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7714CB47-FFDF-4BE8-AD49-356D93D82C63}" xr6:coauthVersionLast="46" xr6:coauthVersionMax="46" xr10:uidLastSave="{00000000-0000-0000-0000-000000000000}"/>
  <bookViews>
    <workbookView xWindow="-110" yWindow="-110" windowWidth="19420" windowHeight="10420" xr2:uid="{88CD44D5-8A4B-4719-ACA2-0153E9D2FFB1}"/>
  </bookViews>
  <sheets>
    <sheet name="Hoja1" sheetId="1" r:id="rId1"/>
  </sheets>
  <externalReferences>
    <externalReference r:id="rId2"/>
    <externalReference r:id="rId3"/>
    <externalReference r:id="rId4"/>
    <externalReference r:id="rId5"/>
  </externalReferences>
  <definedNames>
    <definedName name="_xlnm._FilterDatabase" localSheetId="0" hidden="1">Hoja1!$A$1:$AE$629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629" i="1" l="1"/>
  <c r="BD629" i="1"/>
  <c r="BB629" i="1"/>
  <c r="BA629" i="1"/>
  <c r="AM629" i="1"/>
  <c r="AJ629" i="1"/>
  <c r="AG629" i="1"/>
  <c r="BI628" i="1"/>
  <c r="BD628" i="1"/>
  <c r="BB628" i="1"/>
  <c r="BA628" i="1"/>
  <c r="AM628" i="1"/>
  <c r="S628" i="1"/>
  <c r="P628" i="1"/>
  <c r="AJ628" i="1" s="1"/>
  <c r="BI627" i="1"/>
  <c r="BD627" i="1"/>
  <c r="BB627" i="1"/>
  <c r="BA627" i="1"/>
  <c r="AM627" i="1"/>
  <c r="S627" i="1"/>
  <c r="P627" i="1"/>
  <c r="AJ627" i="1" s="1"/>
  <c r="BI626" i="1"/>
  <c r="BD626" i="1"/>
  <c r="BB626" i="1"/>
  <c r="BA626" i="1"/>
  <c r="AM626" i="1"/>
  <c r="S626" i="1"/>
  <c r="P626" i="1"/>
  <c r="AJ626" i="1" s="1"/>
  <c r="BI625" i="1"/>
  <c r="BD625" i="1"/>
  <c r="BB625" i="1"/>
  <c r="BA625" i="1"/>
  <c r="AM625" i="1"/>
  <c r="AJ625" i="1"/>
  <c r="S625" i="1"/>
  <c r="P625" i="1"/>
  <c r="BI624" i="1"/>
  <c r="BD624" i="1"/>
  <c r="BB624" i="1"/>
  <c r="BA624" i="1"/>
  <c r="AM624" i="1"/>
  <c r="AJ624" i="1"/>
  <c r="S624" i="1"/>
  <c r="P624" i="1"/>
  <c r="BI623" i="1"/>
  <c r="BD623" i="1"/>
  <c r="BB623" i="1"/>
  <c r="BA623" i="1"/>
  <c r="AM623" i="1"/>
  <c r="S623" i="1"/>
  <c r="P623" i="1"/>
  <c r="AJ623" i="1" s="1"/>
  <c r="BI622" i="1"/>
  <c r="BD622" i="1"/>
  <c r="BB622" i="1"/>
  <c r="BA622" i="1"/>
  <c r="AM622" i="1"/>
  <c r="S622" i="1"/>
  <c r="P622" i="1"/>
  <c r="AJ622" i="1" s="1"/>
  <c r="BI621" i="1"/>
  <c r="BD621" i="1"/>
  <c r="BB621" i="1"/>
  <c r="BA621" i="1"/>
  <c r="AM621" i="1"/>
  <c r="S621" i="1"/>
  <c r="P621" i="1"/>
  <c r="AJ621" i="1" s="1"/>
  <c r="BI620" i="1"/>
  <c r="BD620" i="1"/>
  <c r="BB620" i="1"/>
  <c r="BA620" i="1"/>
  <c r="AM620" i="1"/>
  <c r="S620" i="1"/>
  <c r="P620" i="1"/>
  <c r="AJ620" i="1" s="1"/>
  <c r="BI619" i="1"/>
  <c r="BD619" i="1"/>
  <c r="BB619" i="1"/>
  <c r="BA619" i="1"/>
  <c r="AM619" i="1"/>
  <c r="S619" i="1"/>
  <c r="P619" i="1"/>
  <c r="AJ619" i="1" s="1"/>
  <c r="BI618" i="1"/>
  <c r="BD618" i="1"/>
  <c r="BB618" i="1"/>
  <c r="BA618" i="1"/>
  <c r="AM618" i="1"/>
  <c r="S618" i="1"/>
  <c r="P618" i="1"/>
  <c r="AJ618" i="1" s="1"/>
  <c r="BI617" i="1"/>
  <c r="BD617" i="1"/>
  <c r="BB617" i="1"/>
  <c r="BA617" i="1"/>
  <c r="AM617" i="1"/>
  <c r="S617" i="1"/>
  <c r="P617" i="1"/>
  <c r="AJ617" i="1" s="1"/>
  <c r="BI616" i="1"/>
  <c r="BD616" i="1"/>
  <c r="BB616" i="1"/>
  <c r="BA616" i="1"/>
  <c r="AM616" i="1"/>
  <c r="S616" i="1"/>
  <c r="P616" i="1"/>
  <c r="AJ616" i="1" s="1"/>
  <c r="BI615" i="1"/>
  <c r="BD615" i="1"/>
  <c r="BB615" i="1"/>
  <c r="BA615" i="1"/>
  <c r="AM615" i="1"/>
  <c r="S615" i="1"/>
  <c r="P615" i="1"/>
  <c r="AJ615" i="1" s="1"/>
  <c r="BI614" i="1"/>
  <c r="BD614" i="1"/>
  <c r="BB614" i="1"/>
  <c r="BA614" i="1"/>
  <c r="AM614" i="1"/>
  <c r="S614" i="1"/>
  <c r="P614" i="1"/>
  <c r="AJ614" i="1" s="1"/>
  <c r="BI613" i="1"/>
  <c r="BD613" i="1"/>
  <c r="BB613" i="1"/>
  <c r="BA613" i="1"/>
  <c r="AM613" i="1"/>
  <c r="S613" i="1"/>
  <c r="P613" i="1"/>
  <c r="AJ613" i="1" s="1"/>
  <c r="BI612" i="1"/>
  <c r="BD612" i="1"/>
  <c r="BB612" i="1"/>
  <c r="BA612" i="1"/>
  <c r="AM612" i="1"/>
  <c r="S612" i="1"/>
  <c r="P612" i="1"/>
  <c r="AJ612" i="1" s="1"/>
  <c r="BI611" i="1"/>
  <c r="BD611" i="1"/>
  <c r="BB611" i="1"/>
  <c r="BA611" i="1"/>
  <c r="AM611" i="1"/>
  <c r="S611" i="1"/>
  <c r="P611" i="1"/>
  <c r="AJ611" i="1" s="1"/>
  <c r="BI610" i="1"/>
  <c r="BD610" i="1"/>
  <c r="BB610" i="1"/>
  <c r="BA610" i="1"/>
  <c r="AM610" i="1"/>
  <c r="S610" i="1"/>
  <c r="P610" i="1"/>
  <c r="AJ610" i="1" s="1"/>
  <c r="BI609" i="1"/>
  <c r="BD609" i="1"/>
  <c r="BB609" i="1"/>
  <c r="BA609" i="1"/>
  <c r="AM609" i="1"/>
  <c r="S609" i="1"/>
  <c r="P609" i="1"/>
  <c r="AJ609" i="1" s="1"/>
  <c r="BI608" i="1"/>
  <c r="BD608" i="1"/>
  <c r="BB608" i="1"/>
  <c r="BA608" i="1"/>
  <c r="AM608" i="1"/>
  <c r="AD608" i="1"/>
  <c r="AD609" i="1" s="1"/>
  <c r="AD610" i="1" s="1"/>
  <c r="AD611" i="1" s="1"/>
  <c r="AD612" i="1" s="1"/>
  <c r="AD613" i="1" s="1"/>
  <c r="AD614" i="1" s="1"/>
  <c r="AD615" i="1" s="1"/>
  <c r="AD616" i="1" s="1"/>
  <c r="AD617" i="1" s="1"/>
  <c r="AD618" i="1" s="1"/>
  <c r="AD619" i="1" s="1"/>
  <c r="AD620" i="1" s="1"/>
  <c r="AD621" i="1" s="1"/>
  <c r="AD622" i="1" s="1"/>
  <c r="AD623" i="1" s="1"/>
  <c r="AD624" i="1" s="1"/>
  <c r="AD625" i="1" s="1"/>
  <c r="AD626" i="1" s="1"/>
  <c r="AD627" i="1" s="1"/>
  <c r="AD628" i="1" s="1"/>
  <c r="AD629" i="1" s="1"/>
  <c r="S608" i="1"/>
  <c r="Q608" i="1"/>
  <c r="Q609" i="1" s="1"/>
  <c r="AG609" i="1" s="1"/>
  <c r="P608" i="1"/>
  <c r="AJ608" i="1" s="1"/>
  <c r="BI607" i="1"/>
  <c r="BD607" i="1"/>
  <c r="BB607" i="1"/>
  <c r="BA607" i="1"/>
  <c r="AM607" i="1"/>
  <c r="AG607" i="1"/>
  <c r="S607" i="1"/>
  <c r="P607" i="1"/>
  <c r="AJ607" i="1" s="1"/>
  <c r="BI606" i="1"/>
  <c r="BD606" i="1"/>
  <c r="BB606" i="1"/>
  <c r="BA606" i="1"/>
  <c r="AM606" i="1"/>
  <c r="S606" i="1"/>
  <c r="P606" i="1"/>
  <c r="AJ606" i="1" s="1"/>
  <c r="BI605" i="1"/>
  <c r="BD605" i="1"/>
  <c r="BB605" i="1"/>
  <c r="BA605" i="1"/>
  <c r="AM605" i="1"/>
  <c r="S605" i="1"/>
  <c r="P605" i="1"/>
  <c r="AJ605" i="1" s="1"/>
  <c r="BI604" i="1"/>
  <c r="BD604" i="1"/>
  <c r="BB604" i="1"/>
  <c r="BA604" i="1"/>
  <c r="AM604" i="1"/>
  <c r="S604" i="1"/>
  <c r="P604" i="1"/>
  <c r="AJ604" i="1" s="1"/>
  <c r="BI603" i="1"/>
  <c r="BD603" i="1"/>
  <c r="BB603" i="1"/>
  <c r="BA603" i="1"/>
  <c r="AM603" i="1"/>
  <c r="S603" i="1"/>
  <c r="P603" i="1"/>
  <c r="AJ603" i="1" s="1"/>
  <c r="BI602" i="1"/>
  <c r="BD602" i="1"/>
  <c r="BB602" i="1"/>
  <c r="BA602" i="1"/>
  <c r="AM602" i="1"/>
  <c r="S602" i="1"/>
  <c r="Q602" i="1"/>
  <c r="Q603" i="1" s="1"/>
  <c r="AG603" i="1" s="1"/>
  <c r="P602" i="1"/>
  <c r="AJ602" i="1" s="1"/>
  <c r="BI601" i="1"/>
  <c r="BD601" i="1"/>
  <c r="BB601" i="1"/>
  <c r="BA601" i="1"/>
  <c r="AM601" i="1"/>
  <c r="AH601" i="1"/>
  <c r="AH602" i="1" s="1"/>
  <c r="AH603" i="1" s="1"/>
  <c r="AH604" i="1" s="1"/>
  <c r="AH605" i="1" s="1"/>
  <c r="AH606" i="1" s="1"/>
  <c r="AH607" i="1" s="1"/>
  <c r="AH608" i="1" s="1"/>
  <c r="AH609" i="1" s="1"/>
  <c r="AH610" i="1" s="1"/>
  <c r="AH611" i="1" s="1"/>
  <c r="AH612" i="1" s="1"/>
  <c r="AH613" i="1" s="1"/>
  <c r="AH614" i="1" s="1"/>
  <c r="AH615" i="1" s="1"/>
  <c r="AH616" i="1" s="1"/>
  <c r="AH617" i="1" s="1"/>
  <c r="AH618" i="1" s="1"/>
  <c r="AH619" i="1" s="1"/>
  <c r="AH620" i="1" s="1"/>
  <c r="AH621" i="1" s="1"/>
  <c r="AH622" i="1" s="1"/>
  <c r="AH623" i="1" s="1"/>
  <c r="AH624" i="1" s="1"/>
  <c r="AH625" i="1" s="1"/>
  <c r="AH626" i="1" s="1"/>
  <c r="AH627" i="1" s="1"/>
  <c r="AH628" i="1" s="1"/>
  <c r="AH629" i="1" s="1"/>
  <c r="AG601" i="1"/>
  <c r="AE601" i="1"/>
  <c r="AE602" i="1" s="1"/>
  <c r="AE603" i="1" s="1"/>
  <c r="AE604" i="1" s="1"/>
  <c r="AE605" i="1" s="1"/>
  <c r="AE606" i="1" s="1"/>
  <c r="AE607" i="1" s="1"/>
  <c r="AE608" i="1" s="1"/>
  <c r="AE609" i="1" s="1"/>
  <c r="AE610" i="1" s="1"/>
  <c r="AE611" i="1" s="1"/>
  <c r="AE612" i="1" s="1"/>
  <c r="AE613" i="1" s="1"/>
  <c r="AE614" i="1" s="1"/>
  <c r="AE615" i="1" s="1"/>
  <c r="AE616" i="1" s="1"/>
  <c r="AE617" i="1" s="1"/>
  <c r="AE618" i="1" s="1"/>
  <c r="AE619" i="1" s="1"/>
  <c r="AE620" i="1" s="1"/>
  <c r="AE621" i="1" s="1"/>
  <c r="AE622" i="1" s="1"/>
  <c r="AE623" i="1" s="1"/>
  <c r="AE624" i="1" s="1"/>
  <c r="AE625" i="1" s="1"/>
  <c r="AE626" i="1" s="1"/>
  <c r="AE627" i="1" s="1"/>
  <c r="AE628" i="1" s="1"/>
  <c r="AE629" i="1" s="1"/>
  <c r="AD601" i="1"/>
  <c r="AD602" i="1" s="1"/>
  <c r="AD603" i="1" s="1"/>
  <c r="AD604" i="1" s="1"/>
  <c r="AD605" i="1" s="1"/>
  <c r="AD606" i="1" s="1"/>
  <c r="S601" i="1"/>
  <c r="Q601" i="1"/>
  <c r="P601" i="1"/>
  <c r="AJ601" i="1" s="1"/>
  <c r="BI600" i="1"/>
  <c r="BD600" i="1"/>
  <c r="BB600" i="1"/>
  <c r="BA600" i="1"/>
  <c r="AM600" i="1"/>
  <c r="AG600" i="1"/>
  <c r="S600" i="1"/>
  <c r="P600" i="1"/>
  <c r="AJ600" i="1" s="1"/>
  <c r="BI599" i="1"/>
  <c r="BD599" i="1"/>
  <c r="BB599" i="1"/>
  <c r="BA599" i="1"/>
  <c r="AM599" i="1"/>
  <c r="S599" i="1"/>
  <c r="P599" i="1"/>
  <c r="AJ599" i="1" s="1"/>
  <c r="BI598" i="1"/>
  <c r="BD598" i="1"/>
  <c r="BB598" i="1"/>
  <c r="BA598" i="1"/>
  <c r="AM598" i="1"/>
  <c r="AJ598" i="1"/>
  <c r="S598" i="1"/>
  <c r="P598" i="1"/>
  <c r="BI597" i="1"/>
  <c r="BD597" i="1"/>
  <c r="BB597" i="1"/>
  <c r="BA597" i="1"/>
  <c r="AM597" i="1"/>
  <c r="S597" i="1"/>
  <c r="P597" i="1"/>
  <c r="AJ597" i="1" s="1"/>
  <c r="BI596" i="1"/>
  <c r="BD596" i="1"/>
  <c r="BB596" i="1"/>
  <c r="BA596" i="1"/>
  <c r="AM596" i="1"/>
  <c r="S596" i="1"/>
  <c r="P596" i="1"/>
  <c r="AJ596" i="1" s="1"/>
  <c r="BI595" i="1"/>
  <c r="BD595" i="1"/>
  <c r="BB595" i="1"/>
  <c r="BA595" i="1"/>
  <c r="AM595" i="1"/>
  <c r="S595" i="1"/>
  <c r="Q595" i="1"/>
  <c r="P595" i="1"/>
  <c r="AJ595" i="1" s="1"/>
  <c r="BI594" i="1"/>
  <c r="BD594" i="1"/>
  <c r="BB594" i="1"/>
  <c r="BA594" i="1"/>
  <c r="AM594" i="1"/>
  <c r="AH594" i="1"/>
  <c r="AH595" i="1" s="1"/>
  <c r="AH596" i="1" s="1"/>
  <c r="AH597" i="1" s="1"/>
  <c r="AH598" i="1" s="1"/>
  <c r="AH599" i="1" s="1"/>
  <c r="AE594" i="1"/>
  <c r="AE595" i="1" s="1"/>
  <c r="AE596" i="1" s="1"/>
  <c r="AE597" i="1" s="1"/>
  <c r="AE598" i="1" s="1"/>
  <c r="AE599" i="1" s="1"/>
  <c r="AD594" i="1"/>
  <c r="AD595" i="1" s="1"/>
  <c r="AD596" i="1" s="1"/>
  <c r="AD597" i="1" s="1"/>
  <c r="AD598" i="1" s="1"/>
  <c r="AD599" i="1" s="1"/>
  <c r="S594" i="1"/>
  <c r="Q594" i="1"/>
  <c r="AG594" i="1" s="1"/>
  <c r="P594" i="1"/>
  <c r="AJ594" i="1" s="1"/>
  <c r="BI593" i="1"/>
  <c r="BD593" i="1"/>
  <c r="BB593" i="1"/>
  <c r="BA593" i="1"/>
  <c r="AM593" i="1"/>
  <c r="AG593" i="1"/>
  <c r="S593" i="1"/>
  <c r="P593" i="1"/>
  <c r="AJ593" i="1" s="1"/>
  <c r="BI592" i="1"/>
  <c r="BD592" i="1"/>
  <c r="BB592" i="1"/>
  <c r="BA592" i="1"/>
  <c r="AM592" i="1"/>
  <c r="S592" i="1"/>
  <c r="P592" i="1"/>
  <c r="AJ592" i="1" s="1"/>
  <c r="BI591" i="1"/>
  <c r="BD591" i="1"/>
  <c r="BB591" i="1"/>
  <c r="BA591" i="1"/>
  <c r="AM591" i="1"/>
  <c r="S591" i="1"/>
  <c r="P591" i="1"/>
  <c r="AJ591" i="1" s="1"/>
  <c r="BI590" i="1"/>
  <c r="BD590" i="1"/>
  <c r="BB590" i="1"/>
  <c r="BA590" i="1"/>
  <c r="AM590" i="1"/>
  <c r="S590" i="1"/>
  <c r="P590" i="1"/>
  <c r="AJ590" i="1" s="1"/>
  <c r="BI589" i="1"/>
  <c r="BD589" i="1"/>
  <c r="BB589" i="1"/>
  <c r="BA589" i="1"/>
  <c r="AM589" i="1"/>
  <c r="S589" i="1"/>
  <c r="P589" i="1"/>
  <c r="AJ589" i="1" s="1"/>
  <c r="BI588" i="1"/>
  <c r="BD588" i="1"/>
  <c r="BB588" i="1"/>
  <c r="BA588" i="1"/>
  <c r="AM588" i="1"/>
  <c r="AJ588" i="1"/>
  <c r="S588" i="1"/>
  <c r="P588" i="1"/>
  <c r="BI587" i="1"/>
  <c r="BD587" i="1"/>
  <c r="BB587" i="1"/>
  <c r="BA587" i="1"/>
  <c r="AM587" i="1"/>
  <c r="AH587" i="1"/>
  <c r="AH588" i="1" s="1"/>
  <c r="AH589" i="1" s="1"/>
  <c r="AH590" i="1" s="1"/>
  <c r="AH591" i="1" s="1"/>
  <c r="AH592" i="1" s="1"/>
  <c r="AE587" i="1"/>
  <c r="AE588" i="1" s="1"/>
  <c r="AE589" i="1" s="1"/>
  <c r="AE590" i="1" s="1"/>
  <c r="AE591" i="1" s="1"/>
  <c r="AE592" i="1" s="1"/>
  <c r="AD587" i="1"/>
  <c r="AD588" i="1" s="1"/>
  <c r="AD589" i="1" s="1"/>
  <c r="AD590" i="1" s="1"/>
  <c r="AD591" i="1" s="1"/>
  <c r="AD592" i="1" s="1"/>
  <c r="S587" i="1"/>
  <c r="Q587" i="1"/>
  <c r="Q588" i="1" s="1"/>
  <c r="P587" i="1"/>
  <c r="AJ587" i="1" s="1"/>
  <c r="BI586" i="1"/>
  <c r="BD586" i="1"/>
  <c r="BB586" i="1"/>
  <c r="BA586" i="1"/>
  <c r="AM586" i="1"/>
  <c r="AG586" i="1"/>
  <c r="S586" i="1"/>
  <c r="P586" i="1"/>
  <c r="AJ586" i="1" s="1"/>
  <c r="BI585" i="1"/>
  <c r="BD585" i="1"/>
  <c r="BB585" i="1"/>
  <c r="BA585" i="1"/>
  <c r="AM585" i="1"/>
  <c r="AJ585" i="1"/>
  <c r="AG585" i="1"/>
  <c r="BI584" i="1"/>
  <c r="BD584" i="1"/>
  <c r="BB584" i="1"/>
  <c r="BA584" i="1"/>
  <c r="AM584" i="1"/>
  <c r="AG584" i="1"/>
  <c r="P584" i="1"/>
  <c r="AJ584" i="1" s="1"/>
  <c r="BI583" i="1"/>
  <c r="BD583" i="1"/>
  <c r="BB583" i="1"/>
  <c r="BA583" i="1"/>
  <c r="AW583" i="1"/>
  <c r="AW584" i="1" s="1"/>
  <c r="AW585" i="1" s="1"/>
  <c r="AW586" i="1" s="1"/>
  <c r="AW587" i="1" s="1"/>
  <c r="AW588" i="1" s="1"/>
  <c r="AW589" i="1" s="1"/>
  <c r="AW590" i="1" s="1"/>
  <c r="AW591" i="1" s="1"/>
  <c r="AW592" i="1" s="1"/>
  <c r="AW593" i="1" s="1"/>
  <c r="AW594" i="1" s="1"/>
  <c r="AW595" i="1" s="1"/>
  <c r="AW596" i="1" s="1"/>
  <c r="AW597" i="1" s="1"/>
  <c r="AW598" i="1" s="1"/>
  <c r="AW599" i="1" s="1"/>
  <c r="AW600" i="1" s="1"/>
  <c r="AW601" i="1" s="1"/>
  <c r="AW602" i="1" s="1"/>
  <c r="AW603" i="1" s="1"/>
  <c r="AW604" i="1" s="1"/>
  <c r="AW605" i="1" s="1"/>
  <c r="AW606" i="1" s="1"/>
  <c r="AW607" i="1" s="1"/>
  <c r="AW608" i="1" s="1"/>
  <c r="AW609" i="1" s="1"/>
  <c r="AW610" i="1" s="1"/>
  <c r="AW611" i="1" s="1"/>
  <c r="AW612" i="1" s="1"/>
  <c r="AW613" i="1" s="1"/>
  <c r="AW614" i="1" s="1"/>
  <c r="AW615" i="1" s="1"/>
  <c r="AW616" i="1" s="1"/>
  <c r="AW617" i="1" s="1"/>
  <c r="AW618" i="1" s="1"/>
  <c r="AW619" i="1" s="1"/>
  <c r="AW620" i="1" s="1"/>
  <c r="AW621" i="1" s="1"/>
  <c r="AW622" i="1" s="1"/>
  <c r="AW623" i="1" s="1"/>
  <c r="AW624" i="1" s="1"/>
  <c r="AW625" i="1" s="1"/>
  <c r="AW626" i="1" s="1"/>
  <c r="AW627" i="1" s="1"/>
  <c r="AW628" i="1" s="1"/>
  <c r="AW629" i="1" s="1"/>
  <c r="AM583" i="1"/>
  <c r="AG583" i="1"/>
  <c r="P583" i="1"/>
  <c r="AJ583" i="1" s="1"/>
  <c r="BI582" i="1"/>
  <c r="BD582" i="1"/>
  <c r="BB582" i="1"/>
  <c r="AM582" i="1"/>
  <c r="S582" i="1"/>
  <c r="Z582" i="1" s="1"/>
  <c r="BA582" i="1" s="1"/>
  <c r="P582" i="1"/>
  <c r="AJ582" i="1" s="1"/>
  <c r="BI581" i="1"/>
  <c r="BD581" i="1"/>
  <c r="BB581" i="1"/>
  <c r="AM581" i="1"/>
  <c r="S581" i="1"/>
  <c r="Z581" i="1" s="1"/>
  <c r="BA581" i="1" s="1"/>
  <c r="P581" i="1"/>
  <c r="AJ581" i="1" s="1"/>
  <c r="BI580" i="1"/>
  <c r="BD580" i="1"/>
  <c r="BB580" i="1"/>
  <c r="AM580" i="1"/>
  <c r="S580" i="1"/>
  <c r="Z580" i="1" s="1"/>
  <c r="BA580" i="1" s="1"/>
  <c r="P580" i="1"/>
  <c r="AJ580" i="1" s="1"/>
  <c r="BI579" i="1"/>
  <c r="BD579" i="1"/>
  <c r="BB579" i="1"/>
  <c r="AM579" i="1"/>
  <c r="S579" i="1"/>
  <c r="Z579" i="1" s="1"/>
  <c r="BA579" i="1" s="1"/>
  <c r="P579" i="1"/>
  <c r="AJ579" i="1" s="1"/>
  <c r="BI578" i="1"/>
  <c r="BD578" i="1"/>
  <c r="BB578" i="1"/>
  <c r="AM578" i="1"/>
  <c r="S578" i="1"/>
  <c r="Z578" i="1" s="1"/>
  <c r="BA578" i="1" s="1"/>
  <c r="P578" i="1"/>
  <c r="AJ578" i="1" s="1"/>
  <c r="BI577" i="1"/>
  <c r="BD577" i="1"/>
  <c r="BB577" i="1"/>
  <c r="AM577" i="1"/>
  <c r="S577" i="1"/>
  <c r="Z577" i="1" s="1"/>
  <c r="BA577" i="1" s="1"/>
  <c r="P577" i="1"/>
  <c r="AJ577" i="1" s="1"/>
  <c r="BI576" i="1"/>
  <c r="BD576" i="1"/>
  <c r="BB576" i="1"/>
  <c r="AM576" i="1"/>
  <c r="S576" i="1"/>
  <c r="Z576" i="1" s="1"/>
  <c r="BA576" i="1" s="1"/>
  <c r="P576" i="1"/>
  <c r="AJ576" i="1" s="1"/>
  <c r="BI575" i="1"/>
  <c r="BD575" i="1"/>
  <c r="BB575" i="1"/>
  <c r="AM575" i="1"/>
  <c r="S575" i="1"/>
  <c r="Z575" i="1" s="1"/>
  <c r="BA575" i="1" s="1"/>
  <c r="P575" i="1"/>
  <c r="AJ575" i="1" s="1"/>
  <c r="BI574" i="1"/>
  <c r="BD574" i="1"/>
  <c r="BB574" i="1"/>
  <c r="AM574" i="1"/>
  <c r="S574" i="1"/>
  <c r="Z574" i="1" s="1"/>
  <c r="BA574" i="1" s="1"/>
  <c r="P574" i="1"/>
  <c r="AJ574" i="1" s="1"/>
  <c r="BI573" i="1"/>
  <c r="BD573" i="1"/>
  <c r="BB573" i="1"/>
  <c r="AM573" i="1"/>
  <c r="S573" i="1"/>
  <c r="Z573" i="1" s="1"/>
  <c r="BA573" i="1" s="1"/>
  <c r="Q573" i="1"/>
  <c r="P573" i="1"/>
  <c r="AJ573" i="1" s="1"/>
  <c r="BI572" i="1"/>
  <c r="BD572" i="1"/>
  <c r="BB572" i="1"/>
  <c r="AM572" i="1"/>
  <c r="AJ572" i="1"/>
  <c r="AG572" i="1"/>
  <c r="S572" i="1"/>
  <c r="Z572" i="1" s="1"/>
  <c r="BA572" i="1" s="1"/>
  <c r="Q572" i="1"/>
  <c r="P572" i="1"/>
  <c r="E572" i="1"/>
  <c r="BI571" i="1"/>
  <c r="BD571" i="1"/>
  <c r="BB571" i="1"/>
  <c r="AM571" i="1"/>
  <c r="AG571" i="1"/>
  <c r="S571" i="1"/>
  <c r="Z571" i="1" s="1"/>
  <c r="BA571" i="1" s="1"/>
  <c r="P571" i="1"/>
  <c r="AJ571" i="1" s="1"/>
  <c r="BI570" i="1"/>
  <c r="BD570" i="1"/>
  <c r="BB570" i="1"/>
  <c r="AM570" i="1"/>
  <c r="S570" i="1"/>
  <c r="Z570" i="1" s="1"/>
  <c r="BA570" i="1" s="1"/>
  <c r="P570" i="1"/>
  <c r="AJ570" i="1" s="1"/>
  <c r="BI569" i="1"/>
  <c r="BD569" i="1"/>
  <c r="BB569" i="1"/>
  <c r="AM569" i="1"/>
  <c r="S569" i="1"/>
  <c r="Z569" i="1" s="1"/>
  <c r="BA569" i="1" s="1"/>
  <c r="P569" i="1"/>
  <c r="AJ569" i="1" s="1"/>
  <c r="BI568" i="1"/>
  <c r="BD568" i="1"/>
  <c r="BB568" i="1"/>
  <c r="AM568" i="1"/>
  <c r="S568" i="1"/>
  <c r="Z568" i="1" s="1"/>
  <c r="BA568" i="1" s="1"/>
  <c r="P568" i="1"/>
  <c r="AJ568" i="1" s="1"/>
  <c r="BI567" i="1"/>
  <c r="BD567" i="1"/>
  <c r="BB567" i="1"/>
  <c r="AM567" i="1"/>
  <c r="S567" i="1"/>
  <c r="Z567" i="1" s="1"/>
  <c r="BA567" i="1" s="1"/>
  <c r="P567" i="1"/>
  <c r="AJ567" i="1" s="1"/>
  <c r="BI566" i="1"/>
  <c r="BD566" i="1"/>
  <c r="BB566" i="1"/>
  <c r="AM566" i="1"/>
  <c r="S566" i="1"/>
  <c r="Z566" i="1" s="1"/>
  <c r="BA566" i="1" s="1"/>
  <c r="P566" i="1"/>
  <c r="AJ566" i="1" s="1"/>
  <c r="BI565" i="1"/>
  <c r="BD565" i="1"/>
  <c r="BB565" i="1"/>
  <c r="AM565" i="1"/>
  <c r="S565" i="1"/>
  <c r="Z565" i="1" s="1"/>
  <c r="BA565" i="1" s="1"/>
  <c r="P565" i="1"/>
  <c r="AJ565" i="1" s="1"/>
  <c r="BI564" i="1"/>
  <c r="BD564" i="1"/>
  <c r="BB564" i="1"/>
  <c r="AM564" i="1"/>
  <c r="S564" i="1"/>
  <c r="Z564" i="1" s="1"/>
  <c r="BA564" i="1" s="1"/>
  <c r="P564" i="1"/>
  <c r="AJ564" i="1" s="1"/>
  <c r="BI563" i="1"/>
  <c r="BD563" i="1"/>
  <c r="BB563" i="1"/>
  <c r="AM563" i="1"/>
  <c r="S563" i="1"/>
  <c r="Z563" i="1" s="1"/>
  <c r="BA563" i="1" s="1"/>
  <c r="P563" i="1"/>
  <c r="AJ563" i="1" s="1"/>
  <c r="BI562" i="1"/>
  <c r="BD562" i="1"/>
  <c r="BB562" i="1"/>
  <c r="AM562" i="1"/>
  <c r="S562" i="1"/>
  <c r="Z562" i="1" s="1"/>
  <c r="BA562" i="1" s="1"/>
  <c r="Q562" i="1"/>
  <c r="P562" i="1"/>
  <c r="AJ562" i="1" s="1"/>
  <c r="BI561" i="1"/>
  <c r="BD561" i="1"/>
  <c r="BB561" i="1"/>
  <c r="AM561" i="1"/>
  <c r="AG561" i="1"/>
  <c r="S561" i="1"/>
  <c r="Z561" i="1" s="1"/>
  <c r="BA561" i="1" s="1"/>
  <c r="P561" i="1"/>
  <c r="AJ561" i="1" s="1"/>
  <c r="BI560" i="1"/>
  <c r="BD560" i="1"/>
  <c r="BB560" i="1"/>
  <c r="AM560" i="1"/>
  <c r="S560" i="1"/>
  <c r="Z560" i="1" s="1"/>
  <c r="BA560" i="1" s="1"/>
  <c r="P560" i="1"/>
  <c r="AJ560" i="1" s="1"/>
  <c r="BI559" i="1"/>
  <c r="BD559" i="1"/>
  <c r="BB559" i="1"/>
  <c r="AM559" i="1"/>
  <c r="AJ559" i="1"/>
  <c r="S559" i="1"/>
  <c r="Z559" i="1" s="1"/>
  <c r="BA559" i="1" s="1"/>
  <c r="P559" i="1"/>
  <c r="BI558" i="1"/>
  <c r="BD558" i="1"/>
  <c r="BB558" i="1"/>
  <c r="AM558" i="1"/>
  <c r="S558" i="1"/>
  <c r="Z558" i="1" s="1"/>
  <c r="BA558" i="1" s="1"/>
  <c r="Q558" i="1"/>
  <c r="AG558" i="1" s="1"/>
  <c r="P558" i="1"/>
  <c r="AJ558" i="1" s="1"/>
  <c r="E558" i="1"/>
  <c r="E559" i="1" s="1"/>
  <c r="BI557" i="1"/>
  <c r="BD557" i="1"/>
  <c r="BB557" i="1"/>
  <c r="AM557" i="1"/>
  <c r="AG557" i="1"/>
  <c r="S557" i="1"/>
  <c r="Z557" i="1" s="1"/>
  <c r="BA557" i="1" s="1"/>
  <c r="P557" i="1"/>
  <c r="AJ557" i="1" s="1"/>
  <c r="BI556" i="1"/>
  <c r="BD556" i="1"/>
  <c r="BB556" i="1"/>
  <c r="AM556" i="1"/>
  <c r="S556" i="1"/>
  <c r="Z556" i="1" s="1"/>
  <c r="BA556" i="1" s="1"/>
  <c r="P556" i="1"/>
  <c r="AJ556" i="1" s="1"/>
  <c r="BI555" i="1"/>
  <c r="BD555" i="1"/>
  <c r="BB555" i="1"/>
  <c r="AM555" i="1"/>
  <c r="AI555" i="1"/>
  <c r="AI556" i="1" s="1"/>
  <c r="AI557" i="1" s="1"/>
  <c r="AI558" i="1" s="1"/>
  <c r="AI559" i="1" s="1"/>
  <c r="AI560" i="1" s="1"/>
  <c r="AI561" i="1" s="1"/>
  <c r="AI562" i="1" s="1"/>
  <c r="AI563" i="1" s="1"/>
  <c r="AI564" i="1" s="1"/>
  <c r="AI565" i="1" s="1"/>
  <c r="AI566" i="1" s="1"/>
  <c r="AI567" i="1" s="1"/>
  <c r="AI568" i="1" s="1"/>
  <c r="AI569" i="1" s="1"/>
  <c r="AI570" i="1" s="1"/>
  <c r="AI571" i="1" s="1"/>
  <c r="AI572" i="1" s="1"/>
  <c r="AI573" i="1" s="1"/>
  <c r="AI574" i="1" s="1"/>
  <c r="AI575" i="1" s="1"/>
  <c r="AI576" i="1" s="1"/>
  <c r="AI577" i="1" s="1"/>
  <c r="AI578" i="1" s="1"/>
  <c r="AI579" i="1" s="1"/>
  <c r="AI580" i="1" s="1"/>
  <c r="AI581" i="1" s="1"/>
  <c r="AI582" i="1" s="1"/>
  <c r="AI583" i="1" s="1"/>
  <c r="AI584" i="1" s="1"/>
  <c r="AI585" i="1" s="1"/>
  <c r="AI586" i="1" s="1"/>
  <c r="AI587" i="1" s="1"/>
  <c r="AI588" i="1" s="1"/>
  <c r="AI589" i="1" s="1"/>
  <c r="AI590" i="1" s="1"/>
  <c r="AI591" i="1" s="1"/>
  <c r="AI592" i="1" s="1"/>
  <c r="AI593" i="1" s="1"/>
  <c r="AI594" i="1" s="1"/>
  <c r="AI595" i="1" s="1"/>
  <c r="AI596" i="1" s="1"/>
  <c r="AI597" i="1" s="1"/>
  <c r="AI598" i="1" s="1"/>
  <c r="AI599" i="1" s="1"/>
  <c r="AI600" i="1" s="1"/>
  <c r="AI601" i="1" s="1"/>
  <c r="AI602" i="1" s="1"/>
  <c r="AI603" i="1" s="1"/>
  <c r="AI604" i="1" s="1"/>
  <c r="AI605" i="1" s="1"/>
  <c r="AI606" i="1" s="1"/>
  <c r="AI607" i="1" s="1"/>
  <c r="AI608" i="1" s="1"/>
  <c r="AI609" i="1" s="1"/>
  <c r="AI610" i="1" s="1"/>
  <c r="AI611" i="1" s="1"/>
  <c r="AI612" i="1" s="1"/>
  <c r="AI613" i="1" s="1"/>
  <c r="AI614" i="1" s="1"/>
  <c r="AI615" i="1" s="1"/>
  <c r="AI616" i="1" s="1"/>
  <c r="AI617" i="1" s="1"/>
  <c r="AI618" i="1" s="1"/>
  <c r="AI619" i="1" s="1"/>
  <c r="AI620" i="1" s="1"/>
  <c r="AI621" i="1" s="1"/>
  <c r="AI622" i="1" s="1"/>
  <c r="AI623" i="1" s="1"/>
  <c r="AI624" i="1" s="1"/>
  <c r="AI625" i="1" s="1"/>
  <c r="AI626" i="1" s="1"/>
  <c r="AI627" i="1" s="1"/>
  <c r="AI628" i="1" s="1"/>
  <c r="AI629" i="1" s="1"/>
  <c r="AH555" i="1"/>
  <c r="AH556" i="1" s="1"/>
  <c r="AH557" i="1" s="1"/>
  <c r="AH558" i="1" s="1"/>
  <c r="AH559" i="1" s="1"/>
  <c r="AH560" i="1" s="1"/>
  <c r="AH561" i="1" s="1"/>
  <c r="AH562" i="1" s="1"/>
  <c r="AH563" i="1" s="1"/>
  <c r="AH564" i="1" s="1"/>
  <c r="AH565" i="1" s="1"/>
  <c r="AH566" i="1" s="1"/>
  <c r="AH567" i="1" s="1"/>
  <c r="AH568" i="1" s="1"/>
  <c r="AH569" i="1" s="1"/>
  <c r="AH570" i="1" s="1"/>
  <c r="AH571" i="1" s="1"/>
  <c r="AH572" i="1" s="1"/>
  <c r="AH573" i="1" s="1"/>
  <c r="AH574" i="1" s="1"/>
  <c r="AH575" i="1" s="1"/>
  <c r="AH576" i="1" s="1"/>
  <c r="AH577" i="1" s="1"/>
  <c r="AH578" i="1" s="1"/>
  <c r="AH579" i="1" s="1"/>
  <c r="AH580" i="1" s="1"/>
  <c r="AH581" i="1" s="1"/>
  <c r="AH582" i="1" s="1"/>
  <c r="AE555" i="1"/>
  <c r="AE556" i="1" s="1"/>
  <c r="AE557" i="1" s="1"/>
  <c r="AE558" i="1" s="1"/>
  <c r="AE559" i="1" s="1"/>
  <c r="AE560" i="1" s="1"/>
  <c r="AE561" i="1" s="1"/>
  <c r="AE562" i="1" s="1"/>
  <c r="AE563" i="1" s="1"/>
  <c r="AE564" i="1" s="1"/>
  <c r="AE565" i="1" s="1"/>
  <c r="AE566" i="1" s="1"/>
  <c r="AE567" i="1" s="1"/>
  <c r="AE568" i="1" s="1"/>
  <c r="AE569" i="1" s="1"/>
  <c r="AE570" i="1" s="1"/>
  <c r="AE571" i="1" s="1"/>
  <c r="AE572" i="1" s="1"/>
  <c r="AE573" i="1" s="1"/>
  <c r="AE574" i="1" s="1"/>
  <c r="AE575" i="1" s="1"/>
  <c r="AE576" i="1" s="1"/>
  <c r="AE577" i="1" s="1"/>
  <c r="AE578" i="1" s="1"/>
  <c r="AE579" i="1" s="1"/>
  <c r="AE580" i="1" s="1"/>
  <c r="AE581" i="1" s="1"/>
  <c r="AE582" i="1" s="1"/>
  <c r="AD555" i="1"/>
  <c r="AD556" i="1" s="1"/>
  <c r="AD557" i="1" s="1"/>
  <c r="AD558" i="1" s="1"/>
  <c r="AD559" i="1" s="1"/>
  <c r="AD560" i="1" s="1"/>
  <c r="AD561" i="1" s="1"/>
  <c r="AD562" i="1" s="1"/>
  <c r="AD563" i="1" s="1"/>
  <c r="AD564" i="1" s="1"/>
  <c r="AD565" i="1" s="1"/>
  <c r="AD566" i="1" s="1"/>
  <c r="AD567" i="1" s="1"/>
  <c r="AD568" i="1" s="1"/>
  <c r="AD569" i="1" s="1"/>
  <c r="AD570" i="1" s="1"/>
  <c r="AD571" i="1" s="1"/>
  <c r="AD572" i="1" s="1"/>
  <c r="AD573" i="1" s="1"/>
  <c r="AD574" i="1" s="1"/>
  <c r="AD575" i="1" s="1"/>
  <c r="AD576" i="1" s="1"/>
  <c r="AD577" i="1" s="1"/>
  <c r="AD578" i="1" s="1"/>
  <c r="AD579" i="1" s="1"/>
  <c r="AD580" i="1" s="1"/>
  <c r="AD581" i="1" s="1"/>
  <c r="AD582" i="1" s="1"/>
  <c r="S555" i="1"/>
  <c r="Z555" i="1" s="1"/>
  <c r="BA555" i="1" s="1"/>
  <c r="Q555" i="1"/>
  <c r="AG555" i="1" s="1"/>
  <c r="P555" i="1"/>
  <c r="AJ555" i="1" s="1"/>
  <c r="BI554" i="1"/>
  <c r="BD554" i="1"/>
  <c r="BB554" i="1"/>
  <c r="AW554" i="1"/>
  <c r="AW555" i="1" s="1"/>
  <c r="AW556" i="1" s="1"/>
  <c r="AW557" i="1" s="1"/>
  <c r="AW558" i="1" s="1"/>
  <c r="AW559" i="1" s="1"/>
  <c r="AW560" i="1" s="1"/>
  <c r="AM554" i="1"/>
  <c r="AG554" i="1"/>
  <c r="S554" i="1"/>
  <c r="Z554" i="1" s="1"/>
  <c r="BA554" i="1" s="1"/>
  <c r="P554" i="1"/>
  <c r="AJ554" i="1" s="1"/>
  <c r="BI553" i="1"/>
  <c r="BD553" i="1"/>
  <c r="BB553" i="1"/>
  <c r="AM553" i="1"/>
  <c r="S553" i="1"/>
  <c r="Z553" i="1" s="1"/>
  <c r="BA553" i="1" s="1"/>
  <c r="P553" i="1"/>
  <c r="AJ553" i="1" s="1"/>
  <c r="BI552" i="1"/>
  <c r="BD552" i="1"/>
  <c r="BB552" i="1"/>
  <c r="AM552" i="1"/>
  <c r="S552" i="1"/>
  <c r="Z552" i="1" s="1"/>
  <c r="BA552" i="1" s="1"/>
  <c r="P552" i="1"/>
  <c r="AJ552" i="1" s="1"/>
  <c r="BI551" i="1"/>
  <c r="BD551" i="1"/>
  <c r="BB551" i="1"/>
  <c r="AM551" i="1"/>
  <c r="S551" i="1"/>
  <c r="Z551" i="1" s="1"/>
  <c r="BA551" i="1" s="1"/>
  <c r="P551" i="1"/>
  <c r="AJ551" i="1" s="1"/>
  <c r="BI550" i="1"/>
  <c r="BD550" i="1"/>
  <c r="BB550" i="1"/>
  <c r="AM550" i="1"/>
  <c r="S550" i="1"/>
  <c r="Z550" i="1" s="1"/>
  <c r="BA550" i="1" s="1"/>
  <c r="P550" i="1"/>
  <c r="AJ550" i="1" s="1"/>
  <c r="BI549" i="1"/>
  <c r="BD549" i="1"/>
  <c r="BB549" i="1"/>
  <c r="AM549" i="1"/>
  <c r="S549" i="1"/>
  <c r="Z549" i="1" s="1"/>
  <c r="BA549" i="1" s="1"/>
  <c r="P549" i="1"/>
  <c r="AJ549" i="1" s="1"/>
  <c r="BI548" i="1"/>
  <c r="BD548" i="1"/>
  <c r="BB548" i="1"/>
  <c r="AM548" i="1"/>
  <c r="S548" i="1"/>
  <c r="Z548" i="1" s="1"/>
  <c r="BA548" i="1" s="1"/>
  <c r="P548" i="1"/>
  <c r="AJ548" i="1" s="1"/>
  <c r="BI547" i="1"/>
  <c r="BD547" i="1"/>
  <c r="BB547" i="1"/>
  <c r="AM547" i="1"/>
  <c r="S547" i="1"/>
  <c r="Z547" i="1" s="1"/>
  <c r="BA547" i="1" s="1"/>
  <c r="P547" i="1"/>
  <c r="AJ547" i="1" s="1"/>
  <c r="BI546" i="1"/>
  <c r="BD546" i="1"/>
  <c r="BB546" i="1"/>
  <c r="AM546" i="1"/>
  <c r="S546" i="1"/>
  <c r="Z546" i="1" s="1"/>
  <c r="BA546" i="1" s="1"/>
  <c r="P546" i="1"/>
  <c r="AJ546" i="1" s="1"/>
  <c r="BI545" i="1"/>
  <c r="BD545" i="1"/>
  <c r="BB545" i="1"/>
  <c r="AM545" i="1"/>
  <c r="S545" i="1"/>
  <c r="Z545" i="1" s="1"/>
  <c r="BA545" i="1" s="1"/>
  <c r="P545" i="1"/>
  <c r="AJ545" i="1" s="1"/>
  <c r="BI544" i="1"/>
  <c r="BD544" i="1"/>
  <c r="BB544" i="1"/>
  <c r="AM544" i="1"/>
  <c r="Z544" i="1"/>
  <c r="BA544" i="1" s="1"/>
  <c r="S544" i="1"/>
  <c r="Q544" i="1"/>
  <c r="AG544" i="1" s="1"/>
  <c r="P544" i="1"/>
  <c r="AJ544" i="1" s="1"/>
  <c r="E544" i="1"/>
  <c r="BI543" i="1"/>
  <c r="BD543" i="1"/>
  <c r="BB543" i="1"/>
  <c r="AM543" i="1"/>
  <c r="AG543" i="1"/>
  <c r="S543" i="1"/>
  <c r="Z543" i="1" s="1"/>
  <c r="BA543" i="1" s="1"/>
  <c r="P543" i="1"/>
  <c r="AJ543" i="1" s="1"/>
  <c r="BI542" i="1"/>
  <c r="BD542" i="1"/>
  <c r="BB542" i="1"/>
  <c r="AM542" i="1"/>
  <c r="Z542" i="1"/>
  <c r="BA542" i="1" s="1"/>
  <c r="S542" i="1"/>
  <c r="P542" i="1"/>
  <c r="AJ542" i="1" s="1"/>
  <c r="BI541" i="1"/>
  <c r="BD541" i="1"/>
  <c r="BB541" i="1"/>
  <c r="AM541" i="1"/>
  <c r="S541" i="1"/>
  <c r="Z541" i="1" s="1"/>
  <c r="BA541" i="1" s="1"/>
  <c r="P541" i="1"/>
  <c r="AJ541" i="1" s="1"/>
  <c r="BI540" i="1"/>
  <c r="BD540" i="1"/>
  <c r="BB540" i="1"/>
  <c r="AM540" i="1"/>
  <c r="S540" i="1"/>
  <c r="Z540" i="1" s="1"/>
  <c r="BA540" i="1" s="1"/>
  <c r="P540" i="1"/>
  <c r="AJ540" i="1" s="1"/>
  <c r="BI539" i="1"/>
  <c r="BD539" i="1"/>
  <c r="BB539" i="1"/>
  <c r="AM539" i="1"/>
  <c r="S539" i="1"/>
  <c r="Z539" i="1" s="1"/>
  <c r="BA539" i="1" s="1"/>
  <c r="P539" i="1"/>
  <c r="AJ539" i="1" s="1"/>
  <c r="BI538" i="1"/>
  <c r="BD538" i="1"/>
  <c r="BB538" i="1"/>
  <c r="AM538" i="1"/>
  <c r="S538" i="1"/>
  <c r="Z538" i="1" s="1"/>
  <c r="BA538" i="1" s="1"/>
  <c r="P538" i="1"/>
  <c r="AJ538" i="1" s="1"/>
  <c r="BI537" i="1"/>
  <c r="BD537" i="1"/>
  <c r="BB537" i="1"/>
  <c r="AM537" i="1"/>
  <c r="S537" i="1"/>
  <c r="Z537" i="1" s="1"/>
  <c r="BA537" i="1" s="1"/>
  <c r="P537" i="1"/>
  <c r="AJ537" i="1" s="1"/>
  <c r="BI536" i="1"/>
  <c r="BD536" i="1"/>
  <c r="BB536" i="1"/>
  <c r="AM536" i="1"/>
  <c r="S536" i="1"/>
  <c r="Z536" i="1" s="1"/>
  <c r="BA536" i="1" s="1"/>
  <c r="P536" i="1"/>
  <c r="AJ536" i="1" s="1"/>
  <c r="BI535" i="1"/>
  <c r="BD535" i="1"/>
  <c r="BB535" i="1"/>
  <c r="AM535" i="1"/>
  <c r="S535" i="1"/>
  <c r="Z535" i="1" s="1"/>
  <c r="BA535" i="1" s="1"/>
  <c r="P535" i="1"/>
  <c r="AJ535" i="1" s="1"/>
  <c r="BI534" i="1"/>
  <c r="BD534" i="1"/>
  <c r="BB534" i="1"/>
  <c r="AM534" i="1"/>
  <c r="S534" i="1"/>
  <c r="Z534" i="1" s="1"/>
  <c r="BA534" i="1" s="1"/>
  <c r="P534" i="1"/>
  <c r="AJ534" i="1" s="1"/>
  <c r="BI533" i="1"/>
  <c r="BD533" i="1"/>
  <c r="BB533" i="1"/>
  <c r="AM533" i="1"/>
  <c r="S533" i="1"/>
  <c r="Z533" i="1" s="1"/>
  <c r="BA533" i="1" s="1"/>
  <c r="Q533" i="1"/>
  <c r="Q534" i="1" s="1"/>
  <c r="Q535" i="1" s="1"/>
  <c r="P533" i="1"/>
  <c r="AJ533" i="1" s="1"/>
  <c r="BI532" i="1"/>
  <c r="BD532" i="1"/>
  <c r="BB532" i="1"/>
  <c r="AM532" i="1"/>
  <c r="AG532" i="1"/>
  <c r="S532" i="1"/>
  <c r="Z532" i="1" s="1"/>
  <c r="BA532" i="1" s="1"/>
  <c r="P532" i="1"/>
  <c r="AJ532" i="1" s="1"/>
  <c r="BI531" i="1"/>
  <c r="BD531" i="1"/>
  <c r="BB531" i="1"/>
  <c r="AM531" i="1"/>
  <c r="S531" i="1"/>
  <c r="Z531" i="1" s="1"/>
  <c r="BA531" i="1" s="1"/>
  <c r="P531" i="1"/>
  <c r="AJ531" i="1" s="1"/>
  <c r="BI530" i="1"/>
  <c r="BD530" i="1"/>
  <c r="BB530" i="1"/>
  <c r="AM530" i="1"/>
  <c r="S530" i="1"/>
  <c r="Z530" i="1" s="1"/>
  <c r="BA530" i="1" s="1"/>
  <c r="Q530" i="1"/>
  <c r="P530" i="1"/>
  <c r="AJ530" i="1" s="1"/>
  <c r="E530" i="1"/>
  <c r="E531" i="1" s="1"/>
  <c r="E532" i="1" s="1"/>
  <c r="E533" i="1" s="1"/>
  <c r="BI529" i="1"/>
  <c r="BD529" i="1"/>
  <c r="BB529" i="1"/>
  <c r="AM529" i="1"/>
  <c r="AG529" i="1"/>
  <c r="S529" i="1"/>
  <c r="Z529" i="1" s="1"/>
  <c r="BA529" i="1" s="1"/>
  <c r="P529" i="1"/>
  <c r="AJ529" i="1" s="1"/>
  <c r="BI528" i="1"/>
  <c r="BD528" i="1"/>
  <c r="BB528" i="1"/>
  <c r="AM528" i="1"/>
  <c r="S528" i="1"/>
  <c r="Z528" i="1" s="1"/>
  <c r="BA528" i="1" s="1"/>
  <c r="P528" i="1"/>
  <c r="AJ528" i="1" s="1"/>
  <c r="BI527" i="1"/>
  <c r="BD527" i="1"/>
  <c r="BB527" i="1"/>
  <c r="AM527" i="1"/>
  <c r="S527" i="1"/>
  <c r="Z527" i="1" s="1"/>
  <c r="BA527" i="1" s="1"/>
  <c r="P527" i="1"/>
  <c r="AJ527" i="1" s="1"/>
  <c r="BI526" i="1"/>
  <c r="BD526" i="1"/>
  <c r="BB526" i="1"/>
  <c r="AM526" i="1"/>
  <c r="AH526" i="1"/>
  <c r="AH527" i="1" s="1"/>
  <c r="AH528" i="1" s="1"/>
  <c r="AH529" i="1" s="1"/>
  <c r="AH530" i="1" s="1"/>
  <c r="AH531" i="1" s="1"/>
  <c r="AH532" i="1" s="1"/>
  <c r="AH533" i="1" s="1"/>
  <c r="AH534" i="1" s="1"/>
  <c r="AH535" i="1" s="1"/>
  <c r="AH536" i="1" s="1"/>
  <c r="AH537" i="1" s="1"/>
  <c r="AH538" i="1" s="1"/>
  <c r="AH539" i="1" s="1"/>
  <c r="AH540" i="1" s="1"/>
  <c r="AH541" i="1" s="1"/>
  <c r="AH542" i="1" s="1"/>
  <c r="AH543" i="1" s="1"/>
  <c r="AH544" i="1" s="1"/>
  <c r="AH545" i="1" s="1"/>
  <c r="AH546" i="1" s="1"/>
  <c r="AH547" i="1" s="1"/>
  <c r="AH548" i="1" s="1"/>
  <c r="AH549" i="1" s="1"/>
  <c r="AH550" i="1" s="1"/>
  <c r="AH551" i="1" s="1"/>
  <c r="AH552" i="1" s="1"/>
  <c r="AH553" i="1" s="1"/>
  <c r="AG526" i="1"/>
  <c r="AE526" i="1"/>
  <c r="AE527" i="1" s="1"/>
  <c r="AE528" i="1" s="1"/>
  <c r="AE529" i="1" s="1"/>
  <c r="AE530" i="1" s="1"/>
  <c r="AE531" i="1" s="1"/>
  <c r="AE532" i="1" s="1"/>
  <c r="AE533" i="1" s="1"/>
  <c r="AE534" i="1" s="1"/>
  <c r="AE535" i="1" s="1"/>
  <c r="AE536" i="1" s="1"/>
  <c r="AE537" i="1" s="1"/>
  <c r="AE538" i="1" s="1"/>
  <c r="AE539" i="1" s="1"/>
  <c r="AE540" i="1" s="1"/>
  <c r="AE541" i="1" s="1"/>
  <c r="AE542" i="1" s="1"/>
  <c r="AE543" i="1" s="1"/>
  <c r="AE544" i="1" s="1"/>
  <c r="AE545" i="1" s="1"/>
  <c r="AE546" i="1" s="1"/>
  <c r="AE547" i="1" s="1"/>
  <c r="AE548" i="1" s="1"/>
  <c r="AE549" i="1" s="1"/>
  <c r="AE550" i="1" s="1"/>
  <c r="AE551" i="1" s="1"/>
  <c r="AE552" i="1" s="1"/>
  <c r="AE553" i="1" s="1"/>
  <c r="AD526" i="1"/>
  <c r="AD527" i="1" s="1"/>
  <c r="AD528" i="1" s="1"/>
  <c r="AD529" i="1" s="1"/>
  <c r="AD530" i="1" s="1"/>
  <c r="AD531" i="1" s="1"/>
  <c r="AD532" i="1" s="1"/>
  <c r="AD533" i="1" s="1"/>
  <c r="AD534" i="1" s="1"/>
  <c r="AD535" i="1" s="1"/>
  <c r="AD536" i="1" s="1"/>
  <c r="AD537" i="1" s="1"/>
  <c r="AD538" i="1" s="1"/>
  <c r="AD539" i="1" s="1"/>
  <c r="AD540" i="1" s="1"/>
  <c r="AD541" i="1" s="1"/>
  <c r="AD542" i="1" s="1"/>
  <c r="AD543" i="1" s="1"/>
  <c r="AD544" i="1" s="1"/>
  <c r="AD545" i="1" s="1"/>
  <c r="AD546" i="1" s="1"/>
  <c r="AD547" i="1" s="1"/>
  <c r="AD548" i="1" s="1"/>
  <c r="AD549" i="1" s="1"/>
  <c r="AD550" i="1" s="1"/>
  <c r="AD551" i="1" s="1"/>
  <c r="AD552" i="1" s="1"/>
  <c r="AD553" i="1" s="1"/>
  <c r="S526" i="1"/>
  <c r="Z526" i="1" s="1"/>
  <c r="BA526" i="1" s="1"/>
  <c r="Q526" i="1"/>
  <c r="Q527" i="1" s="1"/>
  <c r="AG527" i="1" s="1"/>
  <c r="P526" i="1"/>
  <c r="AJ526" i="1" s="1"/>
  <c r="BI525" i="1"/>
  <c r="BD525" i="1"/>
  <c r="BB525" i="1"/>
  <c r="AM525" i="1"/>
  <c r="AG525" i="1"/>
  <c r="S525" i="1"/>
  <c r="Z525" i="1" s="1"/>
  <c r="BA525" i="1" s="1"/>
  <c r="P525" i="1"/>
  <c r="AJ525" i="1" s="1"/>
  <c r="BI524" i="1"/>
  <c r="BD524" i="1"/>
  <c r="BB524" i="1"/>
  <c r="AM524" i="1"/>
  <c r="AI524" i="1"/>
  <c r="AI525" i="1" s="1"/>
  <c r="AI526" i="1" s="1"/>
  <c r="AI527" i="1" s="1"/>
  <c r="AI528" i="1" s="1"/>
  <c r="AI529" i="1" s="1"/>
  <c r="AI530" i="1" s="1"/>
  <c r="AI531" i="1" s="1"/>
  <c r="AI532" i="1" s="1"/>
  <c r="AI533" i="1" s="1"/>
  <c r="AI534" i="1" s="1"/>
  <c r="AI535" i="1" s="1"/>
  <c r="AI536" i="1" s="1"/>
  <c r="AI537" i="1" s="1"/>
  <c r="AI538" i="1" s="1"/>
  <c r="AI539" i="1" s="1"/>
  <c r="AI540" i="1" s="1"/>
  <c r="AI541" i="1" s="1"/>
  <c r="AI542" i="1" s="1"/>
  <c r="AI543" i="1" s="1"/>
  <c r="AI544" i="1" s="1"/>
  <c r="AI545" i="1" s="1"/>
  <c r="AI546" i="1" s="1"/>
  <c r="AI547" i="1" s="1"/>
  <c r="AI548" i="1" s="1"/>
  <c r="AI549" i="1" s="1"/>
  <c r="AI550" i="1" s="1"/>
  <c r="AI551" i="1" s="1"/>
  <c r="AI552" i="1" s="1"/>
  <c r="AI553" i="1" s="1"/>
  <c r="S524" i="1"/>
  <c r="Z524" i="1" s="1"/>
  <c r="BA524" i="1" s="1"/>
  <c r="P524" i="1"/>
  <c r="AJ524" i="1" s="1"/>
  <c r="BI523" i="1"/>
  <c r="BD523" i="1"/>
  <c r="BB523" i="1"/>
  <c r="AM523" i="1"/>
  <c r="AI523" i="1"/>
  <c r="S523" i="1"/>
  <c r="Z523" i="1" s="1"/>
  <c r="BA523" i="1" s="1"/>
  <c r="P523" i="1"/>
  <c r="AJ523" i="1" s="1"/>
  <c r="BI522" i="1"/>
  <c r="BD522" i="1"/>
  <c r="BB522" i="1"/>
  <c r="AM522" i="1"/>
  <c r="AI522" i="1"/>
  <c r="S522" i="1"/>
  <c r="Z522" i="1" s="1"/>
  <c r="BA522" i="1" s="1"/>
  <c r="P522" i="1"/>
  <c r="AJ522" i="1" s="1"/>
  <c r="BI521" i="1"/>
  <c r="BD521" i="1"/>
  <c r="BB521" i="1"/>
  <c r="AM521" i="1"/>
  <c r="AI521" i="1"/>
  <c r="S521" i="1"/>
  <c r="Z521" i="1" s="1"/>
  <c r="BA521" i="1" s="1"/>
  <c r="P521" i="1"/>
  <c r="AJ521" i="1" s="1"/>
  <c r="BI520" i="1"/>
  <c r="BD520" i="1"/>
  <c r="BB520" i="1"/>
  <c r="AM520" i="1"/>
  <c r="AI520" i="1"/>
  <c r="S520" i="1"/>
  <c r="Z520" i="1" s="1"/>
  <c r="BA520" i="1" s="1"/>
  <c r="P520" i="1"/>
  <c r="AJ520" i="1" s="1"/>
  <c r="BI519" i="1"/>
  <c r="BD519" i="1"/>
  <c r="BB519" i="1"/>
  <c r="AM519" i="1"/>
  <c r="AI519" i="1"/>
  <c r="S519" i="1"/>
  <c r="Z519" i="1" s="1"/>
  <c r="BA519" i="1" s="1"/>
  <c r="P519" i="1"/>
  <c r="AJ519" i="1" s="1"/>
  <c r="BI518" i="1"/>
  <c r="BD518" i="1"/>
  <c r="BB518" i="1"/>
  <c r="AM518" i="1"/>
  <c r="AI518" i="1"/>
  <c r="Z518" i="1"/>
  <c r="BA518" i="1" s="1"/>
  <c r="S518" i="1"/>
  <c r="P518" i="1"/>
  <c r="AJ518" i="1" s="1"/>
  <c r="BI517" i="1"/>
  <c r="BD517" i="1"/>
  <c r="BB517" i="1"/>
  <c r="AM517" i="1"/>
  <c r="AI517" i="1"/>
  <c r="Z517" i="1"/>
  <c r="BA517" i="1" s="1"/>
  <c r="S517" i="1"/>
  <c r="P517" i="1"/>
  <c r="AJ517" i="1" s="1"/>
  <c r="BI516" i="1"/>
  <c r="BD516" i="1"/>
  <c r="BB516" i="1"/>
  <c r="AM516" i="1"/>
  <c r="AI516" i="1"/>
  <c r="S516" i="1"/>
  <c r="Z516" i="1" s="1"/>
  <c r="BA516" i="1" s="1"/>
  <c r="Q516" i="1"/>
  <c r="P516" i="1"/>
  <c r="AJ516" i="1" s="1"/>
  <c r="E516" i="1"/>
  <c r="E517" i="1" s="1"/>
  <c r="E518" i="1" s="1"/>
  <c r="BI515" i="1"/>
  <c r="BD515" i="1"/>
  <c r="BB515" i="1"/>
  <c r="AM515" i="1"/>
  <c r="AI515" i="1"/>
  <c r="AG515" i="1"/>
  <c r="S515" i="1"/>
  <c r="Z515" i="1" s="1"/>
  <c r="BA515" i="1" s="1"/>
  <c r="P515" i="1"/>
  <c r="AJ515" i="1" s="1"/>
  <c r="BI514" i="1"/>
  <c r="BD514" i="1"/>
  <c r="BB514" i="1"/>
  <c r="AM514" i="1"/>
  <c r="AI514" i="1"/>
  <c r="S514" i="1"/>
  <c r="Z514" i="1" s="1"/>
  <c r="BA514" i="1" s="1"/>
  <c r="P514" i="1"/>
  <c r="AJ514" i="1" s="1"/>
  <c r="BI513" i="1"/>
  <c r="BD513" i="1"/>
  <c r="BB513" i="1"/>
  <c r="AM513" i="1"/>
  <c r="AI513" i="1"/>
  <c r="S513" i="1"/>
  <c r="Z513" i="1" s="1"/>
  <c r="BA513" i="1" s="1"/>
  <c r="Q513" i="1"/>
  <c r="Q514" i="1" s="1"/>
  <c r="AG514" i="1" s="1"/>
  <c r="P513" i="1"/>
  <c r="AJ513" i="1" s="1"/>
  <c r="BI512" i="1"/>
  <c r="BD512" i="1"/>
  <c r="BB512" i="1"/>
  <c r="AM512" i="1"/>
  <c r="AI512" i="1"/>
  <c r="AG512" i="1"/>
  <c r="Z512" i="1"/>
  <c r="BA512" i="1" s="1"/>
  <c r="S512" i="1"/>
  <c r="P512" i="1"/>
  <c r="AJ512" i="1" s="1"/>
  <c r="BI511" i="1"/>
  <c r="BD511" i="1"/>
  <c r="BB511" i="1"/>
  <c r="AM511" i="1"/>
  <c r="AJ511" i="1"/>
  <c r="AI511" i="1"/>
  <c r="S511" i="1"/>
  <c r="Z511" i="1" s="1"/>
  <c r="BA511" i="1" s="1"/>
  <c r="P511" i="1"/>
  <c r="BI510" i="1"/>
  <c r="BD510" i="1"/>
  <c r="BB510" i="1"/>
  <c r="BA510" i="1"/>
  <c r="AM510" i="1"/>
  <c r="AI510" i="1"/>
  <c r="S510" i="1"/>
  <c r="Z510" i="1" s="1"/>
  <c r="P510" i="1"/>
  <c r="AJ510" i="1" s="1"/>
  <c r="BI509" i="1"/>
  <c r="BD509" i="1"/>
  <c r="BB509" i="1"/>
  <c r="AM509" i="1"/>
  <c r="AJ509" i="1"/>
  <c r="AI509" i="1"/>
  <c r="S509" i="1"/>
  <c r="Z509" i="1" s="1"/>
  <c r="BA509" i="1" s="1"/>
  <c r="P509" i="1"/>
  <c r="BI508" i="1"/>
  <c r="BD508" i="1"/>
  <c r="BB508" i="1"/>
  <c r="AM508" i="1"/>
  <c r="AJ508" i="1"/>
  <c r="AI508" i="1"/>
  <c r="S508" i="1"/>
  <c r="Z508" i="1" s="1"/>
  <c r="BA508" i="1" s="1"/>
  <c r="P508" i="1"/>
  <c r="BI507" i="1"/>
  <c r="BD507" i="1"/>
  <c r="BB507" i="1"/>
  <c r="AM507" i="1"/>
  <c r="AJ507" i="1"/>
  <c r="AI507" i="1"/>
  <c r="S507" i="1"/>
  <c r="Z507" i="1" s="1"/>
  <c r="BA507" i="1" s="1"/>
  <c r="P507" i="1"/>
  <c r="BI506" i="1"/>
  <c r="BD506" i="1"/>
  <c r="BB506" i="1"/>
  <c r="BA506" i="1"/>
  <c r="AM506" i="1"/>
  <c r="AI506" i="1"/>
  <c r="S506" i="1"/>
  <c r="Z506" i="1" s="1"/>
  <c r="P506" i="1"/>
  <c r="AJ506" i="1" s="1"/>
  <c r="BI505" i="1"/>
  <c r="BD505" i="1"/>
  <c r="BB505" i="1"/>
  <c r="AM505" i="1"/>
  <c r="AI505" i="1"/>
  <c r="S505" i="1"/>
  <c r="Z505" i="1" s="1"/>
  <c r="BA505" i="1" s="1"/>
  <c r="P505" i="1"/>
  <c r="AJ505" i="1" s="1"/>
  <c r="BI504" i="1"/>
  <c r="BD504" i="1"/>
  <c r="BB504" i="1"/>
  <c r="AM504" i="1"/>
  <c r="AI504" i="1"/>
  <c r="S504" i="1"/>
  <c r="Z504" i="1" s="1"/>
  <c r="BA504" i="1" s="1"/>
  <c r="P504" i="1"/>
  <c r="AJ504" i="1" s="1"/>
  <c r="BI503" i="1"/>
  <c r="BD503" i="1"/>
  <c r="BB503" i="1"/>
  <c r="AM503" i="1"/>
  <c r="AI503" i="1"/>
  <c r="S503" i="1"/>
  <c r="Z503" i="1" s="1"/>
  <c r="BA503" i="1" s="1"/>
  <c r="P503" i="1"/>
  <c r="AJ503" i="1" s="1"/>
  <c r="BI502" i="1"/>
  <c r="BD502" i="1"/>
  <c r="BB502" i="1"/>
  <c r="AM502" i="1"/>
  <c r="AI502" i="1"/>
  <c r="AD502" i="1"/>
  <c r="AD503" i="1" s="1"/>
  <c r="AD504" i="1" s="1"/>
  <c r="AD505" i="1" s="1"/>
  <c r="AD506" i="1" s="1"/>
  <c r="AD507" i="1" s="1"/>
  <c r="AD508" i="1" s="1"/>
  <c r="AD509" i="1" s="1"/>
  <c r="AD510" i="1" s="1"/>
  <c r="AD511" i="1" s="1"/>
  <c r="AD512" i="1" s="1"/>
  <c r="AD513" i="1" s="1"/>
  <c r="AD514" i="1" s="1"/>
  <c r="AD515" i="1" s="1"/>
  <c r="AD516" i="1" s="1"/>
  <c r="AD517" i="1" s="1"/>
  <c r="AD518" i="1" s="1"/>
  <c r="AD519" i="1" s="1"/>
  <c r="AD520" i="1" s="1"/>
  <c r="AD521" i="1" s="1"/>
  <c r="AD522" i="1" s="1"/>
  <c r="AD523" i="1" s="1"/>
  <c r="AD524" i="1" s="1"/>
  <c r="S502" i="1"/>
  <c r="Z502" i="1" s="1"/>
  <c r="BA502" i="1" s="1"/>
  <c r="P502" i="1"/>
  <c r="AJ502" i="1" s="1"/>
  <c r="E502" i="1"/>
  <c r="E503" i="1" s="1"/>
  <c r="E504" i="1" s="1"/>
  <c r="BI501" i="1"/>
  <c r="BD501" i="1"/>
  <c r="BB501" i="1"/>
  <c r="AM501" i="1"/>
  <c r="AI501" i="1"/>
  <c r="S501" i="1"/>
  <c r="Z501" i="1" s="1"/>
  <c r="BA501" i="1" s="1"/>
  <c r="P501" i="1"/>
  <c r="AJ501" i="1" s="1"/>
  <c r="BI500" i="1"/>
  <c r="BD500" i="1"/>
  <c r="BB500" i="1"/>
  <c r="AM500" i="1"/>
  <c r="AI500" i="1"/>
  <c r="AH500" i="1"/>
  <c r="AH501" i="1" s="1"/>
  <c r="AH502" i="1" s="1"/>
  <c r="AH503" i="1" s="1"/>
  <c r="AH504" i="1" s="1"/>
  <c r="AH505" i="1" s="1"/>
  <c r="AH506" i="1" s="1"/>
  <c r="AH507" i="1" s="1"/>
  <c r="AH508" i="1" s="1"/>
  <c r="AH509" i="1" s="1"/>
  <c r="AH510" i="1" s="1"/>
  <c r="AH511" i="1" s="1"/>
  <c r="AH512" i="1" s="1"/>
  <c r="AH513" i="1" s="1"/>
  <c r="AH514" i="1" s="1"/>
  <c r="AH515" i="1" s="1"/>
  <c r="AH516" i="1" s="1"/>
  <c r="AH517" i="1" s="1"/>
  <c r="AH518" i="1" s="1"/>
  <c r="AH519" i="1" s="1"/>
  <c r="AH520" i="1" s="1"/>
  <c r="AH521" i="1" s="1"/>
  <c r="AH522" i="1" s="1"/>
  <c r="AH523" i="1" s="1"/>
  <c r="AH524" i="1" s="1"/>
  <c r="AE500" i="1"/>
  <c r="AE501" i="1" s="1"/>
  <c r="AE502" i="1" s="1"/>
  <c r="AE503" i="1" s="1"/>
  <c r="AE504" i="1" s="1"/>
  <c r="AE505" i="1" s="1"/>
  <c r="AE506" i="1" s="1"/>
  <c r="AE507" i="1" s="1"/>
  <c r="AE508" i="1" s="1"/>
  <c r="AE509" i="1" s="1"/>
  <c r="AE510" i="1" s="1"/>
  <c r="AE511" i="1" s="1"/>
  <c r="AE512" i="1" s="1"/>
  <c r="AE513" i="1" s="1"/>
  <c r="AE514" i="1" s="1"/>
  <c r="AE515" i="1" s="1"/>
  <c r="AE516" i="1" s="1"/>
  <c r="AE517" i="1" s="1"/>
  <c r="AE518" i="1" s="1"/>
  <c r="AE519" i="1" s="1"/>
  <c r="AE520" i="1" s="1"/>
  <c r="AE521" i="1" s="1"/>
  <c r="AE522" i="1" s="1"/>
  <c r="AE523" i="1" s="1"/>
  <c r="AE524" i="1" s="1"/>
  <c r="AD500" i="1"/>
  <c r="S500" i="1"/>
  <c r="Z500" i="1" s="1"/>
  <c r="BA500" i="1" s="1"/>
  <c r="Q500" i="1"/>
  <c r="AG500" i="1" s="1"/>
  <c r="P500" i="1"/>
  <c r="AJ500" i="1" s="1"/>
  <c r="BI499" i="1"/>
  <c r="BD499" i="1"/>
  <c r="BB499" i="1"/>
  <c r="AM499" i="1"/>
  <c r="AI499" i="1"/>
  <c r="AG499" i="1"/>
  <c r="S499" i="1"/>
  <c r="Z499" i="1" s="1"/>
  <c r="BA499" i="1" s="1"/>
  <c r="P499" i="1"/>
  <c r="AJ499" i="1" s="1"/>
  <c r="BI498" i="1"/>
  <c r="BD498" i="1"/>
  <c r="BB498" i="1"/>
  <c r="AM498" i="1"/>
  <c r="AI498" i="1"/>
  <c r="S498" i="1"/>
  <c r="Z498" i="1" s="1"/>
  <c r="BA498" i="1" s="1"/>
  <c r="P498" i="1"/>
  <c r="AJ498" i="1" s="1"/>
  <c r="BI497" i="1"/>
  <c r="BD497" i="1"/>
  <c r="BB497" i="1"/>
  <c r="AM497" i="1"/>
  <c r="AI497" i="1"/>
  <c r="S497" i="1"/>
  <c r="Z497" i="1" s="1"/>
  <c r="BA497" i="1" s="1"/>
  <c r="P497" i="1"/>
  <c r="AJ497" i="1" s="1"/>
  <c r="BI496" i="1"/>
  <c r="BD496" i="1"/>
  <c r="BB496" i="1"/>
  <c r="AM496" i="1"/>
  <c r="AI496" i="1"/>
  <c r="S496" i="1"/>
  <c r="Z496" i="1" s="1"/>
  <c r="BA496" i="1" s="1"/>
  <c r="P496" i="1"/>
  <c r="AJ496" i="1" s="1"/>
  <c r="BI495" i="1"/>
  <c r="BD495" i="1"/>
  <c r="BB495" i="1"/>
  <c r="BA495" i="1"/>
  <c r="AM495" i="1"/>
  <c r="AI495" i="1"/>
  <c r="S495" i="1"/>
  <c r="Z495" i="1" s="1"/>
  <c r="P495" i="1"/>
  <c r="AJ495" i="1" s="1"/>
  <c r="BI494" i="1"/>
  <c r="BD494" i="1"/>
  <c r="BB494" i="1"/>
  <c r="AM494" i="1"/>
  <c r="AI494" i="1"/>
  <c r="S494" i="1"/>
  <c r="Z494" i="1" s="1"/>
  <c r="BA494" i="1" s="1"/>
  <c r="P494" i="1"/>
  <c r="AJ494" i="1" s="1"/>
  <c r="BI493" i="1"/>
  <c r="BD493" i="1"/>
  <c r="BB493" i="1"/>
  <c r="AM493" i="1"/>
  <c r="AI493" i="1"/>
  <c r="S493" i="1"/>
  <c r="Z493" i="1" s="1"/>
  <c r="BA493" i="1" s="1"/>
  <c r="P493" i="1"/>
  <c r="AJ493" i="1" s="1"/>
  <c r="BI492" i="1"/>
  <c r="BD492" i="1"/>
  <c r="BB492" i="1"/>
  <c r="AM492" i="1"/>
  <c r="AJ492" i="1"/>
  <c r="AI492" i="1"/>
  <c r="S492" i="1"/>
  <c r="Z492" i="1" s="1"/>
  <c r="BA492" i="1" s="1"/>
  <c r="P492" i="1"/>
  <c r="BI491" i="1"/>
  <c r="BD491" i="1"/>
  <c r="BB491" i="1"/>
  <c r="AM491" i="1"/>
  <c r="AI491" i="1"/>
  <c r="S491" i="1"/>
  <c r="Z491" i="1" s="1"/>
  <c r="BA491" i="1" s="1"/>
  <c r="P491" i="1"/>
  <c r="AJ491" i="1" s="1"/>
  <c r="BI490" i="1"/>
  <c r="BD490" i="1"/>
  <c r="BB490" i="1"/>
  <c r="AM490" i="1"/>
  <c r="AI490" i="1"/>
  <c r="S490" i="1"/>
  <c r="Z490" i="1" s="1"/>
  <c r="BA490" i="1" s="1"/>
  <c r="P490" i="1"/>
  <c r="AJ490" i="1" s="1"/>
  <c r="BI489" i="1"/>
  <c r="BD489" i="1"/>
  <c r="BB489" i="1"/>
  <c r="AM489" i="1"/>
  <c r="AI489" i="1"/>
  <c r="S489" i="1"/>
  <c r="Z489" i="1" s="1"/>
  <c r="BA489" i="1" s="1"/>
  <c r="P489" i="1"/>
  <c r="AJ489" i="1" s="1"/>
  <c r="BI488" i="1"/>
  <c r="BD488" i="1"/>
  <c r="BB488" i="1"/>
  <c r="AM488" i="1"/>
  <c r="AI488" i="1"/>
  <c r="S488" i="1"/>
  <c r="Z488" i="1" s="1"/>
  <c r="BA488" i="1" s="1"/>
  <c r="P488" i="1"/>
  <c r="AJ488" i="1" s="1"/>
  <c r="E488" i="1"/>
  <c r="E489" i="1" s="1"/>
  <c r="E490" i="1" s="1"/>
  <c r="BI487" i="1"/>
  <c r="BD487" i="1"/>
  <c r="BB487" i="1"/>
  <c r="AM487" i="1"/>
  <c r="AI487" i="1"/>
  <c r="S487" i="1"/>
  <c r="Z487" i="1" s="1"/>
  <c r="BA487" i="1" s="1"/>
  <c r="Q487" i="1"/>
  <c r="AG487" i="1" s="1"/>
  <c r="P487" i="1"/>
  <c r="AJ487" i="1" s="1"/>
  <c r="BI486" i="1"/>
  <c r="BD486" i="1"/>
  <c r="BB486" i="1"/>
  <c r="AM486" i="1"/>
  <c r="AI486" i="1"/>
  <c r="AG486" i="1"/>
  <c r="S486" i="1"/>
  <c r="Z486" i="1" s="1"/>
  <c r="BA486" i="1" s="1"/>
  <c r="P486" i="1"/>
  <c r="AJ486" i="1" s="1"/>
  <c r="BI485" i="1"/>
  <c r="BD485" i="1"/>
  <c r="BB485" i="1"/>
  <c r="AM485" i="1"/>
  <c r="AI485" i="1"/>
  <c r="S485" i="1"/>
  <c r="Z485" i="1" s="1"/>
  <c r="BA485" i="1" s="1"/>
  <c r="P485" i="1"/>
  <c r="AJ485" i="1" s="1"/>
  <c r="BI484" i="1"/>
  <c r="BD484" i="1"/>
  <c r="BB484" i="1"/>
  <c r="AM484" i="1"/>
  <c r="AI484" i="1"/>
  <c r="Z484" i="1"/>
  <c r="BA484" i="1" s="1"/>
  <c r="S484" i="1"/>
  <c r="P484" i="1"/>
  <c r="AJ484" i="1" s="1"/>
  <c r="BI483" i="1"/>
  <c r="BD483" i="1"/>
  <c r="BB483" i="1"/>
  <c r="AM483" i="1"/>
  <c r="AI483" i="1"/>
  <c r="S483" i="1"/>
  <c r="Z483" i="1" s="1"/>
  <c r="BA483" i="1" s="1"/>
  <c r="P483" i="1"/>
  <c r="AJ483" i="1" s="1"/>
  <c r="BI482" i="1"/>
  <c r="BD482" i="1"/>
  <c r="BB482" i="1"/>
  <c r="AM482" i="1"/>
  <c r="AI482" i="1"/>
  <c r="S482" i="1"/>
  <c r="Z482" i="1" s="1"/>
  <c r="BA482" i="1" s="1"/>
  <c r="P482" i="1"/>
  <c r="AJ482" i="1" s="1"/>
  <c r="BI481" i="1"/>
  <c r="BD481" i="1"/>
  <c r="BB481" i="1"/>
  <c r="AM481" i="1"/>
  <c r="AI481" i="1"/>
  <c r="S481" i="1"/>
  <c r="Z481" i="1" s="1"/>
  <c r="BA481" i="1" s="1"/>
  <c r="P481" i="1"/>
  <c r="AJ481" i="1" s="1"/>
  <c r="BI480" i="1"/>
  <c r="BD480" i="1"/>
  <c r="BB480" i="1"/>
  <c r="AM480" i="1"/>
  <c r="AI480" i="1"/>
  <c r="S480" i="1"/>
  <c r="Z480" i="1" s="1"/>
  <c r="BA480" i="1" s="1"/>
  <c r="P480" i="1"/>
  <c r="AJ480" i="1" s="1"/>
  <c r="BI479" i="1"/>
  <c r="BD479" i="1"/>
  <c r="BB479" i="1"/>
  <c r="AM479" i="1"/>
  <c r="AI479" i="1"/>
  <c r="S479" i="1"/>
  <c r="Z479" i="1" s="1"/>
  <c r="BA479" i="1" s="1"/>
  <c r="P479" i="1"/>
  <c r="AJ479" i="1" s="1"/>
  <c r="BI478" i="1"/>
  <c r="BD478" i="1"/>
  <c r="BB478" i="1"/>
  <c r="AM478" i="1"/>
  <c r="AI478" i="1"/>
  <c r="S478" i="1"/>
  <c r="Z478" i="1" s="1"/>
  <c r="BA478" i="1" s="1"/>
  <c r="P478" i="1"/>
  <c r="AJ478" i="1" s="1"/>
  <c r="BI477" i="1"/>
  <c r="BD477" i="1"/>
  <c r="BB477" i="1"/>
  <c r="AM477" i="1"/>
  <c r="AI477" i="1"/>
  <c r="S477" i="1"/>
  <c r="Z477" i="1" s="1"/>
  <c r="BA477" i="1" s="1"/>
  <c r="P477" i="1"/>
  <c r="AJ477" i="1" s="1"/>
  <c r="BI476" i="1"/>
  <c r="BD476" i="1"/>
  <c r="BB476" i="1"/>
  <c r="AM476" i="1"/>
  <c r="AI476" i="1"/>
  <c r="S476" i="1"/>
  <c r="Z476" i="1" s="1"/>
  <c r="BA476" i="1" s="1"/>
  <c r="P476" i="1"/>
  <c r="AJ476" i="1" s="1"/>
  <c r="BI475" i="1"/>
  <c r="BD475" i="1"/>
  <c r="BB475" i="1"/>
  <c r="AM475" i="1"/>
  <c r="AI475" i="1"/>
  <c r="S475" i="1"/>
  <c r="Z475" i="1" s="1"/>
  <c r="BA475" i="1" s="1"/>
  <c r="Q475" i="1"/>
  <c r="Q476" i="1" s="1"/>
  <c r="P475" i="1"/>
  <c r="AJ475" i="1" s="1"/>
  <c r="BI474" i="1"/>
  <c r="BG474" i="1"/>
  <c r="BG475" i="1" s="1"/>
  <c r="BG476" i="1" s="1"/>
  <c r="BG477" i="1" s="1"/>
  <c r="BG478" i="1" s="1"/>
  <c r="BG479" i="1" s="1"/>
  <c r="BG480" i="1" s="1"/>
  <c r="BG481" i="1" s="1"/>
  <c r="BG482" i="1" s="1"/>
  <c r="BG483" i="1" s="1"/>
  <c r="BG484" i="1" s="1"/>
  <c r="BG485" i="1" s="1"/>
  <c r="BG486" i="1" s="1"/>
  <c r="BG487" i="1" s="1"/>
  <c r="BG488" i="1" s="1"/>
  <c r="BG489" i="1" s="1"/>
  <c r="BG490" i="1" s="1"/>
  <c r="BG491" i="1" s="1"/>
  <c r="BG492" i="1" s="1"/>
  <c r="BG493" i="1" s="1"/>
  <c r="BG494" i="1" s="1"/>
  <c r="BG495" i="1" s="1"/>
  <c r="BG496" i="1" s="1"/>
  <c r="BG497" i="1" s="1"/>
  <c r="BG498" i="1" s="1"/>
  <c r="BG499" i="1" s="1"/>
  <c r="BG500" i="1" s="1"/>
  <c r="BG501" i="1" s="1"/>
  <c r="BG502" i="1" s="1"/>
  <c r="BG503" i="1" s="1"/>
  <c r="BG504" i="1" s="1"/>
  <c r="BG505" i="1" s="1"/>
  <c r="BG506" i="1" s="1"/>
  <c r="BG507" i="1" s="1"/>
  <c r="BG508" i="1" s="1"/>
  <c r="BG509" i="1" s="1"/>
  <c r="BG510" i="1" s="1"/>
  <c r="BG511" i="1" s="1"/>
  <c r="BG512" i="1" s="1"/>
  <c r="BG513" i="1" s="1"/>
  <c r="BG514" i="1" s="1"/>
  <c r="BG515" i="1" s="1"/>
  <c r="BG516" i="1" s="1"/>
  <c r="BG517" i="1" s="1"/>
  <c r="BG518" i="1" s="1"/>
  <c r="BG519" i="1" s="1"/>
  <c r="BG520" i="1" s="1"/>
  <c r="BG521" i="1" s="1"/>
  <c r="BG522" i="1" s="1"/>
  <c r="BG523" i="1" s="1"/>
  <c r="BG524" i="1" s="1"/>
  <c r="BG525" i="1" s="1"/>
  <c r="BG526" i="1" s="1"/>
  <c r="BG527" i="1" s="1"/>
  <c r="BG528" i="1" s="1"/>
  <c r="BG529" i="1" s="1"/>
  <c r="BG530" i="1" s="1"/>
  <c r="BG531" i="1" s="1"/>
  <c r="BG532" i="1" s="1"/>
  <c r="BG533" i="1" s="1"/>
  <c r="BG534" i="1" s="1"/>
  <c r="BG535" i="1" s="1"/>
  <c r="BG536" i="1" s="1"/>
  <c r="BG537" i="1" s="1"/>
  <c r="BG538" i="1" s="1"/>
  <c r="BG539" i="1" s="1"/>
  <c r="BG540" i="1" s="1"/>
  <c r="BG541" i="1" s="1"/>
  <c r="BG542" i="1" s="1"/>
  <c r="BG543" i="1" s="1"/>
  <c r="BG544" i="1" s="1"/>
  <c r="BG545" i="1" s="1"/>
  <c r="BG546" i="1" s="1"/>
  <c r="BG547" i="1" s="1"/>
  <c r="BG548" i="1" s="1"/>
  <c r="BG549" i="1" s="1"/>
  <c r="BG550" i="1" s="1"/>
  <c r="BG551" i="1" s="1"/>
  <c r="BG552" i="1" s="1"/>
  <c r="BG553" i="1" s="1"/>
  <c r="BG554" i="1" s="1"/>
  <c r="BG555" i="1" s="1"/>
  <c r="BG556" i="1" s="1"/>
  <c r="BG557" i="1" s="1"/>
  <c r="BG558" i="1" s="1"/>
  <c r="BG559" i="1" s="1"/>
  <c r="BG560" i="1" s="1"/>
  <c r="BG561" i="1" s="1"/>
  <c r="BG562" i="1" s="1"/>
  <c r="BG563" i="1" s="1"/>
  <c r="BG564" i="1" s="1"/>
  <c r="BG565" i="1" s="1"/>
  <c r="BG566" i="1" s="1"/>
  <c r="BG567" i="1" s="1"/>
  <c r="BG568" i="1" s="1"/>
  <c r="BG569" i="1" s="1"/>
  <c r="BG570" i="1" s="1"/>
  <c r="BG571" i="1" s="1"/>
  <c r="BG572" i="1" s="1"/>
  <c r="BG573" i="1" s="1"/>
  <c r="BG574" i="1" s="1"/>
  <c r="BG575" i="1" s="1"/>
  <c r="BG576" i="1" s="1"/>
  <c r="BG577" i="1" s="1"/>
  <c r="BG578" i="1" s="1"/>
  <c r="BG579" i="1" s="1"/>
  <c r="BG580" i="1" s="1"/>
  <c r="BG581" i="1" s="1"/>
  <c r="BG582" i="1" s="1"/>
  <c r="BG583" i="1" s="1"/>
  <c r="BG584" i="1" s="1"/>
  <c r="BG585" i="1" s="1"/>
  <c r="BG586" i="1" s="1"/>
  <c r="BG587" i="1" s="1"/>
  <c r="BG588" i="1" s="1"/>
  <c r="BG589" i="1" s="1"/>
  <c r="BG590" i="1" s="1"/>
  <c r="BG591" i="1" s="1"/>
  <c r="BG592" i="1" s="1"/>
  <c r="BG593" i="1" s="1"/>
  <c r="BG594" i="1" s="1"/>
  <c r="BG595" i="1" s="1"/>
  <c r="BG596" i="1" s="1"/>
  <c r="BG597" i="1" s="1"/>
  <c r="BG598" i="1" s="1"/>
  <c r="BG599" i="1" s="1"/>
  <c r="BG600" i="1" s="1"/>
  <c r="BG601" i="1" s="1"/>
  <c r="BG602" i="1" s="1"/>
  <c r="BG603" i="1" s="1"/>
  <c r="BG604" i="1" s="1"/>
  <c r="BG605" i="1" s="1"/>
  <c r="BG606" i="1" s="1"/>
  <c r="BG607" i="1" s="1"/>
  <c r="BG608" i="1" s="1"/>
  <c r="BG609" i="1" s="1"/>
  <c r="BG610" i="1" s="1"/>
  <c r="BG611" i="1" s="1"/>
  <c r="BG612" i="1" s="1"/>
  <c r="BG613" i="1" s="1"/>
  <c r="BG614" i="1" s="1"/>
  <c r="BG615" i="1" s="1"/>
  <c r="BG616" i="1" s="1"/>
  <c r="BG617" i="1" s="1"/>
  <c r="BG618" i="1" s="1"/>
  <c r="BG619" i="1" s="1"/>
  <c r="BG620" i="1" s="1"/>
  <c r="BG621" i="1" s="1"/>
  <c r="BG622" i="1" s="1"/>
  <c r="BG623" i="1" s="1"/>
  <c r="BG624" i="1" s="1"/>
  <c r="BG625" i="1" s="1"/>
  <c r="BG626" i="1" s="1"/>
  <c r="BG627" i="1" s="1"/>
  <c r="BG628" i="1" s="1"/>
  <c r="BG629" i="1" s="1"/>
  <c r="BF474" i="1"/>
  <c r="BF475" i="1" s="1"/>
  <c r="BF476" i="1" s="1"/>
  <c r="BF477" i="1" s="1"/>
  <c r="BF478" i="1" s="1"/>
  <c r="BF479" i="1" s="1"/>
  <c r="BF480" i="1" s="1"/>
  <c r="BF481" i="1" s="1"/>
  <c r="BF482" i="1" s="1"/>
  <c r="BF483" i="1" s="1"/>
  <c r="BF484" i="1" s="1"/>
  <c r="BF485" i="1" s="1"/>
  <c r="BF486" i="1" s="1"/>
  <c r="BF487" i="1" s="1"/>
  <c r="BF488" i="1" s="1"/>
  <c r="BF489" i="1" s="1"/>
  <c r="BF490" i="1" s="1"/>
  <c r="BF491" i="1" s="1"/>
  <c r="BF492" i="1" s="1"/>
  <c r="BF493" i="1" s="1"/>
  <c r="BF494" i="1" s="1"/>
  <c r="BF495" i="1" s="1"/>
  <c r="BF496" i="1" s="1"/>
  <c r="BF497" i="1" s="1"/>
  <c r="BF498" i="1" s="1"/>
  <c r="BF499" i="1" s="1"/>
  <c r="BF500" i="1" s="1"/>
  <c r="BF501" i="1" s="1"/>
  <c r="BF502" i="1" s="1"/>
  <c r="BF503" i="1" s="1"/>
  <c r="BF504" i="1" s="1"/>
  <c r="BF505" i="1" s="1"/>
  <c r="BF506" i="1" s="1"/>
  <c r="BF507" i="1" s="1"/>
  <c r="BF508" i="1" s="1"/>
  <c r="BF509" i="1" s="1"/>
  <c r="BF510" i="1" s="1"/>
  <c r="BF511" i="1" s="1"/>
  <c r="BF512" i="1" s="1"/>
  <c r="BF513" i="1" s="1"/>
  <c r="BF514" i="1" s="1"/>
  <c r="BF515" i="1" s="1"/>
  <c r="BF516" i="1" s="1"/>
  <c r="BF517" i="1" s="1"/>
  <c r="BF518" i="1" s="1"/>
  <c r="BF519" i="1" s="1"/>
  <c r="BF520" i="1" s="1"/>
  <c r="BF521" i="1" s="1"/>
  <c r="BF522" i="1" s="1"/>
  <c r="BF523" i="1" s="1"/>
  <c r="BF524" i="1" s="1"/>
  <c r="BF525" i="1" s="1"/>
  <c r="BF526" i="1" s="1"/>
  <c r="BF527" i="1" s="1"/>
  <c r="BF528" i="1" s="1"/>
  <c r="BF529" i="1" s="1"/>
  <c r="BF530" i="1" s="1"/>
  <c r="BF531" i="1" s="1"/>
  <c r="BF532" i="1" s="1"/>
  <c r="BF533" i="1" s="1"/>
  <c r="BF534" i="1" s="1"/>
  <c r="BF535" i="1" s="1"/>
  <c r="BF536" i="1" s="1"/>
  <c r="BF537" i="1" s="1"/>
  <c r="BF538" i="1" s="1"/>
  <c r="BF539" i="1" s="1"/>
  <c r="BF540" i="1" s="1"/>
  <c r="BF541" i="1" s="1"/>
  <c r="BF542" i="1" s="1"/>
  <c r="BF543" i="1" s="1"/>
  <c r="BF544" i="1" s="1"/>
  <c r="BF545" i="1" s="1"/>
  <c r="BF546" i="1" s="1"/>
  <c r="BF547" i="1" s="1"/>
  <c r="BF548" i="1" s="1"/>
  <c r="BF549" i="1" s="1"/>
  <c r="BF550" i="1" s="1"/>
  <c r="BF551" i="1" s="1"/>
  <c r="BF552" i="1" s="1"/>
  <c r="BF553" i="1" s="1"/>
  <c r="BF554" i="1" s="1"/>
  <c r="BF555" i="1" s="1"/>
  <c r="BF556" i="1" s="1"/>
  <c r="BF557" i="1" s="1"/>
  <c r="BF558" i="1" s="1"/>
  <c r="BF559" i="1" s="1"/>
  <c r="BF560" i="1" s="1"/>
  <c r="BF561" i="1" s="1"/>
  <c r="BF562" i="1" s="1"/>
  <c r="BF563" i="1" s="1"/>
  <c r="BF564" i="1" s="1"/>
  <c r="BF565" i="1" s="1"/>
  <c r="BF566" i="1" s="1"/>
  <c r="BF567" i="1" s="1"/>
  <c r="BF568" i="1" s="1"/>
  <c r="BF569" i="1" s="1"/>
  <c r="BF570" i="1" s="1"/>
  <c r="BF571" i="1" s="1"/>
  <c r="BF572" i="1" s="1"/>
  <c r="BF573" i="1" s="1"/>
  <c r="BF574" i="1" s="1"/>
  <c r="BF575" i="1" s="1"/>
  <c r="BF576" i="1" s="1"/>
  <c r="BF577" i="1" s="1"/>
  <c r="BF578" i="1" s="1"/>
  <c r="BF579" i="1" s="1"/>
  <c r="BF580" i="1" s="1"/>
  <c r="BF581" i="1" s="1"/>
  <c r="BF582" i="1" s="1"/>
  <c r="BF583" i="1" s="1"/>
  <c r="BF584" i="1" s="1"/>
  <c r="BF585" i="1" s="1"/>
  <c r="BF586" i="1" s="1"/>
  <c r="BF587" i="1" s="1"/>
  <c r="BF588" i="1" s="1"/>
  <c r="BF589" i="1" s="1"/>
  <c r="BF590" i="1" s="1"/>
  <c r="BF591" i="1" s="1"/>
  <c r="BF592" i="1" s="1"/>
  <c r="BF593" i="1" s="1"/>
  <c r="BF594" i="1" s="1"/>
  <c r="BF595" i="1" s="1"/>
  <c r="BF596" i="1" s="1"/>
  <c r="BF597" i="1" s="1"/>
  <c r="BF598" i="1" s="1"/>
  <c r="BF599" i="1" s="1"/>
  <c r="BF600" i="1" s="1"/>
  <c r="BF601" i="1" s="1"/>
  <c r="BF602" i="1" s="1"/>
  <c r="BF603" i="1" s="1"/>
  <c r="BF604" i="1" s="1"/>
  <c r="BF605" i="1" s="1"/>
  <c r="BF606" i="1" s="1"/>
  <c r="BF607" i="1" s="1"/>
  <c r="BF608" i="1" s="1"/>
  <c r="BF609" i="1" s="1"/>
  <c r="BF610" i="1" s="1"/>
  <c r="BF611" i="1" s="1"/>
  <c r="BF612" i="1" s="1"/>
  <c r="BF613" i="1" s="1"/>
  <c r="BF614" i="1" s="1"/>
  <c r="BF615" i="1" s="1"/>
  <c r="BF616" i="1" s="1"/>
  <c r="BF617" i="1" s="1"/>
  <c r="BF618" i="1" s="1"/>
  <c r="BF619" i="1" s="1"/>
  <c r="BF620" i="1" s="1"/>
  <c r="BF621" i="1" s="1"/>
  <c r="BF622" i="1" s="1"/>
  <c r="BF623" i="1" s="1"/>
  <c r="BF624" i="1" s="1"/>
  <c r="BF625" i="1" s="1"/>
  <c r="BF626" i="1" s="1"/>
  <c r="BF627" i="1" s="1"/>
  <c r="BF628" i="1" s="1"/>
  <c r="BF629" i="1" s="1"/>
  <c r="BE474" i="1"/>
  <c r="BE475" i="1" s="1"/>
  <c r="BE476" i="1" s="1"/>
  <c r="BE477" i="1" s="1"/>
  <c r="BE478" i="1" s="1"/>
  <c r="BE479" i="1" s="1"/>
  <c r="BE480" i="1" s="1"/>
  <c r="BE481" i="1" s="1"/>
  <c r="BE482" i="1" s="1"/>
  <c r="BE483" i="1" s="1"/>
  <c r="BE484" i="1" s="1"/>
  <c r="BE485" i="1" s="1"/>
  <c r="BE486" i="1" s="1"/>
  <c r="BE487" i="1" s="1"/>
  <c r="BE488" i="1" s="1"/>
  <c r="BE489" i="1" s="1"/>
  <c r="BE490" i="1" s="1"/>
  <c r="BE491" i="1" s="1"/>
  <c r="BE492" i="1" s="1"/>
  <c r="BE493" i="1" s="1"/>
  <c r="BE494" i="1" s="1"/>
  <c r="BE495" i="1" s="1"/>
  <c r="BE496" i="1" s="1"/>
  <c r="BE497" i="1" s="1"/>
  <c r="BE498" i="1" s="1"/>
  <c r="BE499" i="1" s="1"/>
  <c r="BE500" i="1" s="1"/>
  <c r="BE501" i="1" s="1"/>
  <c r="BE502" i="1" s="1"/>
  <c r="BE503" i="1" s="1"/>
  <c r="BE504" i="1" s="1"/>
  <c r="BE505" i="1" s="1"/>
  <c r="BE506" i="1" s="1"/>
  <c r="BE507" i="1" s="1"/>
  <c r="BE508" i="1" s="1"/>
  <c r="BE509" i="1" s="1"/>
  <c r="BE510" i="1" s="1"/>
  <c r="BE511" i="1" s="1"/>
  <c r="BE512" i="1" s="1"/>
  <c r="BE513" i="1" s="1"/>
  <c r="BE514" i="1" s="1"/>
  <c r="BE515" i="1" s="1"/>
  <c r="BE516" i="1" s="1"/>
  <c r="BE517" i="1" s="1"/>
  <c r="BE518" i="1" s="1"/>
  <c r="BE519" i="1" s="1"/>
  <c r="BE520" i="1" s="1"/>
  <c r="BE521" i="1" s="1"/>
  <c r="BE522" i="1" s="1"/>
  <c r="BE523" i="1" s="1"/>
  <c r="BE524" i="1" s="1"/>
  <c r="BE525" i="1" s="1"/>
  <c r="BE526" i="1" s="1"/>
  <c r="BE527" i="1" s="1"/>
  <c r="BE528" i="1" s="1"/>
  <c r="BE529" i="1" s="1"/>
  <c r="BE530" i="1" s="1"/>
  <c r="BE531" i="1" s="1"/>
  <c r="BE532" i="1" s="1"/>
  <c r="BE533" i="1" s="1"/>
  <c r="BE534" i="1" s="1"/>
  <c r="BE535" i="1" s="1"/>
  <c r="BE536" i="1" s="1"/>
  <c r="BE537" i="1" s="1"/>
  <c r="BE538" i="1" s="1"/>
  <c r="BE539" i="1" s="1"/>
  <c r="BE540" i="1" s="1"/>
  <c r="BE541" i="1" s="1"/>
  <c r="BE542" i="1" s="1"/>
  <c r="BE543" i="1" s="1"/>
  <c r="BE544" i="1" s="1"/>
  <c r="BE545" i="1" s="1"/>
  <c r="BE546" i="1" s="1"/>
  <c r="BE547" i="1" s="1"/>
  <c r="BE548" i="1" s="1"/>
  <c r="BE549" i="1" s="1"/>
  <c r="BE550" i="1" s="1"/>
  <c r="BE551" i="1" s="1"/>
  <c r="BE552" i="1" s="1"/>
  <c r="BE553" i="1" s="1"/>
  <c r="BE554" i="1" s="1"/>
  <c r="BE555" i="1" s="1"/>
  <c r="BE556" i="1" s="1"/>
  <c r="BE557" i="1" s="1"/>
  <c r="BE558" i="1" s="1"/>
  <c r="BE559" i="1" s="1"/>
  <c r="BE560" i="1" s="1"/>
  <c r="BE561" i="1" s="1"/>
  <c r="BE562" i="1" s="1"/>
  <c r="BE563" i="1" s="1"/>
  <c r="BE564" i="1" s="1"/>
  <c r="BE565" i="1" s="1"/>
  <c r="BE566" i="1" s="1"/>
  <c r="BE567" i="1" s="1"/>
  <c r="BE568" i="1" s="1"/>
  <c r="BE569" i="1" s="1"/>
  <c r="BE570" i="1" s="1"/>
  <c r="BE571" i="1" s="1"/>
  <c r="BE572" i="1" s="1"/>
  <c r="BE573" i="1" s="1"/>
  <c r="BE574" i="1" s="1"/>
  <c r="BE575" i="1" s="1"/>
  <c r="BE576" i="1" s="1"/>
  <c r="BE577" i="1" s="1"/>
  <c r="BE578" i="1" s="1"/>
  <c r="BE579" i="1" s="1"/>
  <c r="BE580" i="1" s="1"/>
  <c r="BE581" i="1" s="1"/>
  <c r="BE582" i="1" s="1"/>
  <c r="BE583" i="1" s="1"/>
  <c r="BE584" i="1" s="1"/>
  <c r="BE585" i="1" s="1"/>
  <c r="BE586" i="1" s="1"/>
  <c r="BE587" i="1" s="1"/>
  <c r="BE588" i="1" s="1"/>
  <c r="BE589" i="1" s="1"/>
  <c r="BE590" i="1" s="1"/>
  <c r="BE591" i="1" s="1"/>
  <c r="BE592" i="1" s="1"/>
  <c r="BE593" i="1" s="1"/>
  <c r="BE594" i="1" s="1"/>
  <c r="BE595" i="1" s="1"/>
  <c r="BE596" i="1" s="1"/>
  <c r="BE597" i="1" s="1"/>
  <c r="BE598" i="1" s="1"/>
  <c r="BE599" i="1" s="1"/>
  <c r="BE600" i="1" s="1"/>
  <c r="BE601" i="1" s="1"/>
  <c r="BE602" i="1" s="1"/>
  <c r="BE603" i="1" s="1"/>
  <c r="BE604" i="1" s="1"/>
  <c r="BE605" i="1" s="1"/>
  <c r="BE606" i="1" s="1"/>
  <c r="BE607" i="1" s="1"/>
  <c r="BE608" i="1" s="1"/>
  <c r="BE609" i="1" s="1"/>
  <c r="BE610" i="1" s="1"/>
  <c r="BE611" i="1" s="1"/>
  <c r="BE612" i="1" s="1"/>
  <c r="BE613" i="1" s="1"/>
  <c r="BE614" i="1" s="1"/>
  <c r="BE615" i="1" s="1"/>
  <c r="BE616" i="1" s="1"/>
  <c r="BE617" i="1" s="1"/>
  <c r="BE618" i="1" s="1"/>
  <c r="BE619" i="1" s="1"/>
  <c r="BE620" i="1" s="1"/>
  <c r="BE621" i="1" s="1"/>
  <c r="BE622" i="1" s="1"/>
  <c r="BE623" i="1" s="1"/>
  <c r="BE624" i="1" s="1"/>
  <c r="BE625" i="1" s="1"/>
  <c r="BE626" i="1" s="1"/>
  <c r="BE627" i="1" s="1"/>
  <c r="BE628" i="1" s="1"/>
  <c r="BE629" i="1" s="1"/>
  <c r="BD474" i="1"/>
  <c r="BC474" i="1"/>
  <c r="BC475" i="1" s="1"/>
  <c r="BC476" i="1" s="1"/>
  <c r="BC477" i="1" s="1"/>
  <c r="BC478" i="1" s="1"/>
  <c r="BC479" i="1" s="1"/>
  <c r="BC480" i="1" s="1"/>
  <c r="BC481" i="1" s="1"/>
  <c r="BC482" i="1" s="1"/>
  <c r="BC483" i="1" s="1"/>
  <c r="BC484" i="1" s="1"/>
  <c r="BC485" i="1" s="1"/>
  <c r="BC486" i="1" s="1"/>
  <c r="BC487" i="1" s="1"/>
  <c r="BC488" i="1" s="1"/>
  <c r="BC489" i="1" s="1"/>
  <c r="BC490" i="1" s="1"/>
  <c r="BC491" i="1" s="1"/>
  <c r="BC492" i="1" s="1"/>
  <c r="BC493" i="1" s="1"/>
  <c r="BC494" i="1" s="1"/>
  <c r="BC495" i="1" s="1"/>
  <c r="BC496" i="1" s="1"/>
  <c r="BC497" i="1" s="1"/>
  <c r="BC498" i="1" s="1"/>
  <c r="BC499" i="1" s="1"/>
  <c r="BC500" i="1" s="1"/>
  <c r="BC501" i="1" s="1"/>
  <c r="BC502" i="1" s="1"/>
  <c r="BC503" i="1" s="1"/>
  <c r="BC504" i="1" s="1"/>
  <c r="BC505" i="1" s="1"/>
  <c r="BC506" i="1" s="1"/>
  <c r="BC507" i="1" s="1"/>
  <c r="BC508" i="1" s="1"/>
  <c r="BC509" i="1" s="1"/>
  <c r="BC510" i="1" s="1"/>
  <c r="BC511" i="1" s="1"/>
  <c r="BC512" i="1" s="1"/>
  <c r="BC513" i="1" s="1"/>
  <c r="BC514" i="1" s="1"/>
  <c r="BC515" i="1" s="1"/>
  <c r="BC516" i="1" s="1"/>
  <c r="BC517" i="1" s="1"/>
  <c r="BC518" i="1" s="1"/>
  <c r="BC519" i="1" s="1"/>
  <c r="BC520" i="1" s="1"/>
  <c r="BC521" i="1" s="1"/>
  <c r="BC522" i="1" s="1"/>
  <c r="BC523" i="1" s="1"/>
  <c r="BC524" i="1" s="1"/>
  <c r="BC525" i="1" s="1"/>
  <c r="BC526" i="1" s="1"/>
  <c r="BC527" i="1" s="1"/>
  <c r="BC528" i="1" s="1"/>
  <c r="BC529" i="1" s="1"/>
  <c r="BC530" i="1" s="1"/>
  <c r="BC531" i="1" s="1"/>
  <c r="BC532" i="1" s="1"/>
  <c r="BC533" i="1" s="1"/>
  <c r="BC534" i="1" s="1"/>
  <c r="BC535" i="1" s="1"/>
  <c r="BC536" i="1" s="1"/>
  <c r="BC537" i="1" s="1"/>
  <c r="BC538" i="1" s="1"/>
  <c r="BC539" i="1" s="1"/>
  <c r="BC540" i="1" s="1"/>
  <c r="BC541" i="1" s="1"/>
  <c r="BC542" i="1" s="1"/>
  <c r="BC543" i="1" s="1"/>
  <c r="BC544" i="1" s="1"/>
  <c r="BC545" i="1" s="1"/>
  <c r="BC546" i="1" s="1"/>
  <c r="BC547" i="1" s="1"/>
  <c r="BC548" i="1" s="1"/>
  <c r="BC549" i="1" s="1"/>
  <c r="BC550" i="1" s="1"/>
  <c r="BC551" i="1" s="1"/>
  <c r="BC552" i="1" s="1"/>
  <c r="BC553" i="1" s="1"/>
  <c r="BC554" i="1" s="1"/>
  <c r="BC555" i="1" s="1"/>
  <c r="BC556" i="1" s="1"/>
  <c r="BC557" i="1" s="1"/>
  <c r="BC558" i="1" s="1"/>
  <c r="BC559" i="1" s="1"/>
  <c r="BC560" i="1" s="1"/>
  <c r="BC561" i="1" s="1"/>
  <c r="BC562" i="1" s="1"/>
  <c r="BC563" i="1" s="1"/>
  <c r="BC564" i="1" s="1"/>
  <c r="BC565" i="1" s="1"/>
  <c r="BC566" i="1" s="1"/>
  <c r="BC567" i="1" s="1"/>
  <c r="BC568" i="1" s="1"/>
  <c r="BC569" i="1" s="1"/>
  <c r="BC570" i="1" s="1"/>
  <c r="BC571" i="1" s="1"/>
  <c r="BC572" i="1" s="1"/>
  <c r="BC573" i="1" s="1"/>
  <c r="BC574" i="1" s="1"/>
  <c r="BC575" i="1" s="1"/>
  <c r="BC576" i="1" s="1"/>
  <c r="BC577" i="1" s="1"/>
  <c r="BC578" i="1" s="1"/>
  <c r="BC579" i="1" s="1"/>
  <c r="BC580" i="1" s="1"/>
  <c r="BC581" i="1" s="1"/>
  <c r="BC582" i="1" s="1"/>
  <c r="BC583" i="1" s="1"/>
  <c r="BC584" i="1" s="1"/>
  <c r="BC585" i="1" s="1"/>
  <c r="BC586" i="1" s="1"/>
  <c r="BC587" i="1" s="1"/>
  <c r="BC588" i="1" s="1"/>
  <c r="BC589" i="1" s="1"/>
  <c r="BC590" i="1" s="1"/>
  <c r="BC591" i="1" s="1"/>
  <c r="BC592" i="1" s="1"/>
  <c r="BC593" i="1" s="1"/>
  <c r="BC594" i="1" s="1"/>
  <c r="BC595" i="1" s="1"/>
  <c r="BC596" i="1" s="1"/>
  <c r="BC597" i="1" s="1"/>
  <c r="BC598" i="1" s="1"/>
  <c r="BC599" i="1" s="1"/>
  <c r="BC600" i="1" s="1"/>
  <c r="BC601" i="1" s="1"/>
  <c r="BC602" i="1" s="1"/>
  <c r="BC603" i="1" s="1"/>
  <c r="BC604" i="1" s="1"/>
  <c r="BC605" i="1" s="1"/>
  <c r="BC606" i="1" s="1"/>
  <c r="BC607" i="1" s="1"/>
  <c r="BC608" i="1" s="1"/>
  <c r="BC609" i="1" s="1"/>
  <c r="BC610" i="1" s="1"/>
  <c r="BC611" i="1" s="1"/>
  <c r="BC612" i="1" s="1"/>
  <c r="BC613" i="1" s="1"/>
  <c r="BC614" i="1" s="1"/>
  <c r="BC615" i="1" s="1"/>
  <c r="BC616" i="1" s="1"/>
  <c r="BC617" i="1" s="1"/>
  <c r="BC618" i="1" s="1"/>
  <c r="BC619" i="1" s="1"/>
  <c r="BC620" i="1" s="1"/>
  <c r="BC621" i="1" s="1"/>
  <c r="BC622" i="1" s="1"/>
  <c r="BC623" i="1" s="1"/>
  <c r="BC624" i="1" s="1"/>
  <c r="BC625" i="1" s="1"/>
  <c r="BC626" i="1" s="1"/>
  <c r="BC627" i="1" s="1"/>
  <c r="BC628" i="1" s="1"/>
  <c r="BC629" i="1" s="1"/>
  <c r="BB474" i="1"/>
  <c r="AZ474" i="1"/>
  <c r="AZ475" i="1" s="1"/>
  <c r="AZ476" i="1" s="1"/>
  <c r="AZ477" i="1" s="1"/>
  <c r="AZ478" i="1" s="1"/>
  <c r="AZ479" i="1" s="1"/>
  <c r="AZ480" i="1" s="1"/>
  <c r="AZ481" i="1" s="1"/>
  <c r="AZ482" i="1" s="1"/>
  <c r="AZ483" i="1" s="1"/>
  <c r="AZ484" i="1" s="1"/>
  <c r="AZ485" i="1" s="1"/>
  <c r="AZ486" i="1" s="1"/>
  <c r="AZ487" i="1" s="1"/>
  <c r="AZ488" i="1" s="1"/>
  <c r="AZ489" i="1" s="1"/>
  <c r="AZ490" i="1" s="1"/>
  <c r="AZ491" i="1" s="1"/>
  <c r="AZ492" i="1" s="1"/>
  <c r="AZ493" i="1" s="1"/>
  <c r="AZ494" i="1" s="1"/>
  <c r="AZ495" i="1" s="1"/>
  <c r="AZ496" i="1" s="1"/>
  <c r="AZ497" i="1" s="1"/>
  <c r="AZ498" i="1" s="1"/>
  <c r="AZ499" i="1" s="1"/>
  <c r="AZ500" i="1" s="1"/>
  <c r="AZ501" i="1" s="1"/>
  <c r="AZ502" i="1" s="1"/>
  <c r="AZ503" i="1" s="1"/>
  <c r="AZ504" i="1" s="1"/>
  <c r="AZ505" i="1" s="1"/>
  <c r="AZ506" i="1" s="1"/>
  <c r="AZ507" i="1" s="1"/>
  <c r="AZ508" i="1" s="1"/>
  <c r="AZ509" i="1" s="1"/>
  <c r="AZ510" i="1" s="1"/>
  <c r="AZ511" i="1" s="1"/>
  <c r="AZ512" i="1" s="1"/>
  <c r="AZ513" i="1" s="1"/>
  <c r="AZ514" i="1" s="1"/>
  <c r="AZ515" i="1" s="1"/>
  <c r="AZ516" i="1" s="1"/>
  <c r="AZ517" i="1" s="1"/>
  <c r="AZ518" i="1" s="1"/>
  <c r="AZ519" i="1" s="1"/>
  <c r="AZ520" i="1" s="1"/>
  <c r="AZ521" i="1" s="1"/>
  <c r="AZ522" i="1" s="1"/>
  <c r="AZ523" i="1" s="1"/>
  <c r="AZ524" i="1" s="1"/>
  <c r="AZ525" i="1" s="1"/>
  <c r="AZ526" i="1" s="1"/>
  <c r="AZ527" i="1" s="1"/>
  <c r="AZ528" i="1" s="1"/>
  <c r="AZ529" i="1" s="1"/>
  <c r="AZ530" i="1" s="1"/>
  <c r="AZ531" i="1" s="1"/>
  <c r="AZ532" i="1" s="1"/>
  <c r="AZ533" i="1" s="1"/>
  <c r="AZ534" i="1" s="1"/>
  <c r="AZ535" i="1" s="1"/>
  <c r="AZ536" i="1" s="1"/>
  <c r="AZ537" i="1" s="1"/>
  <c r="AZ538" i="1" s="1"/>
  <c r="AZ539" i="1" s="1"/>
  <c r="AZ540" i="1" s="1"/>
  <c r="AZ541" i="1" s="1"/>
  <c r="AZ542" i="1" s="1"/>
  <c r="AZ543" i="1" s="1"/>
  <c r="AZ544" i="1" s="1"/>
  <c r="AZ545" i="1" s="1"/>
  <c r="AZ546" i="1" s="1"/>
  <c r="AZ547" i="1" s="1"/>
  <c r="AZ548" i="1" s="1"/>
  <c r="AZ549" i="1" s="1"/>
  <c r="AZ550" i="1" s="1"/>
  <c r="AZ551" i="1" s="1"/>
  <c r="AZ552" i="1" s="1"/>
  <c r="AZ553" i="1" s="1"/>
  <c r="AZ554" i="1" s="1"/>
  <c r="AZ555" i="1" s="1"/>
  <c r="AZ556" i="1" s="1"/>
  <c r="AZ557" i="1" s="1"/>
  <c r="AZ558" i="1" s="1"/>
  <c r="AZ559" i="1" s="1"/>
  <c r="AZ560" i="1" s="1"/>
  <c r="AZ561" i="1" s="1"/>
  <c r="AZ562" i="1" s="1"/>
  <c r="AZ563" i="1" s="1"/>
  <c r="AZ564" i="1" s="1"/>
  <c r="AZ565" i="1" s="1"/>
  <c r="AZ566" i="1" s="1"/>
  <c r="AZ567" i="1" s="1"/>
  <c r="AZ568" i="1" s="1"/>
  <c r="AZ569" i="1" s="1"/>
  <c r="AZ570" i="1" s="1"/>
  <c r="AZ571" i="1" s="1"/>
  <c r="AZ572" i="1" s="1"/>
  <c r="AZ573" i="1" s="1"/>
  <c r="AZ574" i="1" s="1"/>
  <c r="AZ575" i="1" s="1"/>
  <c r="AZ576" i="1" s="1"/>
  <c r="AZ577" i="1" s="1"/>
  <c r="AZ578" i="1" s="1"/>
  <c r="AZ579" i="1" s="1"/>
  <c r="AZ580" i="1" s="1"/>
  <c r="AZ581" i="1" s="1"/>
  <c r="AZ582" i="1" s="1"/>
  <c r="AZ583" i="1" s="1"/>
  <c r="AZ584" i="1" s="1"/>
  <c r="AZ585" i="1" s="1"/>
  <c r="AZ586" i="1" s="1"/>
  <c r="AZ587" i="1" s="1"/>
  <c r="AZ588" i="1" s="1"/>
  <c r="AZ589" i="1" s="1"/>
  <c r="AZ590" i="1" s="1"/>
  <c r="AZ591" i="1" s="1"/>
  <c r="AZ592" i="1" s="1"/>
  <c r="AZ593" i="1" s="1"/>
  <c r="AZ594" i="1" s="1"/>
  <c r="AZ595" i="1" s="1"/>
  <c r="AZ596" i="1" s="1"/>
  <c r="AZ597" i="1" s="1"/>
  <c r="AZ598" i="1" s="1"/>
  <c r="AZ599" i="1" s="1"/>
  <c r="AZ600" i="1" s="1"/>
  <c r="AZ601" i="1" s="1"/>
  <c r="AZ602" i="1" s="1"/>
  <c r="AZ603" i="1" s="1"/>
  <c r="AZ604" i="1" s="1"/>
  <c r="AZ605" i="1" s="1"/>
  <c r="AZ606" i="1" s="1"/>
  <c r="AZ607" i="1" s="1"/>
  <c r="AZ608" i="1" s="1"/>
  <c r="AZ609" i="1" s="1"/>
  <c r="AZ610" i="1" s="1"/>
  <c r="AZ611" i="1" s="1"/>
  <c r="AZ612" i="1" s="1"/>
  <c r="AZ613" i="1" s="1"/>
  <c r="AZ614" i="1" s="1"/>
  <c r="AZ615" i="1" s="1"/>
  <c r="AZ616" i="1" s="1"/>
  <c r="AZ617" i="1" s="1"/>
  <c r="AZ618" i="1" s="1"/>
  <c r="AZ619" i="1" s="1"/>
  <c r="AZ620" i="1" s="1"/>
  <c r="AZ621" i="1" s="1"/>
  <c r="AZ622" i="1" s="1"/>
  <c r="AZ623" i="1" s="1"/>
  <c r="AZ624" i="1" s="1"/>
  <c r="AZ625" i="1" s="1"/>
  <c r="AZ626" i="1" s="1"/>
  <c r="AZ627" i="1" s="1"/>
  <c r="AZ628" i="1" s="1"/>
  <c r="AZ629" i="1" s="1"/>
  <c r="AY474" i="1"/>
  <c r="AY475" i="1" s="1"/>
  <c r="AY476" i="1" s="1"/>
  <c r="AY477" i="1" s="1"/>
  <c r="AY478" i="1" s="1"/>
  <c r="AY479" i="1" s="1"/>
  <c r="AY480" i="1" s="1"/>
  <c r="AY481" i="1" s="1"/>
  <c r="AY482" i="1" s="1"/>
  <c r="AY483" i="1" s="1"/>
  <c r="AY484" i="1" s="1"/>
  <c r="AY485" i="1" s="1"/>
  <c r="AY486" i="1" s="1"/>
  <c r="AY487" i="1" s="1"/>
  <c r="AY488" i="1" s="1"/>
  <c r="AY489" i="1" s="1"/>
  <c r="AY490" i="1" s="1"/>
  <c r="AY491" i="1" s="1"/>
  <c r="AY492" i="1" s="1"/>
  <c r="AY493" i="1" s="1"/>
  <c r="AY494" i="1" s="1"/>
  <c r="AY495" i="1" s="1"/>
  <c r="AY496" i="1" s="1"/>
  <c r="AY497" i="1" s="1"/>
  <c r="AY498" i="1" s="1"/>
  <c r="AY499" i="1" s="1"/>
  <c r="AY500" i="1" s="1"/>
  <c r="AY501" i="1" s="1"/>
  <c r="AY502" i="1" s="1"/>
  <c r="AY503" i="1" s="1"/>
  <c r="AY504" i="1" s="1"/>
  <c r="AY505" i="1" s="1"/>
  <c r="AY506" i="1" s="1"/>
  <c r="AY507" i="1" s="1"/>
  <c r="AY508" i="1" s="1"/>
  <c r="AY509" i="1" s="1"/>
  <c r="AY510" i="1" s="1"/>
  <c r="AY511" i="1" s="1"/>
  <c r="AY512" i="1" s="1"/>
  <c r="AY513" i="1" s="1"/>
  <c r="AY514" i="1" s="1"/>
  <c r="AY515" i="1" s="1"/>
  <c r="AY516" i="1" s="1"/>
  <c r="AY517" i="1" s="1"/>
  <c r="AY518" i="1" s="1"/>
  <c r="AY519" i="1" s="1"/>
  <c r="AY520" i="1" s="1"/>
  <c r="AY521" i="1" s="1"/>
  <c r="AY522" i="1" s="1"/>
  <c r="AY523" i="1" s="1"/>
  <c r="AY524" i="1" s="1"/>
  <c r="AY525" i="1" s="1"/>
  <c r="AY526" i="1" s="1"/>
  <c r="AY527" i="1" s="1"/>
  <c r="AY528" i="1" s="1"/>
  <c r="AY529" i="1" s="1"/>
  <c r="AY530" i="1" s="1"/>
  <c r="AY531" i="1" s="1"/>
  <c r="AY532" i="1" s="1"/>
  <c r="AY533" i="1" s="1"/>
  <c r="AY534" i="1" s="1"/>
  <c r="AY535" i="1" s="1"/>
  <c r="AY536" i="1" s="1"/>
  <c r="AY537" i="1" s="1"/>
  <c r="AY538" i="1" s="1"/>
  <c r="AY539" i="1" s="1"/>
  <c r="AY540" i="1" s="1"/>
  <c r="AY541" i="1" s="1"/>
  <c r="AY542" i="1" s="1"/>
  <c r="AY543" i="1" s="1"/>
  <c r="AY544" i="1" s="1"/>
  <c r="AY545" i="1" s="1"/>
  <c r="AY546" i="1" s="1"/>
  <c r="AY547" i="1" s="1"/>
  <c r="AY548" i="1" s="1"/>
  <c r="AY549" i="1" s="1"/>
  <c r="AY550" i="1" s="1"/>
  <c r="AY551" i="1" s="1"/>
  <c r="AY552" i="1" s="1"/>
  <c r="AY553" i="1" s="1"/>
  <c r="AY554" i="1" s="1"/>
  <c r="AY555" i="1" s="1"/>
  <c r="AY556" i="1" s="1"/>
  <c r="AY557" i="1" s="1"/>
  <c r="AY558" i="1" s="1"/>
  <c r="AY559" i="1" s="1"/>
  <c r="AY560" i="1" s="1"/>
  <c r="AY561" i="1" s="1"/>
  <c r="AY562" i="1" s="1"/>
  <c r="AY563" i="1" s="1"/>
  <c r="AY564" i="1" s="1"/>
  <c r="AY565" i="1" s="1"/>
  <c r="AY566" i="1" s="1"/>
  <c r="AY567" i="1" s="1"/>
  <c r="AY568" i="1" s="1"/>
  <c r="AY569" i="1" s="1"/>
  <c r="AY570" i="1" s="1"/>
  <c r="AY571" i="1" s="1"/>
  <c r="AY572" i="1" s="1"/>
  <c r="AY573" i="1" s="1"/>
  <c r="AY574" i="1" s="1"/>
  <c r="AY575" i="1" s="1"/>
  <c r="AY576" i="1" s="1"/>
  <c r="AY577" i="1" s="1"/>
  <c r="AY578" i="1" s="1"/>
  <c r="AY579" i="1" s="1"/>
  <c r="AY580" i="1" s="1"/>
  <c r="AY581" i="1" s="1"/>
  <c r="AY582" i="1" s="1"/>
  <c r="AY583" i="1" s="1"/>
  <c r="AY584" i="1" s="1"/>
  <c r="AY585" i="1" s="1"/>
  <c r="AY586" i="1" s="1"/>
  <c r="AY587" i="1" s="1"/>
  <c r="AY588" i="1" s="1"/>
  <c r="AY589" i="1" s="1"/>
  <c r="AY590" i="1" s="1"/>
  <c r="AY591" i="1" s="1"/>
  <c r="AY592" i="1" s="1"/>
  <c r="AY593" i="1" s="1"/>
  <c r="AY594" i="1" s="1"/>
  <c r="AY595" i="1" s="1"/>
  <c r="AY596" i="1" s="1"/>
  <c r="AY597" i="1" s="1"/>
  <c r="AY598" i="1" s="1"/>
  <c r="AY599" i="1" s="1"/>
  <c r="AY600" i="1" s="1"/>
  <c r="AY601" i="1" s="1"/>
  <c r="AY602" i="1" s="1"/>
  <c r="AY603" i="1" s="1"/>
  <c r="AY604" i="1" s="1"/>
  <c r="AY605" i="1" s="1"/>
  <c r="AY606" i="1" s="1"/>
  <c r="AY607" i="1" s="1"/>
  <c r="AY608" i="1" s="1"/>
  <c r="AY609" i="1" s="1"/>
  <c r="AY610" i="1" s="1"/>
  <c r="AY611" i="1" s="1"/>
  <c r="AY612" i="1" s="1"/>
  <c r="AY613" i="1" s="1"/>
  <c r="AY614" i="1" s="1"/>
  <c r="AY615" i="1" s="1"/>
  <c r="AY616" i="1" s="1"/>
  <c r="AY617" i="1" s="1"/>
  <c r="AY618" i="1" s="1"/>
  <c r="AY619" i="1" s="1"/>
  <c r="AY620" i="1" s="1"/>
  <c r="AY621" i="1" s="1"/>
  <c r="AY622" i="1" s="1"/>
  <c r="AY623" i="1" s="1"/>
  <c r="AY624" i="1" s="1"/>
  <c r="AY625" i="1" s="1"/>
  <c r="AY626" i="1" s="1"/>
  <c r="AY627" i="1" s="1"/>
  <c r="AY628" i="1" s="1"/>
  <c r="AY629" i="1" s="1"/>
  <c r="AW474" i="1"/>
  <c r="AW475" i="1" s="1"/>
  <c r="AW476" i="1" s="1"/>
  <c r="AW477" i="1" s="1"/>
  <c r="AW478" i="1" s="1"/>
  <c r="AW479" i="1" s="1"/>
  <c r="AW480" i="1" s="1"/>
  <c r="AW481" i="1" s="1"/>
  <c r="AW482" i="1" s="1"/>
  <c r="AW483" i="1" s="1"/>
  <c r="AW484" i="1" s="1"/>
  <c r="AW485" i="1" s="1"/>
  <c r="AW486" i="1" s="1"/>
  <c r="AW487" i="1" s="1"/>
  <c r="AW488" i="1" s="1"/>
  <c r="AW489" i="1" s="1"/>
  <c r="AW490" i="1" s="1"/>
  <c r="AW491" i="1" s="1"/>
  <c r="AW492" i="1" s="1"/>
  <c r="AW493" i="1" s="1"/>
  <c r="AW494" i="1" s="1"/>
  <c r="AW495" i="1" s="1"/>
  <c r="AW496" i="1" s="1"/>
  <c r="AW497" i="1" s="1"/>
  <c r="AW498" i="1" s="1"/>
  <c r="AW499" i="1" s="1"/>
  <c r="AW500" i="1" s="1"/>
  <c r="AW501" i="1" s="1"/>
  <c r="AW502" i="1" s="1"/>
  <c r="AW503" i="1" s="1"/>
  <c r="AW504" i="1" s="1"/>
  <c r="AW505" i="1" s="1"/>
  <c r="AW506" i="1" s="1"/>
  <c r="AW507" i="1" s="1"/>
  <c r="AW508" i="1" s="1"/>
  <c r="AW509" i="1" s="1"/>
  <c r="AW510" i="1" s="1"/>
  <c r="AW511" i="1" s="1"/>
  <c r="AW512" i="1" s="1"/>
  <c r="AW513" i="1" s="1"/>
  <c r="AW514" i="1" s="1"/>
  <c r="AW515" i="1" s="1"/>
  <c r="AW516" i="1" s="1"/>
  <c r="AW517" i="1" s="1"/>
  <c r="AW518" i="1" s="1"/>
  <c r="AW519" i="1" s="1"/>
  <c r="AW520" i="1" s="1"/>
  <c r="AW521" i="1" s="1"/>
  <c r="AW522" i="1" s="1"/>
  <c r="AW523" i="1" s="1"/>
  <c r="AW524" i="1" s="1"/>
  <c r="AW525" i="1" s="1"/>
  <c r="AW526" i="1" s="1"/>
  <c r="AW527" i="1" s="1"/>
  <c r="AW528" i="1" s="1"/>
  <c r="AW529" i="1" s="1"/>
  <c r="AW530" i="1" s="1"/>
  <c r="AW531" i="1" s="1"/>
  <c r="AV474" i="1"/>
  <c r="AV475" i="1" s="1"/>
  <c r="AV476" i="1" s="1"/>
  <c r="AV477" i="1" s="1"/>
  <c r="AV478" i="1" s="1"/>
  <c r="AV479" i="1" s="1"/>
  <c r="AV480" i="1" s="1"/>
  <c r="AV481" i="1" s="1"/>
  <c r="AV482" i="1" s="1"/>
  <c r="AV483" i="1" s="1"/>
  <c r="AV484" i="1" s="1"/>
  <c r="AV485" i="1" s="1"/>
  <c r="AV486" i="1" s="1"/>
  <c r="AV487" i="1" s="1"/>
  <c r="AV488" i="1" s="1"/>
  <c r="AV489" i="1" s="1"/>
  <c r="AV490" i="1" s="1"/>
  <c r="AV491" i="1" s="1"/>
  <c r="AV492" i="1" s="1"/>
  <c r="AV493" i="1" s="1"/>
  <c r="AV494" i="1" s="1"/>
  <c r="AV495" i="1" s="1"/>
  <c r="AV496" i="1" s="1"/>
  <c r="AV497" i="1" s="1"/>
  <c r="AV498" i="1" s="1"/>
  <c r="AV499" i="1" s="1"/>
  <c r="AV500" i="1" s="1"/>
  <c r="AV501" i="1" s="1"/>
  <c r="AV502" i="1" s="1"/>
  <c r="AV503" i="1" s="1"/>
  <c r="AV504" i="1" s="1"/>
  <c r="AV505" i="1" s="1"/>
  <c r="AV506" i="1" s="1"/>
  <c r="AV507" i="1" s="1"/>
  <c r="AV508" i="1" s="1"/>
  <c r="AV509" i="1" s="1"/>
  <c r="AV510" i="1" s="1"/>
  <c r="AV511" i="1" s="1"/>
  <c r="AV512" i="1" s="1"/>
  <c r="AV513" i="1" s="1"/>
  <c r="AV514" i="1" s="1"/>
  <c r="AV515" i="1" s="1"/>
  <c r="AV516" i="1" s="1"/>
  <c r="AV517" i="1" s="1"/>
  <c r="AV518" i="1" s="1"/>
  <c r="AV519" i="1" s="1"/>
  <c r="AV520" i="1" s="1"/>
  <c r="AV521" i="1" s="1"/>
  <c r="AV522" i="1" s="1"/>
  <c r="AV523" i="1" s="1"/>
  <c r="AV524" i="1" s="1"/>
  <c r="AV525" i="1" s="1"/>
  <c r="AV526" i="1" s="1"/>
  <c r="AV527" i="1" s="1"/>
  <c r="AV528" i="1" s="1"/>
  <c r="AV529" i="1" s="1"/>
  <c r="AV530" i="1" s="1"/>
  <c r="AV531" i="1" s="1"/>
  <c r="AV532" i="1" s="1"/>
  <c r="AV533" i="1" s="1"/>
  <c r="AV534" i="1" s="1"/>
  <c r="AV535" i="1" s="1"/>
  <c r="AV536" i="1" s="1"/>
  <c r="AV537" i="1" s="1"/>
  <c r="AV538" i="1" s="1"/>
  <c r="AV539" i="1" s="1"/>
  <c r="AV540" i="1" s="1"/>
  <c r="AV541" i="1" s="1"/>
  <c r="AV542" i="1" s="1"/>
  <c r="AV543" i="1" s="1"/>
  <c r="AV544" i="1" s="1"/>
  <c r="AV545" i="1" s="1"/>
  <c r="AV546" i="1" s="1"/>
  <c r="AV547" i="1" s="1"/>
  <c r="AV548" i="1" s="1"/>
  <c r="AV549" i="1" s="1"/>
  <c r="AV550" i="1" s="1"/>
  <c r="AV551" i="1" s="1"/>
  <c r="AV552" i="1" s="1"/>
  <c r="AV553" i="1" s="1"/>
  <c r="AV554" i="1" s="1"/>
  <c r="AV555" i="1" s="1"/>
  <c r="AV556" i="1" s="1"/>
  <c r="AV557" i="1" s="1"/>
  <c r="AV558" i="1" s="1"/>
  <c r="AV559" i="1" s="1"/>
  <c r="AV560" i="1" s="1"/>
  <c r="AV561" i="1" s="1"/>
  <c r="AV562" i="1" s="1"/>
  <c r="AV563" i="1" s="1"/>
  <c r="AV564" i="1" s="1"/>
  <c r="AV565" i="1" s="1"/>
  <c r="AV566" i="1" s="1"/>
  <c r="AV567" i="1" s="1"/>
  <c r="AV568" i="1" s="1"/>
  <c r="AV569" i="1" s="1"/>
  <c r="AV570" i="1" s="1"/>
  <c r="AV571" i="1" s="1"/>
  <c r="AV572" i="1" s="1"/>
  <c r="AV573" i="1" s="1"/>
  <c r="AV574" i="1" s="1"/>
  <c r="AV575" i="1" s="1"/>
  <c r="AV576" i="1" s="1"/>
  <c r="AV577" i="1" s="1"/>
  <c r="AV578" i="1" s="1"/>
  <c r="AV579" i="1" s="1"/>
  <c r="AV580" i="1" s="1"/>
  <c r="AV581" i="1" s="1"/>
  <c r="AV582" i="1" s="1"/>
  <c r="AV583" i="1" s="1"/>
  <c r="AV584" i="1" s="1"/>
  <c r="AV585" i="1" s="1"/>
  <c r="AV586" i="1" s="1"/>
  <c r="AV587" i="1" s="1"/>
  <c r="AV588" i="1" s="1"/>
  <c r="AV589" i="1" s="1"/>
  <c r="AV590" i="1" s="1"/>
  <c r="AV591" i="1" s="1"/>
  <c r="AV592" i="1" s="1"/>
  <c r="AV593" i="1" s="1"/>
  <c r="AV594" i="1" s="1"/>
  <c r="AV595" i="1" s="1"/>
  <c r="AV596" i="1" s="1"/>
  <c r="AV597" i="1" s="1"/>
  <c r="AV598" i="1" s="1"/>
  <c r="AV599" i="1" s="1"/>
  <c r="AV600" i="1" s="1"/>
  <c r="AV601" i="1" s="1"/>
  <c r="AV602" i="1" s="1"/>
  <c r="AV603" i="1" s="1"/>
  <c r="AV604" i="1" s="1"/>
  <c r="AV605" i="1" s="1"/>
  <c r="AV606" i="1" s="1"/>
  <c r="AV607" i="1" s="1"/>
  <c r="AV608" i="1" s="1"/>
  <c r="AV609" i="1" s="1"/>
  <c r="AV610" i="1" s="1"/>
  <c r="AV611" i="1" s="1"/>
  <c r="AV612" i="1" s="1"/>
  <c r="AV613" i="1" s="1"/>
  <c r="AV614" i="1" s="1"/>
  <c r="AV615" i="1" s="1"/>
  <c r="AV616" i="1" s="1"/>
  <c r="AV617" i="1" s="1"/>
  <c r="AV618" i="1" s="1"/>
  <c r="AV619" i="1" s="1"/>
  <c r="AV620" i="1" s="1"/>
  <c r="AV621" i="1" s="1"/>
  <c r="AV622" i="1" s="1"/>
  <c r="AV623" i="1" s="1"/>
  <c r="AV624" i="1" s="1"/>
  <c r="AV625" i="1" s="1"/>
  <c r="AV626" i="1" s="1"/>
  <c r="AV627" i="1" s="1"/>
  <c r="AV628" i="1" s="1"/>
  <c r="AV629" i="1" s="1"/>
  <c r="AU474" i="1"/>
  <c r="AU475" i="1" s="1"/>
  <c r="AU476" i="1" s="1"/>
  <c r="AU477" i="1" s="1"/>
  <c r="AU478" i="1" s="1"/>
  <c r="AU479" i="1" s="1"/>
  <c r="AU480" i="1" s="1"/>
  <c r="AU481" i="1" s="1"/>
  <c r="AU482" i="1" s="1"/>
  <c r="AU483" i="1" s="1"/>
  <c r="AU484" i="1" s="1"/>
  <c r="AU485" i="1" s="1"/>
  <c r="AU486" i="1" s="1"/>
  <c r="AU487" i="1" s="1"/>
  <c r="AU488" i="1" s="1"/>
  <c r="AU489" i="1" s="1"/>
  <c r="AU490" i="1" s="1"/>
  <c r="AU491" i="1" s="1"/>
  <c r="AU492" i="1" s="1"/>
  <c r="AU493" i="1" s="1"/>
  <c r="AU494" i="1" s="1"/>
  <c r="AU495" i="1" s="1"/>
  <c r="AU496" i="1" s="1"/>
  <c r="AU497" i="1" s="1"/>
  <c r="AU498" i="1" s="1"/>
  <c r="AU499" i="1" s="1"/>
  <c r="AU500" i="1" s="1"/>
  <c r="AU501" i="1" s="1"/>
  <c r="AU502" i="1" s="1"/>
  <c r="AU503" i="1" s="1"/>
  <c r="AU504" i="1" s="1"/>
  <c r="AU505" i="1" s="1"/>
  <c r="AU506" i="1" s="1"/>
  <c r="AU507" i="1" s="1"/>
  <c r="AU508" i="1" s="1"/>
  <c r="AU509" i="1" s="1"/>
  <c r="AU510" i="1" s="1"/>
  <c r="AU511" i="1" s="1"/>
  <c r="AU512" i="1" s="1"/>
  <c r="AU513" i="1" s="1"/>
  <c r="AU514" i="1" s="1"/>
  <c r="AU515" i="1" s="1"/>
  <c r="AU516" i="1" s="1"/>
  <c r="AU517" i="1" s="1"/>
  <c r="AU518" i="1" s="1"/>
  <c r="AU519" i="1" s="1"/>
  <c r="AU520" i="1" s="1"/>
  <c r="AU521" i="1" s="1"/>
  <c r="AU522" i="1" s="1"/>
  <c r="AU523" i="1" s="1"/>
  <c r="AU524" i="1" s="1"/>
  <c r="AU525" i="1" s="1"/>
  <c r="AU526" i="1" s="1"/>
  <c r="AU527" i="1" s="1"/>
  <c r="AU528" i="1" s="1"/>
  <c r="AU529" i="1" s="1"/>
  <c r="AU530" i="1" s="1"/>
  <c r="AU531" i="1" s="1"/>
  <c r="AU532" i="1" s="1"/>
  <c r="AU533" i="1" s="1"/>
  <c r="AU534" i="1" s="1"/>
  <c r="AU535" i="1" s="1"/>
  <c r="AU536" i="1" s="1"/>
  <c r="AU537" i="1" s="1"/>
  <c r="AU538" i="1" s="1"/>
  <c r="AU539" i="1" s="1"/>
  <c r="AU540" i="1" s="1"/>
  <c r="AU541" i="1" s="1"/>
  <c r="AU542" i="1" s="1"/>
  <c r="AU543" i="1" s="1"/>
  <c r="AU544" i="1" s="1"/>
  <c r="AU545" i="1" s="1"/>
  <c r="AU546" i="1" s="1"/>
  <c r="AU547" i="1" s="1"/>
  <c r="AU548" i="1" s="1"/>
  <c r="AU549" i="1" s="1"/>
  <c r="AU550" i="1" s="1"/>
  <c r="AU551" i="1" s="1"/>
  <c r="AU552" i="1" s="1"/>
  <c r="AU553" i="1" s="1"/>
  <c r="AU554" i="1" s="1"/>
  <c r="AU555" i="1" s="1"/>
  <c r="AU556" i="1" s="1"/>
  <c r="AU557" i="1" s="1"/>
  <c r="AU558" i="1" s="1"/>
  <c r="AU559" i="1" s="1"/>
  <c r="AU560" i="1" s="1"/>
  <c r="AU561" i="1" s="1"/>
  <c r="AU562" i="1" s="1"/>
  <c r="AU563" i="1" s="1"/>
  <c r="AU564" i="1" s="1"/>
  <c r="AU565" i="1" s="1"/>
  <c r="AU566" i="1" s="1"/>
  <c r="AU567" i="1" s="1"/>
  <c r="AU568" i="1" s="1"/>
  <c r="AU569" i="1" s="1"/>
  <c r="AU570" i="1" s="1"/>
  <c r="AU571" i="1" s="1"/>
  <c r="AU572" i="1" s="1"/>
  <c r="AU573" i="1" s="1"/>
  <c r="AU574" i="1" s="1"/>
  <c r="AU575" i="1" s="1"/>
  <c r="AU576" i="1" s="1"/>
  <c r="AU577" i="1" s="1"/>
  <c r="AU578" i="1" s="1"/>
  <c r="AU579" i="1" s="1"/>
  <c r="AU580" i="1" s="1"/>
  <c r="AU581" i="1" s="1"/>
  <c r="AU582" i="1" s="1"/>
  <c r="AU583" i="1" s="1"/>
  <c r="AU584" i="1" s="1"/>
  <c r="AU585" i="1" s="1"/>
  <c r="AU586" i="1" s="1"/>
  <c r="AU587" i="1" s="1"/>
  <c r="AU588" i="1" s="1"/>
  <c r="AU589" i="1" s="1"/>
  <c r="AU590" i="1" s="1"/>
  <c r="AU591" i="1" s="1"/>
  <c r="AU592" i="1" s="1"/>
  <c r="AU593" i="1" s="1"/>
  <c r="AU594" i="1" s="1"/>
  <c r="AU595" i="1" s="1"/>
  <c r="AU596" i="1" s="1"/>
  <c r="AU597" i="1" s="1"/>
  <c r="AU598" i="1" s="1"/>
  <c r="AU599" i="1" s="1"/>
  <c r="AU600" i="1" s="1"/>
  <c r="AU601" i="1" s="1"/>
  <c r="AU602" i="1" s="1"/>
  <c r="AU603" i="1" s="1"/>
  <c r="AU604" i="1" s="1"/>
  <c r="AU605" i="1" s="1"/>
  <c r="AU606" i="1" s="1"/>
  <c r="AU607" i="1" s="1"/>
  <c r="AU608" i="1" s="1"/>
  <c r="AU609" i="1" s="1"/>
  <c r="AU610" i="1" s="1"/>
  <c r="AU611" i="1" s="1"/>
  <c r="AU612" i="1" s="1"/>
  <c r="AU613" i="1" s="1"/>
  <c r="AU614" i="1" s="1"/>
  <c r="AU615" i="1" s="1"/>
  <c r="AU616" i="1" s="1"/>
  <c r="AU617" i="1" s="1"/>
  <c r="AU618" i="1" s="1"/>
  <c r="AU619" i="1" s="1"/>
  <c r="AU620" i="1" s="1"/>
  <c r="AU621" i="1" s="1"/>
  <c r="AU622" i="1" s="1"/>
  <c r="AU623" i="1" s="1"/>
  <c r="AU624" i="1" s="1"/>
  <c r="AU625" i="1" s="1"/>
  <c r="AU626" i="1" s="1"/>
  <c r="AU627" i="1" s="1"/>
  <c r="AU628" i="1" s="1"/>
  <c r="AU629" i="1" s="1"/>
  <c r="AT474" i="1"/>
  <c r="AT475" i="1" s="1"/>
  <c r="AT476" i="1" s="1"/>
  <c r="AT477" i="1" s="1"/>
  <c r="AT478" i="1" s="1"/>
  <c r="AT479" i="1" s="1"/>
  <c r="AT480" i="1" s="1"/>
  <c r="AT481" i="1" s="1"/>
  <c r="AT482" i="1" s="1"/>
  <c r="AT483" i="1" s="1"/>
  <c r="AT484" i="1" s="1"/>
  <c r="AT485" i="1" s="1"/>
  <c r="AT486" i="1" s="1"/>
  <c r="AT487" i="1" s="1"/>
  <c r="AT488" i="1" s="1"/>
  <c r="AT489" i="1" s="1"/>
  <c r="AT490" i="1" s="1"/>
  <c r="AT491" i="1" s="1"/>
  <c r="AT492" i="1" s="1"/>
  <c r="AT493" i="1" s="1"/>
  <c r="AT494" i="1" s="1"/>
  <c r="AT495" i="1" s="1"/>
  <c r="AT496" i="1" s="1"/>
  <c r="AT497" i="1" s="1"/>
  <c r="AT498" i="1" s="1"/>
  <c r="AT499" i="1" s="1"/>
  <c r="AT500" i="1" s="1"/>
  <c r="AT501" i="1" s="1"/>
  <c r="AT502" i="1" s="1"/>
  <c r="AT503" i="1" s="1"/>
  <c r="AT504" i="1" s="1"/>
  <c r="AT505" i="1" s="1"/>
  <c r="AT506" i="1" s="1"/>
  <c r="AT507" i="1" s="1"/>
  <c r="AT508" i="1" s="1"/>
  <c r="AT509" i="1" s="1"/>
  <c r="AT510" i="1" s="1"/>
  <c r="AT511" i="1" s="1"/>
  <c r="AT512" i="1" s="1"/>
  <c r="AT513" i="1" s="1"/>
  <c r="AT514" i="1" s="1"/>
  <c r="AT515" i="1" s="1"/>
  <c r="AT516" i="1" s="1"/>
  <c r="AT517" i="1" s="1"/>
  <c r="AT518" i="1" s="1"/>
  <c r="AT519" i="1" s="1"/>
  <c r="AT520" i="1" s="1"/>
  <c r="AT521" i="1" s="1"/>
  <c r="AT522" i="1" s="1"/>
  <c r="AT523" i="1" s="1"/>
  <c r="AT524" i="1" s="1"/>
  <c r="AT525" i="1" s="1"/>
  <c r="AT526" i="1" s="1"/>
  <c r="AT527" i="1" s="1"/>
  <c r="AT528" i="1" s="1"/>
  <c r="AT529" i="1" s="1"/>
  <c r="AT530" i="1" s="1"/>
  <c r="AT531" i="1" s="1"/>
  <c r="AT532" i="1" s="1"/>
  <c r="AT533" i="1" s="1"/>
  <c r="AT534" i="1" s="1"/>
  <c r="AT535" i="1" s="1"/>
  <c r="AT536" i="1" s="1"/>
  <c r="AT537" i="1" s="1"/>
  <c r="AT538" i="1" s="1"/>
  <c r="AT539" i="1" s="1"/>
  <c r="AT540" i="1" s="1"/>
  <c r="AT541" i="1" s="1"/>
  <c r="AT542" i="1" s="1"/>
  <c r="AT543" i="1" s="1"/>
  <c r="AT544" i="1" s="1"/>
  <c r="AT545" i="1" s="1"/>
  <c r="AT546" i="1" s="1"/>
  <c r="AT547" i="1" s="1"/>
  <c r="AT548" i="1" s="1"/>
  <c r="AT549" i="1" s="1"/>
  <c r="AT550" i="1" s="1"/>
  <c r="AT551" i="1" s="1"/>
  <c r="AT552" i="1" s="1"/>
  <c r="AT553" i="1" s="1"/>
  <c r="AT554" i="1" s="1"/>
  <c r="AT555" i="1" s="1"/>
  <c r="AT556" i="1" s="1"/>
  <c r="AT557" i="1" s="1"/>
  <c r="AT558" i="1" s="1"/>
  <c r="AT559" i="1" s="1"/>
  <c r="AT560" i="1" s="1"/>
  <c r="AT561" i="1" s="1"/>
  <c r="AT562" i="1" s="1"/>
  <c r="AT563" i="1" s="1"/>
  <c r="AT564" i="1" s="1"/>
  <c r="AT565" i="1" s="1"/>
  <c r="AT566" i="1" s="1"/>
  <c r="AT567" i="1" s="1"/>
  <c r="AT568" i="1" s="1"/>
  <c r="AT569" i="1" s="1"/>
  <c r="AT570" i="1" s="1"/>
  <c r="AT571" i="1" s="1"/>
  <c r="AT572" i="1" s="1"/>
  <c r="AT573" i="1" s="1"/>
  <c r="AT574" i="1" s="1"/>
  <c r="AT575" i="1" s="1"/>
  <c r="AT576" i="1" s="1"/>
  <c r="AT577" i="1" s="1"/>
  <c r="AT578" i="1" s="1"/>
  <c r="AT579" i="1" s="1"/>
  <c r="AT580" i="1" s="1"/>
  <c r="AT581" i="1" s="1"/>
  <c r="AT582" i="1" s="1"/>
  <c r="AT583" i="1" s="1"/>
  <c r="AT584" i="1" s="1"/>
  <c r="AT585" i="1" s="1"/>
  <c r="AT586" i="1" s="1"/>
  <c r="AT587" i="1" s="1"/>
  <c r="AT588" i="1" s="1"/>
  <c r="AT589" i="1" s="1"/>
  <c r="AT590" i="1" s="1"/>
  <c r="AT591" i="1" s="1"/>
  <c r="AT592" i="1" s="1"/>
  <c r="AT593" i="1" s="1"/>
  <c r="AT594" i="1" s="1"/>
  <c r="AT595" i="1" s="1"/>
  <c r="AT596" i="1" s="1"/>
  <c r="AT597" i="1" s="1"/>
  <c r="AT598" i="1" s="1"/>
  <c r="AT599" i="1" s="1"/>
  <c r="AT600" i="1" s="1"/>
  <c r="AT601" i="1" s="1"/>
  <c r="AT602" i="1" s="1"/>
  <c r="AT603" i="1" s="1"/>
  <c r="AT604" i="1" s="1"/>
  <c r="AT605" i="1" s="1"/>
  <c r="AT606" i="1" s="1"/>
  <c r="AT607" i="1" s="1"/>
  <c r="AT608" i="1" s="1"/>
  <c r="AT609" i="1" s="1"/>
  <c r="AT610" i="1" s="1"/>
  <c r="AT611" i="1" s="1"/>
  <c r="AT612" i="1" s="1"/>
  <c r="AT613" i="1" s="1"/>
  <c r="AT614" i="1" s="1"/>
  <c r="AT615" i="1" s="1"/>
  <c r="AT616" i="1" s="1"/>
  <c r="AT617" i="1" s="1"/>
  <c r="AT618" i="1" s="1"/>
  <c r="AT619" i="1" s="1"/>
  <c r="AT620" i="1" s="1"/>
  <c r="AT621" i="1" s="1"/>
  <c r="AT622" i="1" s="1"/>
  <c r="AT623" i="1" s="1"/>
  <c r="AT624" i="1" s="1"/>
  <c r="AT625" i="1" s="1"/>
  <c r="AT626" i="1" s="1"/>
  <c r="AT627" i="1" s="1"/>
  <c r="AT628" i="1" s="1"/>
  <c r="AT629" i="1" s="1"/>
  <c r="AS474" i="1"/>
  <c r="AS475" i="1" s="1"/>
  <c r="AS476" i="1" s="1"/>
  <c r="AS477" i="1" s="1"/>
  <c r="AS478" i="1" s="1"/>
  <c r="AS479" i="1" s="1"/>
  <c r="AS480" i="1" s="1"/>
  <c r="AS481" i="1" s="1"/>
  <c r="AS482" i="1" s="1"/>
  <c r="AS483" i="1" s="1"/>
  <c r="AS484" i="1" s="1"/>
  <c r="AS485" i="1" s="1"/>
  <c r="AS486" i="1" s="1"/>
  <c r="AS487" i="1" s="1"/>
  <c r="AS488" i="1" s="1"/>
  <c r="AS489" i="1" s="1"/>
  <c r="AS490" i="1" s="1"/>
  <c r="AS491" i="1" s="1"/>
  <c r="AS492" i="1" s="1"/>
  <c r="AS493" i="1" s="1"/>
  <c r="AS494" i="1" s="1"/>
  <c r="AS495" i="1" s="1"/>
  <c r="AS496" i="1" s="1"/>
  <c r="AS497" i="1" s="1"/>
  <c r="AS498" i="1" s="1"/>
  <c r="AS499" i="1" s="1"/>
  <c r="AS500" i="1" s="1"/>
  <c r="AS501" i="1" s="1"/>
  <c r="AS502" i="1" s="1"/>
  <c r="AS503" i="1" s="1"/>
  <c r="AS504" i="1" s="1"/>
  <c r="AS505" i="1" s="1"/>
  <c r="AS506" i="1" s="1"/>
  <c r="AS507" i="1" s="1"/>
  <c r="AS508" i="1" s="1"/>
  <c r="AS509" i="1" s="1"/>
  <c r="AS510" i="1" s="1"/>
  <c r="AS511" i="1" s="1"/>
  <c r="AS512" i="1" s="1"/>
  <c r="AS513" i="1" s="1"/>
  <c r="AS514" i="1" s="1"/>
  <c r="AS515" i="1" s="1"/>
  <c r="AS516" i="1" s="1"/>
  <c r="AS517" i="1" s="1"/>
  <c r="AS518" i="1" s="1"/>
  <c r="AS519" i="1" s="1"/>
  <c r="AS520" i="1" s="1"/>
  <c r="AS521" i="1" s="1"/>
  <c r="AS522" i="1" s="1"/>
  <c r="AS523" i="1" s="1"/>
  <c r="AS524" i="1" s="1"/>
  <c r="AS525" i="1" s="1"/>
  <c r="AS526" i="1" s="1"/>
  <c r="AS527" i="1" s="1"/>
  <c r="AS528" i="1" s="1"/>
  <c r="AS529" i="1" s="1"/>
  <c r="AS530" i="1" s="1"/>
  <c r="AS531" i="1" s="1"/>
  <c r="AS532" i="1" s="1"/>
  <c r="AS533" i="1" s="1"/>
  <c r="AS534" i="1" s="1"/>
  <c r="AS535" i="1" s="1"/>
  <c r="AS536" i="1" s="1"/>
  <c r="AS537" i="1" s="1"/>
  <c r="AS538" i="1" s="1"/>
  <c r="AS539" i="1" s="1"/>
  <c r="AS540" i="1" s="1"/>
  <c r="AS541" i="1" s="1"/>
  <c r="AS542" i="1" s="1"/>
  <c r="AS543" i="1" s="1"/>
  <c r="AS544" i="1" s="1"/>
  <c r="AS545" i="1" s="1"/>
  <c r="AS546" i="1" s="1"/>
  <c r="AS547" i="1" s="1"/>
  <c r="AS548" i="1" s="1"/>
  <c r="AS549" i="1" s="1"/>
  <c r="AS550" i="1" s="1"/>
  <c r="AS551" i="1" s="1"/>
  <c r="AS552" i="1" s="1"/>
  <c r="AS553" i="1" s="1"/>
  <c r="AS554" i="1" s="1"/>
  <c r="AS555" i="1" s="1"/>
  <c r="AS556" i="1" s="1"/>
  <c r="AS557" i="1" s="1"/>
  <c r="AS558" i="1" s="1"/>
  <c r="AS559" i="1" s="1"/>
  <c r="AS560" i="1" s="1"/>
  <c r="AS561" i="1" s="1"/>
  <c r="AS562" i="1" s="1"/>
  <c r="AS563" i="1" s="1"/>
  <c r="AS564" i="1" s="1"/>
  <c r="AS565" i="1" s="1"/>
  <c r="AS566" i="1" s="1"/>
  <c r="AS567" i="1" s="1"/>
  <c r="AS568" i="1" s="1"/>
  <c r="AS569" i="1" s="1"/>
  <c r="AS570" i="1" s="1"/>
  <c r="AS571" i="1" s="1"/>
  <c r="AS572" i="1" s="1"/>
  <c r="AS573" i="1" s="1"/>
  <c r="AS574" i="1" s="1"/>
  <c r="AS575" i="1" s="1"/>
  <c r="AS576" i="1" s="1"/>
  <c r="AS577" i="1" s="1"/>
  <c r="AS578" i="1" s="1"/>
  <c r="AS579" i="1" s="1"/>
  <c r="AS580" i="1" s="1"/>
  <c r="AS581" i="1" s="1"/>
  <c r="AS582" i="1" s="1"/>
  <c r="AS583" i="1" s="1"/>
  <c r="AS584" i="1" s="1"/>
  <c r="AS585" i="1" s="1"/>
  <c r="AS586" i="1" s="1"/>
  <c r="AS587" i="1" s="1"/>
  <c r="AS588" i="1" s="1"/>
  <c r="AS589" i="1" s="1"/>
  <c r="AS590" i="1" s="1"/>
  <c r="AS591" i="1" s="1"/>
  <c r="AS592" i="1" s="1"/>
  <c r="AS593" i="1" s="1"/>
  <c r="AS594" i="1" s="1"/>
  <c r="AS595" i="1" s="1"/>
  <c r="AS596" i="1" s="1"/>
  <c r="AS597" i="1" s="1"/>
  <c r="AS598" i="1" s="1"/>
  <c r="AS599" i="1" s="1"/>
  <c r="AS600" i="1" s="1"/>
  <c r="AS601" i="1" s="1"/>
  <c r="AS602" i="1" s="1"/>
  <c r="AS603" i="1" s="1"/>
  <c r="AS604" i="1" s="1"/>
  <c r="AS605" i="1" s="1"/>
  <c r="AS606" i="1" s="1"/>
  <c r="AS607" i="1" s="1"/>
  <c r="AS608" i="1" s="1"/>
  <c r="AS609" i="1" s="1"/>
  <c r="AS610" i="1" s="1"/>
  <c r="AS611" i="1" s="1"/>
  <c r="AS612" i="1" s="1"/>
  <c r="AS613" i="1" s="1"/>
  <c r="AS614" i="1" s="1"/>
  <c r="AS615" i="1" s="1"/>
  <c r="AS616" i="1" s="1"/>
  <c r="AS617" i="1" s="1"/>
  <c r="AS618" i="1" s="1"/>
  <c r="AS619" i="1" s="1"/>
  <c r="AS620" i="1" s="1"/>
  <c r="AS621" i="1" s="1"/>
  <c r="AS622" i="1" s="1"/>
  <c r="AS623" i="1" s="1"/>
  <c r="AS624" i="1" s="1"/>
  <c r="AS625" i="1" s="1"/>
  <c r="AS626" i="1" s="1"/>
  <c r="AS627" i="1" s="1"/>
  <c r="AS628" i="1" s="1"/>
  <c r="AS629" i="1" s="1"/>
  <c r="AR474" i="1"/>
  <c r="AR475" i="1" s="1"/>
  <c r="AR476" i="1" s="1"/>
  <c r="AR477" i="1" s="1"/>
  <c r="AR478" i="1" s="1"/>
  <c r="AR479" i="1" s="1"/>
  <c r="AR480" i="1" s="1"/>
  <c r="AR481" i="1" s="1"/>
  <c r="AR482" i="1" s="1"/>
  <c r="AR483" i="1" s="1"/>
  <c r="AR484" i="1" s="1"/>
  <c r="AR485" i="1" s="1"/>
  <c r="AR486" i="1" s="1"/>
  <c r="AR487" i="1" s="1"/>
  <c r="AR488" i="1" s="1"/>
  <c r="AR489" i="1" s="1"/>
  <c r="AR490" i="1" s="1"/>
  <c r="AR491" i="1" s="1"/>
  <c r="AR492" i="1" s="1"/>
  <c r="AR493" i="1" s="1"/>
  <c r="AR494" i="1" s="1"/>
  <c r="AR495" i="1" s="1"/>
  <c r="AR496" i="1" s="1"/>
  <c r="AR497" i="1" s="1"/>
  <c r="AR498" i="1" s="1"/>
  <c r="AR499" i="1" s="1"/>
  <c r="AR500" i="1" s="1"/>
  <c r="AR501" i="1" s="1"/>
  <c r="AR502" i="1" s="1"/>
  <c r="AR503" i="1" s="1"/>
  <c r="AR504" i="1" s="1"/>
  <c r="AR505" i="1" s="1"/>
  <c r="AR506" i="1" s="1"/>
  <c r="AR507" i="1" s="1"/>
  <c r="AR508" i="1" s="1"/>
  <c r="AR509" i="1" s="1"/>
  <c r="AR510" i="1" s="1"/>
  <c r="AR511" i="1" s="1"/>
  <c r="AR512" i="1" s="1"/>
  <c r="AR513" i="1" s="1"/>
  <c r="AR514" i="1" s="1"/>
  <c r="AR515" i="1" s="1"/>
  <c r="AR516" i="1" s="1"/>
  <c r="AR517" i="1" s="1"/>
  <c r="AR518" i="1" s="1"/>
  <c r="AR519" i="1" s="1"/>
  <c r="AR520" i="1" s="1"/>
  <c r="AR521" i="1" s="1"/>
  <c r="AR522" i="1" s="1"/>
  <c r="AR523" i="1" s="1"/>
  <c r="AR524" i="1" s="1"/>
  <c r="AR525" i="1" s="1"/>
  <c r="AR526" i="1" s="1"/>
  <c r="AR527" i="1" s="1"/>
  <c r="AR528" i="1" s="1"/>
  <c r="AR529" i="1" s="1"/>
  <c r="AR530" i="1" s="1"/>
  <c r="AR531" i="1" s="1"/>
  <c r="AR532" i="1" s="1"/>
  <c r="AR533" i="1" s="1"/>
  <c r="AR534" i="1" s="1"/>
  <c r="AR535" i="1" s="1"/>
  <c r="AR536" i="1" s="1"/>
  <c r="AR537" i="1" s="1"/>
  <c r="AR538" i="1" s="1"/>
  <c r="AR539" i="1" s="1"/>
  <c r="AR540" i="1" s="1"/>
  <c r="AR541" i="1" s="1"/>
  <c r="AR542" i="1" s="1"/>
  <c r="AR543" i="1" s="1"/>
  <c r="AR544" i="1" s="1"/>
  <c r="AR545" i="1" s="1"/>
  <c r="AR546" i="1" s="1"/>
  <c r="AR547" i="1" s="1"/>
  <c r="AR548" i="1" s="1"/>
  <c r="AR549" i="1" s="1"/>
  <c r="AR550" i="1" s="1"/>
  <c r="AR551" i="1" s="1"/>
  <c r="AR552" i="1" s="1"/>
  <c r="AR553" i="1" s="1"/>
  <c r="AR554" i="1" s="1"/>
  <c r="AR555" i="1" s="1"/>
  <c r="AR556" i="1" s="1"/>
  <c r="AR557" i="1" s="1"/>
  <c r="AR558" i="1" s="1"/>
  <c r="AR559" i="1" s="1"/>
  <c r="AR560" i="1" s="1"/>
  <c r="AR561" i="1" s="1"/>
  <c r="AR562" i="1" s="1"/>
  <c r="AR563" i="1" s="1"/>
  <c r="AR564" i="1" s="1"/>
  <c r="AR565" i="1" s="1"/>
  <c r="AR566" i="1" s="1"/>
  <c r="AR567" i="1" s="1"/>
  <c r="AR568" i="1" s="1"/>
  <c r="AR569" i="1" s="1"/>
  <c r="AR570" i="1" s="1"/>
  <c r="AR571" i="1" s="1"/>
  <c r="AR572" i="1" s="1"/>
  <c r="AR573" i="1" s="1"/>
  <c r="AR574" i="1" s="1"/>
  <c r="AR575" i="1" s="1"/>
  <c r="AR576" i="1" s="1"/>
  <c r="AR577" i="1" s="1"/>
  <c r="AR578" i="1" s="1"/>
  <c r="AR579" i="1" s="1"/>
  <c r="AR580" i="1" s="1"/>
  <c r="AR581" i="1" s="1"/>
  <c r="AR582" i="1" s="1"/>
  <c r="AR583" i="1" s="1"/>
  <c r="AR584" i="1" s="1"/>
  <c r="AR585" i="1" s="1"/>
  <c r="AR586" i="1" s="1"/>
  <c r="AR587" i="1" s="1"/>
  <c r="AR588" i="1" s="1"/>
  <c r="AR589" i="1" s="1"/>
  <c r="AR590" i="1" s="1"/>
  <c r="AR591" i="1" s="1"/>
  <c r="AR592" i="1" s="1"/>
  <c r="AR593" i="1" s="1"/>
  <c r="AR594" i="1" s="1"/>
  <c r="AR595" i="1" s="1"/>
  <c r="AR596" i="1" s="1"/>
  <c r="AR597" i="1" s="1"/>
  <c r="AR598" i="1" s="1"/>
  <c r="AR599" i="1" s="1"/>
  <c r="AR600" i="1" s="1"/>
  <c r="AR601" i="1" s="1"/>
  <c r="AR602" i="1" s="1"/>
  <c r="AR603" i="1" s="1"/>
  <c r="AR604" i="1" s="1"/>
  <c r="AR605" i="1" s="1"/>
  <c r="AR606" i="1" s="1"/>
  <c r="AR607" i="1" s="1"/>
  <c r="AR608" i="1" s="1"/>
  <c r="AR609" i="1" s="1"/>
  <c r="AR610" i="1" s="1"/>
  <c r="AR611" i="1" s="1"/>
  <c r="AR612" i="1" s="1"/>
  <c r="AR613" i="1" s="1"/>
  <c r="AR614" i="1" s="1"/>
  <c r="AR615" i="1" s="1"/>
  <c r="AR616" i="1" s="1"/>
  <c r="AR617" i="1" s="1"/>
  <c r="AR618" i="1" s="1"/>
  <c r="AR619" i="1" s="1"/>
  <c r="AR620" i="1" s="1"/>
  <c r="AR621" i="1" s="1"/>
  <c r="AR622" i="1" s="1"/>
  <c r="AR623" i="1" s="1"/>
  <c r="AR624" i="1" s="1"/>
  <c r="AR625" i="1" s="1"/>
  <c r="AR626" i="1" s="1"/>
  <c r="AR627" i="1" s="1"/>
  <c r="AR628" i="1" s="1"/>
  <c r="AR629" i="1" s="1"/>
  <c r="AQ474" i="1"/>
  <c r="AQ475" i="1" s="1"/>
  <c r="AQ476" i="1" s="1"/>
  <c r="AQ477" i="1" s="1"/>
  <c r="AQ478" i="1" s="1"/>
  <c r="AQ479" i="1" s="1"/>
  <c r="AQ480" i="1" s="1"/>
  <c r="AQ481" i="1" s="1"/>
  <c r="AQ482" i="1" s="1"/>
  <c r="AQ483" i="1" s="1"/>
  <c r="AQ484" i="1" s="1"/>
  <c r="AQ485" i="1" s="1"/>
  <c r="AQ486" i="1" s="1"/>
  <c r="AQ487" i="1" s="1"/>
  <c r="AQ488" i="1" s="1"/>
  <c r="AQ489" i="1" s="1"/>
  <c r="AQ490" i="1" s="1"/>
  <c r="AQ491" i="1" s="1"/>
  <c r="AQ492" i="1" s="1"/>
  <c r="AQ493" i="1" s="1"/>
  <c r="AQ494" i="1" s="1"/>
  <c r="AQ495" i="1" s="1"/>
  <c r="AQ496" i="1" s="1"/>
  <c r="AQ497" i="1" s="1"/>
  <c r="AQ498" i="1" s="1"/>
  <c r="AQ499" i="1" s="1"/>
  <c r="AQ500" i="1" s="1"/>
  <c r="AQ501" i="1" s="1"/>
  <c r="AQ502" i="1" s="1"/>
  <c r="AQ503" i="1" s="1"/>
  <c r="AQ504" i="1" s="1"/>
  <c r="AQ505" i="1" s="1"/>
  <c r="AQ506" i="1" s="1"/>
  <c r="AQ507" i="1" s="1"/>
  <c r="AQ508" i="1" s="1"/>
  <c r="AQ509" i="1" s="1"/>
  <c r="AQ510" i="1" s="1"/>
  <c r="AQ511" i="1" s="1"/>
  <c r="AQ512" i="1" s="1"/>
  <c r="AQ513" i="1" s="1"/>
  <c r="AQ514" i="1" s="1"/>
  <c r="AQ515" i="1" s="1"/>
  <c r="AQ516" i="1" s="1"/>
  <c r="AQ517" i="1" s="1"/>
  <c r="AQ518" i="1" s="1"/>
  <c r="AQ519" i="1" s="1"/>
  <c r="AQ520" i="1" s="1"/>
  <c r="AQ521" i="1" s="1"/>
  <c r="AQ522" i="1" s="1"/>
  <c r="AQ523" i="1" s="1"/>
  <c r="AQ524" i="1" s="1"/>
  <c r="AQ525" i="1" s="1"/>
  <c r="AQ526" i="1" s="1"/>
  <c r="AQ527" i="1" s="1"/>
  <c r="AQ528" i="1" s="1"/>
  <c r="AQ529" i="1" s="1"/>
  <c r="AQ530" i="1" s="1"/>
  <c r="AQ531" i="1" s="1"/>
  <c r="AQ532" i="1" s="1"/>
  <c r="AQ533" i="1" s="1"/>
  <c r="AQ534" i="1" s="1"/>
  <c r="AQ535" i="1" s="1"/>
  <c r="AQ536" i="1" s="1"/>
  <c r="AQ537" i="1" s="1"/>
  <c r="AQ538" i="1" s="1"/>
  <c r="AQ539" i="1" s="1"/>
  <c r="AQ540" i="1" s="1"/>
  <c r="AQ541" i="1" s="1"/>
  <c r="AQ542" i="1" s="1"/>
  <c r="AQ543" i="1" s="1"/>
  <c r="AQ544" i="1" s="1"/>
  <c r="AQ545" i="1" s="1"/>
  <c r="AQ546" i="1" s="1"/>
  <c r="AQ547" i="1" s="1"/>
  <c r="AQ548" i="1" s="1"/>
  <c r="AQ549" i="1" s="1"/>
  <c r="AQ550" i="1" s="1"/>
  <c r="AQ551" i="1" s="1"/>
  <c r="AQ552" i="1" s="1"/>
  <c r="AQ553" i="1" s="1"/>
  <c r="AQ554" i="1" s="1"/>
  <c r="AQ555" i="1" s="1"/>
  <c r="AQ556" i="1" s="1"/>
  <c r="AQ557" i="1" s="1"/>
  <c r="AQ558" i="1" s="1"/>
  <c r="AQ559" i="1" s="1"/>
  <c r="AQ560" i="1" s="1"/>
  <c r="AQ561" i="1" s="1"/>
  <c r="AQ562" i="1" s="1"/>
  <c r="AQ563" i="1" s="1"/>
  <c r="AQ564" i="1" s="1"/>
  <c r="AQ565" i="1" s="1"/>
  <c r="AQ566" i="1" s="1"/>
  <c r="AQ567" i="1" s="1"/>
  <c r="AQ568" i="1" s="1"/>
  <c r="AQ569" i="1" s="1"/>
  <c r="AQ570" i="1" s="1"/>
  <c r="AQ571" i="1" s="1"/>
  <c r="AQ572" i="1" s="1"/>
  <c r="AQ573" i="1" s="1"/>
  <c r="AQ574" i="1" s="1"/>
  <c r="AQ575" i="1" s="1"/>
  <c r="AQ576" i="1" s="1"/>
  <c r="AQ577" i="1" s="1"/>
  <c r="AQ578" i="1" s="1"/>
  <c r="AQ579" i="1" s="1"/>
  <c r="AQ580" i="1" s="1"/>
  <c r="AQ581" i="1" s="1"/>
  <c r="AQ582" i="1" s="1"/>
  <c r="AQ583" i="1" s="1"/>
  <c r="AQ584" i="1" s="1"/>
  <c r="AQ585" i="1" s="1"/>
  <c r="AQ586" i="1" s="1"/>
  <c r="AQ587" i="1" s="1"/>
  <c r="AQ588" i="1" s="1"/>
  <c r="AQ589" i="1" s="1"/>
  <c r="AQ590" i="1" s="1"/>
  <c r="AQ591" i="1" s="1"/>
  <c r="AQ592" i="1" s="1"/>
  <c r="AQ593" i="1" s="1"/>
  <c r="AQ594" i="1" s="1"/>
  <c r="AQ595" i="1" s="1"/>
  <c r="AQ596" i="1" s="1"/>
  <c r="AQ597" i="1" s="1"/>
  <c r="AQ598" i="1" s="1"/>
  <c r="AQ599" i="1" s="1"/>
  <c r="AQ600" i="1" s="1"/>
  <c r="AQ601" i="1" s="1"/>
  <c r="AQ602" i="1" s="1"/>
  <c r="AQ603" i="1" s="1"/>
  <c r="AQ604" i="1" s="1"/>
  <c r="AQ605" i="1" s="1"/>
  <c r="AQ606" i="1" s="1"/>
  <c r="AQ607" i="1" s="1"/>
  <c r="AQ608" i="1" s="1"/>
  <c r="AQ609" i="1" s="1"/>
  <c r="AQ610" i="1" s="1"/>
  <c r="AQ611" i="1" s="1"/>
  <c r="AQ612" i="1" s="1"/>
  <c r="AQ613" i="1" s="1"/>
  <c r="AQ614" i="1" s="1"/>
  <c r="AQ615" i="1" s="1"/>
  <c r="AQ616" i="1" s="1"/>
  <c r="AQ617" i="1" s="1"/>
  <c r="AQ618" i="1" s="1"/>
  <c r="AQ619" i="1" s="1"/>
  <c r="AQ620" i="1" s="1"/>
  <c r="AQ621" i="1" s="1"/>
  <c r="AQ622" i="1" s="1"/>
  <c r="AQ623" i="1" s="1"/>
  <c r="AQ624" i="1" s="1"/>
  <c r="AQ625" i="1" s="1"/>
  <c r="AQ626" i="1" s="1"/>
  <c r="AQ627" i="1" s="1"/>
  <c r="AQ628" i="1" s="1"/>
  <c r="AQ629" i="1" s="1"/>
  <c r="AP474" i="1"/>
  <c r="BH474" i="1" s="1"/>
  <c r="AO474" i="1"/>
  <c r="AO475" i="1" s="1"/>
  <c r="AO476" i="1" s="1"/>
  <c r="AO477" i="1" s="1"/>
  <c r="AO478" i="1" s="1"/>
  <c r="AO479" i="1" s="1"/>
  <c r="AO480" i="1" s="1"/>
  <c r="AO481" i="1" s="1"/>
  <c r="AO482" i="1" s="1"/>
  <c r="AO483" i="1" s="1"/>
  <c r="AO484" i="1" s="1"/>
  <c r="AO485" i="1" s="1"/>
  <c r="AO486" i="1" s="1"/>
  <c r="AO487" i="1" s="1"/>
  <c r="AO488" i="1" s="1"/>
  <c r="AO489" i="1" s="1"/>
  <c r="AO490" i="1" s="1"/>
  <c r="AO491" i="1" s="1"/>
  <c r="AO492" i="1" s="1"/>
  <c r="AO493" i="1" s="1"/>
  <c r="AO494" i="1" s="1"/>
  <c r="AO495" i="1" s="1"/>
  <c r="AO496" i="1" s="1"/>
  <c r="AO497" i="1" s="1"/>
  <c r="AO498" i="1" s="1"/>
  <c r="AO499" i="1" s="1"/>
  <c r="AO500" i="1" s="1"/>
  <c r="AO501" i="1" s="1"/>
  <c r="AO502" i="1" s="1"/>
  <c r="AO503" i="1" s="1"/>
  <c r="AO504" i="1" s="1"/>
  <c r="AO505" i="1" s="1"/>
  <c r="AO506" i="1" s="1"/>
  <c r="AO507" i="1" s="1"/>
  <c r="AO508" i="1" s="1"/>
  <c r="AO509" i="1" s="1"/>
  <c r="AO510" i="1" s="1"/>
  <c r="AO511" i="1" s="1"/>
  <c r="AO512" i="1" s="1"/>
  <c r="AO513" i="1" s="1"/>
  <c r="AO514" i="1" s="1"/>
  <c r="AO515" i="1" s="1"/>
  <c r="AO516" i="1" s="1"/>
  <c r="AO517" i="1" s="1"/>
  <c r="AO518" i="1" s="1"/>
  <c r="AO519" i="1" s="1"/>
  <c r="AO520" i="1" s="1"/>
  <c r="AO521" i="1" s="1"/>
  <c r="AO522" i="1" s="1"/>
  <c r="AO523" i="1" s="1"/>
  <c r="AO524" i="1" s="1"/>
  <c r="AO525" i="1" s="1"/>
  <c r="AO526" i="1" s="1"/>
  <c r="AO527" i="1" s="1"/>
  <c r="AO528" i="1" s="1"/>
  <c r="AO529" i="1" s="1"/>
  <c r="AO530" i="1" s="1"/>
  <c r="AO531" i="1" s="1"/>
  <c r="AO532" i="1" s="1"/>
  <c r="AO533" i="1" s="1"/>
  <c r="AO534" i="1" s="1"/>
  <c r="AO535" i="1" s="1"/>
  <c r="AO536" i="1" s="1"/>
  <c r="AO537" i="1" s="1"/>
  <c r="AO538" i="1" s="1"/>
  <c r="AO539" i="1" s="1"/>
  <c r="AO540" i="1" s="1"/>
  <c r="AO541" i="1" s="1"/>
  <c r="AO542" i="1" s="1"/>
  <c r="AO543" i="1" s="1"/>
  <c r="AO544" i="1" s="1"/>
  <c r="AO545" i="1" s="1"/>
  <c r="AO546" i="1" s="1"/>
  <c r="AO547" i="1" s="1"/>
  <c r="AO548" i="1" s="1"/>
  <c r="AO549" i="1" s="1"/>
  <c r="AO550" i="1" s="1"/>
  <c r="AO551" i="1" s="1"/>
  <c r="AO552" i="1" s="1"/>
  <c r="AO553" i="1" s="1"/>
  <c r="AO554" i="1" s="1"/>
  <c r="AO555" i="1" s="1"/>
  <c r="AO556" i="1" s="1"/>
  <c r="AO557" i="1" s="1"/>
  <c r="AO558" i="1" s="1"/>
  <c r="AO559" i="1" s="1"/>
  <c r="AO560" i="1" s="1"/>
  <c r="AO561" i="1" s="1"/>
  <c r="AO562" i="1" s="1"/>
  <c r="AO563" i="1" s="1"/>
  <c r="AO564" i="1" s="1"/>
  <c r="AO565" i="1" s="1"/>
  <c r="AO566" i="1" s="1"/>
  <c r="AO567" i="1" s="1"/>
  <c r="AO568" i="1" s="1"/>
  <c r="AO569" i="1" s="1"/>
  <c r="AO570" i="1" s="1"/>
  <c r="AO571" i="1" s="1"/>
  <c r="AO572" i="1" s="1"/>
  <c r="AO573" i="1" s="1"/>
  <c r="AO574" i="1" s="1"/>
  <c r="AO575" i="1" s="1"/>
  <c r="AO576" i="1" s="1"/>
  <c r="AO577" i="1" s="1"/>
  <c r="AO578" i="1" s="1"/>
  <c r="AO579" i="1" s="1"/>
  <c r="AO580" i="1" s="1"/>
  <c r="AO581" i="1" s="1"/>
  <c r="AO582" i="1" s="1"/>
  <c r="AO583" i="1" s="1"/>
  <c r="AO584" i="1" s="1"/>
  <c r="AO585" i="1" s="1"/>
  <c r="AO586" i="1" s="1"/>
  <c r="AO587" i="1" s="1"/>
  <c r="AO588" i="1" s="1"/>
  <c r="AO589" i="1" s="1"/>
  <c r="AO590" i="1" s="1"/>
  <c r="AO591" i="1" s="1"/>
  <c r="AO592" i="1" s="1"/>
  <c r="AO593" i="1" s="1"/>
  <c r="AO594" i="1" s="1"/>
  <c r="AO595" i="1" s="1"/>
  <c r="AO596" i="1" s="1"/>
  <c r="AO597" i="1" s="1"/>
  <c r="AO598" i="1" s="1"/>
  <c r="AO599" i="1" s="1"/>
  <c r="AO600" i="1" s="1"/>
  <c r="AO601" i="1" s="1"/>
  <c r="AO602" i="1" s="1"/>
  <c r="AO603" i="1" s="1"/>
  <c r="AO604" i="1" s="1"/>
  <c r="AO605" i="1" s="1"/>
  <c r="AO606" i="1" s="1"/>
  <c r="AO607" i="1" s="1"/>
  <c r="AO608" i="1" s="1"/>
  <c r="AO609" i="1" s="1"/>
  <c r="AO610" i="1" s="1"/>
  <c r="AO611" i="1" s="1"/>
  <c r="AO612" i="1" s="1"/>
  <c r="AO613" i="1" s="1"/>
  <c r="AO614" i="1" s="1"/>
  <c r="AO615" i="1" s="1"/>
  <c r="AO616" i="1" s="1"/>
  <c r="AO617" i="1" s="1"/>
  <c r="AO618" i="1" s="1"/>
  <c r="AO619" i="1" s="1"/>
  <c r="AO620" i="1" s="1"/>
  <c r="AO621" i="1" s="1"/>
  <c r="AO622" i="1" s="1"/>
  <c r="AO623" i="1" s="1"/>
  <c r="AO624" i="1" s="1"/>
  <c r="AO625" i="1" s="1"/>
  <c r="AO626" i="1" s="1"/>
  <c r="AO627" i="1" s="1"/>
  <c r="AO628" i="1" s="1"/>
  <c r="AO629" i="1" s="1"/>
  <c r="AN474" i="1"/>
  <c r="AN475" i="1" s="1"/>
  <c r="AN476" i="1" s="1"/>
  <c r="AN477" i="1" s="1"/>
  <c r="AN478" i="1" s="1"/>
  <c r="AN479" i="1" s="1"/>
  <c r="AN480" i="1" s="1"/>
  <c r="AN481" i="1" s="1"/>
  <c r="AN482" i="1" s="1"/>
  <c r="AN483" i="1" s="1"/>
  <c r="AN484" i="1" s="1"/>
  <c r="AN485" i="1" s="1"/>
  <c r="AN486" i="1" s="1"/>
  <c r="AN487" i="1" s="1"/>
  <c r="AN488" i="1" s="1"/>
  <c r="AN489" i="1" s="1"/>
  <c r="AN490" i="1" s="1"/>
  <c r="AN491" i="1" s="1"/>
  <c r="AN492" i="1" s="1"/>
  <c r="AN493" i="1" s="1"/>
  <c r="AN494" i="1" s="1"/>
  <c r="AN495" i="1" s="1"/>
  <c r="AN496" i="1" s="1"/>
  <c r="AN497" i="1" s="1"/>
  <c r="AN498" i="1" s="1"/>
  <c r="AN499" i="1" s="1"/>
  <c r="AN500" i="1" s="1"/>
  <c r="AN501" i="1" s="1"/>
  <c r="AN502" i="1" s="1"/>
  <c r="AN503" i="1" s="1"/>
  <c r="AN504" i="1" s="1"/>
  <c r="AN505" i="1" s="1"/>
  <c r="AN506" i="1" s="1"/>
  <c r="AN507" i="1" s="1"/>
  <c r="AN508" i="1" s="1"/>
  <c r="AN509" i="1" s="1"/>
  <c r="AN510" i="1" s="1"/>
  <c r="AN511" i="1" s="1"/>
  <c r="AN512" i="1" s="1"/>
  <c r="AN513" i="1" s="1"/>
  <c r="AN514" i="1" s="1"/>
  <c r="AN515" i="1" s="1"/>
  <c r="AN516" i="1" s="1"/>
  <c r="AN517" i="1" s="1"/>
  <c r="AN518" i="1" s="1"/>
  <c r="AN519" i="1" s="1"/>
  <c r="AN520" i="1" s="1"/>
  <c r="AN521" i="1" s="1"/>
  <c r="AN522" i="1" s="1"/>
  <c r="AN523" i="1" s="1"/>
  <c r="AN524" i="1" s="1"/>
  <c r="AN525" i="1" s="1"/>
  <c r="AN526" i="1" s="1"/>
  <c r="AN527" i="1" s="1"/>
  <c r="AN528" i="1" s="1"/>
  <c r="AN529" i="1" s="1"/>
  <c r="AN530" i="1" s="1"/>
  <c r="AN531" i="1" s="1"/>
  <c r="AN532" i="1" s="1"/>
  <c r="AN533" i="1" s="1"/>
  <c r="AN534" i="1" s="1"/>
  <c r="AN535" i="1" s="1"/>
  <c r="AN536" i="1" s="1"/>
  <c r="AN537" i="1" s="1"/>
  <c r="AN538" i="1" s="1"/>
  <c r="AN539" i="1" s="1"/>
  <c r="AN540" i="1" s="1"/>
  <c r="AN541" i="1" s="1"/>
  <c r="AN542" i="1" s="1"/>
  <c r="AN543" i="1" s="1"/>
  <c r="AN544" i="1" s="1"/>
  <c r="AN545" i="1" s="1"/>
  <c r="AN546" i="1" s="1"/>
  <c r="AN547" i="1" s="1"/>
  <c r="AN548" i="1" s="1"/>
  <c r="AN549" i="1" s="1"/>
  <c r="AN550" i="1" s="1"/>
  <c r="AN551" i="1" s="1"/>
  <c r="AN552" i="1" s="1"/>
  <c r="AN553" i="1" s="1"/>
  <c r="AN554" i="1" s="1"/>
  <c r="AN555" i="1" s="1"/>
  <c r="AN556" i="1" s="1"/>
  <c r="AN557" i="1" s="1"/>
  <c r="AN558" i="1" s="1"/>
  <c r="AN559" i="1" s="1"/>
  <c r="AN560" i="1" s="1"/>
  <c r="AN561" i="1" s="1"/>
  <c r="AN562" i="1" s="1"/>
  <c r="AN563" i="1" s="1"/>
  <c r="AN564" i="1" s="1"/>
  <c r="AN565" i="1" s="1"/>
  <c r="AN566" i="1" s="1"/>
  <c r="AN567" i="1" s="1"/>
  <c r="AN568" i="1" s="1"/>
  <c r="AN569" i="1" s="1"/>
  <c r="AN570" i="1" s="1"/>
  <c r="AN571" i="1" s="1"/>
  <c r="AN572" i="1" s="1"/>
  <c r="AN573" i="1" s="1"/>
  <c r="AN574" i="1" s="1"/>
  <c r="AN575" i="1" s="1"/>
  <c r="AN576" i="1" s="1"/>
  <c r="AN577" i="1" s="1"/>
  <c r="AN578" i="1" s="1"/>
  <c r="AN579" i="1" s="1"/>
  <c r="AN580" i="1" s="1"/>
  <c r="AN581" i="1" s="1"/>
  <c r="AN582" i="1" s="1"/>
  <c r="AN583" i="1" s="1"/>
  <c r="AN584" i="1" s="1"/>
  <c r="AN585" i="1" s="1"/>
  <c r="AN586" i="1" s="1"/>
  <c r="AN587" i="1" s="1"/>
  <c r="AN588" i="1" s="1"/>
  <c r="AN589" i="1" s="1"/>
  <c r="AN590" i="1" s="1"/>
  <c r="AN591" i="1" s="1"/>
  <c r="AN592" i="1" s="1"/>
  <c r="AN593" i="1" s="1"/>
  <c r="AN594" i="1" s="1"/>
  <c r="AN595" i="1" s="1"/>
  <c r="AN596" i="1" s="1"/>
  <c r="AN597" i="1" s="1"/>
  <c r="AN598" i="1" s="1"/>
  <c r="AN599" i="1" s="1"/>
  <c r="AN600" i="1" s="1"/>
  <c r="AN601" i="1" s="1"/>
  <c r="AN602" i="1" s="1"/>
  <c r="AN603" i="1" s="1"/>
  <c r="AN604" i="1" s="1"/>
  <c r="AN605" i="1" s="1"/>
  <c r="AN606" i="1" s="1"/>
  <c r="AN607" i="1" s="1"/>
  <c r="AN608" i="1" s="1"/>
  <c r="AN609" i="1" s="1"/>
  <c r="AN610" i="1" s="1"/>
  <c r="AN611" i="1" s="1"/>
  <c r="AN612" i="1" s="1"/>
  <c r="AN613" i="1" s="1"/>
  <c r="AN614" i="1" s="1"/>
  <c r="AN615" i="1" s="1"/>
  <c r="AN616" i="1" s="1"/>
  <c r="AN617" i="1" s="1"/>
  <c r="AN618" i="1" s="1"/>
  <c r="AN619" i="1" s="1"/>
  <c r="AN620" i="1" s="1"/>
  <c r="AN621" i="1" s="1"/>
  <c r="AN622" i="1" s="1"/>
  <c r="AN623" i="1" s="1"/>
  <c r="AN624" i="1" s="1"/>
  <c r="AN625" i="1" s="1"/>
  <c r="AN626" i="1" s="1"/>
  <c r="AN627" i="1" s="1"/>
  <c r="AN628" i="1" s="1"/>
  <c r="AN629" i="1" s="1"/>
  <c r="AM474" i="1"/>
  <c r="AL474" i="1"/>
  <c r="AL475" i="1" s="1"/>
  <c r="AL476" i="1" s="1"/>
  <c r="AL477" i="1" s="1"/>
  <c r="AL478" i="1" s="1"/>
  <c r="AL479" i="1" s="1"/>
  <c r="AL480" i="1" s="1"/>
  <c r="AL481" i="1" s="1"/>
  <c r="AL482" i="1" s="1"/>
  <c r="AL483" i="1" s="1"/>
  <c r="AL484" i="1" s="1"/>
  <c r="AL485" i="1" s="1"/>
  <c r="AL486" i="1" s="1"/>
  <c r="AL487" i="1" s="1"/>
  <c r="AL488" i="1" s="1"/>
  <c r="AL489" i="1" s="1"/>
  <c r="AL490" i="1" s="1"/>
  <c r="AL491" i="1" s="1"/>
  <c r="AL492" i="1" s="1"/>
  <c r="AL493" i="1" s="1"/>
  <c r="AL494" i="1" s="1"/>
  <c r="AL495" i="1" s="1"/>
  <c r="AL496" i="1" s="1"/>
  <c r="AL497" i="1" s="1"/>
  <c r="AL498" i="1" s="1"/>
  <c r="AL499" i="1" s="1"/>
  <c r="AL500" i="1" s="1"/>
  <c r="AL501" i="1" s="1"/>
  <c r="AL502" i="1" s="1"/>
  <c r="AL503" i="1" s="1"/>
  <c r="AL504" i="1" s="1"/>
  <c r="AL505" i="1" s="1"/>
  <c r="AL506" i="1" s="1"/>
  <c r="AL507" i="1" s="1"/>
  <c r="AL508" i="1" s="1"/>
  <c r="AL509" i="1" s="1"/>
  <c r="AL510" i="1" s="1"/>
  <c r="AL511" i="1" s="1"/>
  <c r="AL512" i="1" s="1"/>
  <c r="AL513" i="1" s="1"/>
  <c r="AL514" i="1" s="1"/>
  <c r="AL515" i="1" s="1"/>
  <c r="AL516" i="1" s="1"/>
  <c r="AL517" i="1" s="1"/>
  <c r="AL518" i="1" s="1"/>
  <c r="AL519" i="1" s="1"/>
  <c r="AL520" i="1" s="1"/>
  <c r="AL521" i="1" s="1"/>
  <c r="AL522" i="1" s="1"/>
  <c r="AL523" i="1" s="1"/>
  <c r="AL524" i="1" s="1"/>
  <c r="AL525" i="1" s="1"/>
  <c r="AL526" i="1" s="1"/>
  <c r="AL527" i="1" s="1"/>
  <c r="AL528" i="1" s="1"/>
  <c r="AL529" i="1" s="1"/>
  <c r="AL530" i="1" s="1"/>
  <c r="AL531" i="1" s="1"/>
  <c r="AL532" i="1" s="1"/>
  <c r="AL533" i="1" s="1"/>
  <c r="AL534" i="1" s="1"/>
  <c r="AL535" i="1" s="1"/>
  <c r="AL536" i="1" s="1"/>
  <c r="AL537" i="1" s="1"/>
  <c r="AL538" i="1" s="1"/>
  <c r="AL539" i="1" s="1"/>
  <c r="AL540" i="1" s="1"/>
  <c r="AL541" i="1" s="1"/>
  <c r="AL542" i="1" s="1"/>
  <c r="AL543" i="1" s="1"/>
  <c r="AL544" i="1" s="1"/>
  <c r="AL545" i="1" s="1"/>
  <c r="AL546" i="1" s="1"/>
  <c r="AL547" i="1" s="1"/>
  <c r="AL548" i="1" s="1"/>
  <c r="AL549" i="1" s="1"/>
  <c r="AL550" i="1" s="1"/>
  <c r="AL551" i="1" s="1"/>
  <c r="AL552" i="1" s="1"/>
  <c r="AL553" i="1" s="1"/>
  <c r="AL554" i="1" s="1"/>
  <c r="AL555" i="1" s="1"/>
  <c r="AL556" i="1" s="1"/>
  <c r="AL557" i="1" s="1"/>
  <c r="AL558" i="1" s="1"/>
  <c r="AL559" i="1" s="1"/>
  <c r="AL560" i="1" s="1"/>
  <c r="AL561" i="1" s="1"/>
  <c r="AL562" i="1" s="1"/>
  <c r="AL563" i="1" s="1"/>
  <c r="AL564" i="1" s="1"/>
  <c r="AL565" i="1" s="1"/>
  <c r="AL566" i="1" s="1"/>
  <c r="AL567" i="1" s="1"/>
  <c r="AL568" i="1" s="1"/>
  <c r="AL569" i="1" s="1"/>
  <c r="AL570" i="1" s="1"/>
  <c r="AL571" i="1" s="1"/>
  <c r="AL572" i="1" s="1"/>
  <c r="AL573" i="1" s="1"/>
  <c r="AL574" i="1" s="1"/>
  <c r="AL575" i="1" s="1"/>
  <c r="AL576" i="1" s="1"/>
  <c r="AL577" i="1" s="1"/>
  <c r="AL578" i="1" s="1"/>
  <c r="AL579" i="1" s="1"/>
  <c r="AL580" i="1" s="1"/>
  <c r="AL581" i="1" s="1"/>
  <c r="AL582" i="1" s="1"/>
  <c r="AL583" i="1" s="1"/>
  <c r="AL584" i="1" s="1"/>
  <c r="AL585" i="1" s="1"/>
  <c r="AL586" i="1" s="1"/>
  <c r="AL587" i="1" s="1"/>
  <c r="AL588" i="1" s="1"/>
  <c r="AL589" i="1" s="1"/>
  <c r="AL590" i="1" s="1"/>
  <c r="AL591" i="1" s="1"/>
  <c r="AL592" i="1" s="1"/>
  <c r="AL593" i="1" s="1"/>
  <c r="AL594" i="1" s="1"/>
  <c r="AL595" i="1" s="1"/>
  <c r="AL596" i="1" s="1"/>
  <c r="AL597" i="1" s="1"/>
  <c r="AL598" i="1" s="1"/>
  <c r="AL599" i="1" s="1"/>
  <c r="AL600" i="1" s="1"/>
  <c r="AL601" i="1" s="1"/>
  <c r="AL602" i="1" s="1"/>
  <c r="AL603" i="1" s="1"/>
  <c r="AL604" i="1" s="1"/>
  <c r="AL605" i="1" s="1"/>
  <c r="AL606" i="1" s="1"/>
  <c r="AL607" i="1" s="1"/>
  <c r="AL608" i="1" s="1"/>
  <c r="AL609" i="1" s="1"/>
  <c r="AL610" i="1" s="1"/>
  <c r="AL611" i="1" s="1"/>
  <c r="AL612" i="1" s="1"/>
  <c r="AL613" i="1" s="1"/>
  <c r="AL614" i="1" s="1"/>
  <c r="AL615" i="1" s="1"/>
  <c r="AL616" i="1" s="1"/>
  <c r="AL617" i="1" s="1"/>
  <c r="AL618" i="1" s="1"/>
  <c r="AL619" i="1" s="1"/>
  <c r="AL620" i="1" s="1"/>
  <c r="AL621" i="1" s="1"/>
  <c r="AL622" i="1" s="1"/>
  <c r="AL623" i="1" s="1"/>
  <c r="AL624" i="1" s="1"/>
  <c r="AL625" i="1" s="1"/>
  <c r="AL626" i="1" s="1"/>
  <c r="AL627" i="1" s="1"/>
  <c r="AL628" i="1" s="1"/>
  <c r="AL629" i="1" s="1"/>
  <c r="AK474" i="1"/>
  <c r="AK475" i="1" s="1"/>
  <c r="AK476" i="1" s="1"/>
  <c r="AK477" i="1" s="1"/>
  <c r="AK478" i="1" s="1"/>
  <c r="AK479" i="1" s="1"/>
  <c r="AK480" i="1" s="1"/>
  <c r="AK481" i="1" s="1"/>
  <c r="AK482" i="1" s="1"/>
  <c r="AK483" i="1" s="1"/>
  <c r="AK484" i="1" s="1"/>
  <c r="AK485" i="1" s="1"/>
  <c r="AK486" i="1" s="1"/>
  <c r="AK487" i="1" s="1"/>
  <c r="AK488" i="1" s="1"/>
  <c r="AK489" i="1" s="1"/>
  <c r="AK490" i="1" s="1"/>
  <c r="AK491" i="1" s="1"/>
  <c r="AK492" i="1" s="1"/>
  <c r="AK493" i="1" s="1"/>
  <c r="AK494" i="1" s="1"/>
  <c r="AK495" i="1" s="1"/>
  <c r="AK496" i="1" s="1"/>
  <c r="AK497" i="1" s="1"/>
  <c r="AK498" i="1" s="1"/>
  <c r="AK499" i="1" s="1"/>
  <c r="AK500" i="1" s="1"/>
  <c r="AK501" i="1" s="1"/>
  <c r="AK502" i="1" s="1"/>
  <c r="AK503" i="1" s="1"/>
  <c r="AK504" i="1" s="1"/>
  <c r="AK505" i="1" s="1"/>
  <c r="AK506" i="1" s="1"/>
  <c r="AK507" i="1" s="1"/>
  <c r="AK508" i="1" s="1"/>
  <c r="AK509" i="1" s="1"/>
  <c r="AK510" i="1" s="1"/>
  <c r="AK511" i="1" s="1"/>
  <c r="AK512" i="1" s="1"/>
  <c r="AK513" i="1" s="1"/>
  <c r="AK514" i="1" s="1"/>
  <c r="AK515" i="1" s="1"/>
  <c r="AK516" i="1" s="1"/>
  <c r="AK517" i="1" s="1"/>
  <c r="AK518" i="1" s="1"/>
  <c r="AK519" i="1" s="1"/>
  <c r="AK520" i="1" s="1"/>
  <c r="AK521" i="1" s="1"/>
  <c r="AK522" i="1" s="1"/>
  <c r="AK523" i="1" s="1"/>
  <c r="AK524" i="1" s="1"/>
  <c r="AK525" i="1" s="1"/>
  <c r="AK526" i="1" s="1"/>
  <c r="AK527" i="1" s="1"/>
  <c r="AK528" i="1" s="1"/>
  <c r="AK529" i="1" s="1"/>
  <c r="AK530" i="1" s="1"/>
  <c r="AK531" i="1" s="1"/>
  <c r="AK532" i="1" s="1"/>
  <c r="AK533" i="1" s="1"/>
  <c r="AK534" i="1" s="1"/>
  <c r="AK535" i="1" s="1"/>
  <c r="AK536" i="1" s="1"/>
  <c r="AK537" i="1" s="1"/>
  <c r="AK538" i="1" s="1"/>
  <c r="AK539" i="1" s="1"/>
  <c r="AK540" i="1" s="1"/>
  <c r="AK541" i="1" s="1"/>
  <c r="AK542" i="1" s="1"/>
  <c r="AK543" i="1" s="1"/>
  <c r="AK544" i="1" s="1"/>
  <c r="AK545" i="1" s="1"/>
  <c r="AK546" i="1" s="1"/>
  <c r="AK547" i="1" s="1"/>
  <c r="AK548" i="1" s="1"/>
  <c r="AK549" i="1" s="1"/>
  <c r="AK550" i="1" s="1"/>
  <c r="AK551" i="1" s="1"/>
  <c r="AK552" i="1" s="1"/>
  <c r="AK553" i="1" s="1"/>
  <c r="AK554" i="1" s="1"/>
  <c r="AK555" i="1" s="1"/>
  <c r="AK556" i="1" s="1"/>
  <c r="AK557" i="1" s="1"/>
  <c r="AK558" i="1" s="1"/>
  <c r="AK559" i="1" s="1"/>
  <c r="AK560" i="1" s="1"/>
  <c r="AK561" i="1" s="1"/>
  <c r="AK562" i="1" s="1"/>
  <c r="AK563" i="1" s="1"/>
  <c r="AK564" i="1" s="1"/>
  <c r="AK565" i="1" s="1"/>
  <c r="AK566" i="1" s="1"/>
  <c r="AK567" i="1" s="1"/>
  <c r="AK568" i="1" s="1"/>
  <c r="AK569" i="1" s="1"/>
  <c r="AK570" i="1" s="1"/>
  <c r="AK571" i="1" s="1"/>
  <c r="AK572" i="1" s="1"/>
  <c r="AK573" i="1" s="1"/>
  <c r="AK574" i="1" s="1"/>
  <c r="AK575" i="1" s="1"/>
  <c r="AK576" i="1" s="1"/>
  <c r="AK577" i="1" s="1"/>
  <c r="AK578" i="1" s="1"/>
  <c r="AK579" i="1" s="1"/>
  <c r="AK580" i="1" s="1"/>
  <c r="AK581" i="1" s="1"/>
  <c r="AK582" i="1" s="1"/>
  <c r="AK583" i="1" s="1"/>
  <c r="AK584" i="1" s="1"/>
  <c r="AK585" i="1" s="1"/>
  <c r="AK586" i="1" s="1"/>
  <c r="AK587" i="1" s="1"/>
  <c r="AK588" i="1" s="1"/>
  <c r="AK589" i="1" s="1"/>
  <c r="AK590" i="1" s="1"/>
  <c r="AK591" i="1" s="1"/>
  <c r="AK592" i="1" s="1"/>
  <c r="AK593" i="1" s="1"/>
  <c r="AK594" i="1" s="1"/>
  <c r="AK595" i="1" s="1"/>
  <c r="AK596" i="1" s="1"/>
  <c r="AK597" i="1" s="1"/>
  <c r="AK598" i="1" s="1"/>
  <c r="AK599" i="1" s="1"/>
  <c r="AK600" i="1" s="1"/>
  <c r="AK601" i="1" s="1"/>
  <c r="AK602" i="1" s="1"/>
  <c r="AK603" i="1" s="1"/>
  <c r="AK604" i="1" s="1"/>
  <c r="AK605" i="1" s="1"/>
  <c r="AK606" i="1" s="1"/>
  <c r="AK607" i="1" s="1"/>
  <c r="AK608" i="1" s="1"/>
  <c r="AK609" i="1" s="1"/>
  <c r="AK610" i="1" s="1"/>
  <c r="AK611" i="1" s="1"/>
  <c r="AK612" i="1" s="1"/>
  <c r="AK613" i="1" s="1"/>
  <c r="AK614" i="1" s="1"/>
  <c r="AK615" i="1" s="1"/>
  <c r="AK616" i="1" s="1"/>
  <c r="AK617" i="1" s="1"/>
  <c r="AK618" i="1" s="1"/>
  <c r="AK619" i="1" s="1"/>
  <c r="AK620" i="1" s="1"/>
  <c r="AK621" i="1" s="1"/>
  <c r="AK622" i="1" s="1"/>
  <c r="AK623" i="1" s="1"/>
  <c r="AK624" i="1" s="1"/>
  <c r="AK625" i="1" s="1"/>
  <c r="AK626" i="1" s="1"/>
  <c r="AK627" i="1" s="1"/>
  <c r="AK628" i="1" s="1"/>
  <c r="AK629" i="1" s="1"/>
  <c r="AI474" i="1"/>
  <c r="AH474" i="1"/>
  <c r="AH475" i="1" s="1"/>
  <c r="AH476" i="1" s="1"/>
  <c r="AH477" i="1" s="1"/>
  <c r="AH478" i="1" s="1"/>
  <c r="AH479" i="1" s="1"/>
  <c r="AH480" i="1" s="1"/>
  <c r="AH481" i="1" s="1"/>
  <c r="AH482" i="1" s="1"/>
  <c r="AH483" i="1" s="1"/>
  <c r="AH484" i="1" s="1"/>
  <c r="AH485" i="1" s="1"/>
  <c r="AH486" i="1" s="1"/>
  <c r="AH487" i="1" s="1"/>
  <c r="AH488" i="1" s="1"/>
  <c r="AH489" i="1" s="1"/>
  <c r="AH490" i="1" s="1"/>
  <c r="AH491" i="1" s="1"/>
  <c r="AH492" i="1" s="1"/>
  <c r="AH493" i="1" s="1"/>
  <c r="AH494" i="1" s="1"/>
  <c r="AH495" i="1" s="1"/>
  <c r="AH496" i="1" s="1"/>
  <c r="AH497" i="1" s="1"/>
  <c r="AH498" i="1" s="1"/>
  <c r="AG474" i="1"/>
  <c r="AE474" i="1"/>
  <c r="AE475" i="1" s="1"/>
  <c r="AE476" i="1" s="1"/>
  <c r="AE477" i="1" s="1"/>
  <c r="AE478" i="1" s="1"/>
  <c r="AE479" i="1" s="1"/>
  <c r="AE480" i="1" s="1"/>
  <c r="AE481" i="1" s="1"/>
  <c r="AE482" i="1" s="1"/>
  <c r="AE483" i="1" s="1"/>
  <c r="AE484" i="1" s="1"/>
  <c r="AE485" i="1" s="1"/>
  <c r="AE486" i="1" s="1"/>
  <c r="AE487" i="1" s="1"/>
  <c r="AE488" i="1" s="1"/>
  <c r="AE489" i="1" s="1"/>
  <c r="AE490" i="1" s="1"/>
  <c r="AE491" i="1" s="1"/>
  <c r="AE492" i="1" s="1"/>
  <c r="AE493" i="1" s="1"/>
  <c r="AE494" i="1" s="1"/>
  <c r="AE495" i="1" s="1"/>
  <c r="AE496" i="1" s="1"/>
  <c r="AE497" i="1" s="1"/>
  <c r="AE498" i="1" s="1"/>
  <c r="AD474" i="1"/>
  <c r="AD475" i="1" s="1"/>
  <c r="AD476" i="1" s="1"/>
  <c r="AD477" i="1" s="1"/>
  <c r="AD478" i="1" s="1"/>
  <c r="AD479" i="1" s="1"/>
  <c r="AD480" i="1" s="1"/>
  <c r="AD481" i="1" s="1"/>
  <c r="AD482" i="1" s="1"/>
  <c r="AD483" i="1" s="1"/>
  <c r="AD484" i="1" s="1"/>
  <c r="AD485" i="1" s="1"/>
  <c r="AD486" i="1" s="1"/>
  <c r="AD487" i="1" s="1"/>
  <c r="AD488" i="1" s="1"/>
  <c r="AD489" i="1" s="1"/>
  <c r="AD490" i="1" s="1"/>
  <c r="AD491" i="1" s="1"/>
  <c r="AD492" i="1" s="1"/>
  <c r="AD493" i="1" s="1"/>
  <c r="AD494" i="1" s="1"/>
  <c r="AD495" i="1" s="1"/>
  <c r="AD496" i="1" s="1"/>
  <c r="AD497" i="1" s="1"/>
  <c r="AD498" i="1" s="1"/>
  <c r="AC474" i="1"/>
  <c r="AC475" i="1" s="1"/>
  <c r="AC476" i="1" s="1"/>
  <c r="AC477" i="1" s="1"/>
  <c r="AC478" i="1" s="1"/>
  <c r="AC479" i="1" s="1"/>
  <c r="AC480" i="1" s="1"/>
  <c r="AC481" i="1" s="1"/>
  <c r="AC482" i="1" s="1"/>
  <c r="AC483" i="1" s="1"/>
  <c r="AC484" i="1" s="1"/>
  <c r="AC485" i="1" s="1"/>
  <c r="AC486" i="1" s="1"/>
  <c r="AC487" i="1" s="1"/>
  <c r="AC488" i="1" s="1"/>
  <c r="AC489" i="1" s="1"/>
  <c r="AC490" i="1" s="1"/>
  <c r="AC491" i="1" s="1"/>
  <c r="AC492" i="1" s="1"/>
  <c r="AC493" i="1" s="1"/>
  <c r="AC494" i="1" s="1"/>
  <c r="AC495" i="1" s="1"/>
  <c r="AC496" i="1" s="1"/>
  <c r="AC497" i="1" s="1"/>
  <c r="AC498" i="1" s="1"/>
  <c r="AC499" i="1" s="1"/>
  <c r="AC500" i="1" s="1"/>
  <c r="AC501" i="1" s="1"/>
  <c r="AC502" i="1" s="1"/>
  <c r="AC503" i="1" s="1"/>
  <c r="AC504" i="1" s="1"/>
  <c r="AC505" i="1" s="1"/>
  <c r="AC506" i="1" s="1"/>
  <c r="AC507" i="1" s="1"/>
  <c r="AC508" i="1" s="1"/>
  <c r="AC509" i="1" s="1"/>
  <c r="AC510" i="1" s="1"/>
  <c r="AC511" i="1" s="1"/>
  <c r="AC512" i="1" s="1"/>
  <c r="AC513" i="1" s="1"/>
  <c r="AC514" i="1" s="1"/>
  <c r="AC515" i="1" s="1"/>
  <c r="AC516" i="1" s="1"/>
  <c r="AC517" i="1" s="1"/>
  <c r="AC518" i="1" s="1"/>
  <c r="AC519" i="1" s="1"/>
  <c r="AC520" i="1" s="1"/>
  <c r="AC521" i="1" s="1"/>
  <c r="AC522" i="1" s="1"/>
  <c r="AC523" i="1" s="1"/>
  <c r="AC524" i="1" s="1"/>
  <c r="AC525" i="1" s="1"/>
  <c r="AC526" i="1" s="1"/>
  <c r="AC527" i="1" s="1"/>
  <c r="AC528" i="1" s="1"/>
  <c r="AC529" i="1" s="1"/>
  <c r="AC530" i="1" s="1"/>
  <c r="AC531" i="1" s="1"/>
  <c r="AC532" i="1" s="1"/>
  <c r="AC533" i="1" s="1"/>
  <c r="AC534" i="1" s="1"/>
  <c r="AC535" i="1" s="1"/>
  <c r="AC536" i="1" s="1"/>
  <c r="AC537" i="1" s="1"/>
  <c r="AC538" i="1" s="1"/>
  <c r="AC539" i="1" s="1"/>
  <c r="AC540" i="1" s="1"/>
  <c r="AC541" i="1" s="1"/>
  <c r="AC542" i="1" s="1"/>
  <c r="AC543" i="1" s="1"/>
  <c r="AC544" i="1" s="1"/>
  <c r="AC545" i="1" s="1"/>
  <c r="AC546" i="1" s="1"/>
  <c r="AC547" i="1" s="1"/>
  <c r="AC548" i="1" s="1"/>
  <c r="AC549" i="1" s="1"/>
  <c r="AC550" i="1" s="1"/>
  <c r="AC551" i="1" s="1"/>
  <c r="AC552" i="1" s="1"/>
  <c r="AC553" i="1" s="1"/>
  <c r="AC554" i="1" s="1"/>
  <c r="AC555" i="1" s="1"/>
  <c r="AC556" i="1" s="1"/>
  <c r="AC557" i="1" s="1"/>
  <c r="AC558" i="1" s="1"/>
  <c r="AC559" i="1" s="1"/>
  <c r="AC560" i="1" s="1"/>
  <c r="AC561" i="1" s="1"/>
  <c r="AC562" i="1" s="1"/>
  <c r="AC563" i="1" s="1"/>
  <c r="AC564" i="1" s="1"/>
  <c r="AC565" i="1" s="1"/>
  <c r="AC566" i="1" s="1"/>
  <c r="AC567" i="1" s="1"/>
  <c r="AC568" i="1" s="1"/>
  <c r="AC569" i="1" s="1"/>
  <c r="AC570" i="1" s="1"/>
  <c r="AC571" i="1" s="1"/>
  <c r="AC572" i="1" s="1"/>
  <c r="AC573" i="1" s="1"/>
  <c r="AC574" i="1" s="1"/>
  <c r="AC575" i="1" s="1"/>
  <c r="AC576" i="1" s="1"/>
  <c r="AC577" i="1" s="1"/>
  <c r="AC578" i="1" s="1"/>
  <c r="AC579" i="1" s="1"/>
  <c r="AC580" i="1" s="1"/>
  <c r="AC581" i="1" s="1"/>
  <c r="AC582" i="1" s="1"/>
  <c r="AC583" i="1" s="1"/>
  <c r="AC584" i="1" s="1"/>
  <c r="AC585" i="1" s="1"/>
  <c r="AC586" i="1" s="1"/>
  <c r="AC587" i="1" s="1"/>
  <c r="AC588" i="1" s="1"/>
  <c r="AC589" i="1" s="1"/>
  <c r="AC590" i="1" s="1"/>
  <c r="AC591" i="1" s="1"/>
  <c r="AC592" i="1" s="1"/>
  <c r="AC593" i="1" s="1"/>
  <c r="AC594" i="1" s="1"/>
  <c r="AC595" i="1" s="1"/>
  <c r="AC596" i="1" s="1"/>
  <c r="AC597" i="1" s="1"/>
  <c r="AC598" i="1" s="1"/>
  <c r="AC599" i="1" s="1"/>
  <c r="AC600" i="1" s="1"/>
  <c r="AC601" i="1" s="1"/>
  <c r="AC602" i="1" s="1"/>
  <c r="AC603" i="1" s="1"/>
  <c r="AC604" i="1" s="1"/>
  <c r="AC605" i="1" s="1"/>
  <c r="AC606" i="1" s="1"/>
  <c r="AC607" i="1" s="1"/>
  <c r="AC608" i="1" s="1"/>
  <c r="AC609" i="1" s="1"/>
  <c r="AC610" i="1" s="1"/>
  <c r="AC611" i="1" s="1"/>
  <c r="AC612" i="1" s="1"/>
  <c r="AC613" i="1" s="1"/>
  <c r="AC614" i="1" s="1"/>
  <c r="AC615" i="1" s="1"/>
  <c r="AC616" i="1" s="1"/>
  <c r="AC617" i="1" s="1"/>
  <c r="AC618" i="1" s="1"/>
  <c r="AC619" i="1" s="1"/>
  <c r="AC620" i="1" s="1"/>
  <c r="AC621" i="1" s="1"/>
  <c r="AC622" i="1" s="1"/>
  <c r="AC623" i="1" s="1"/>
  <c r="AC624" i="1" s="1"/>
  <c r="AC625" i="1" s="1"/>
  <c r="AC626" i="1" s="1"/>
  <c r="AC627" i="1" s="1"/>
  <c r="AC628" i="1" s="1"/>
  <c r="AC629" i="1" s="1"/>
  <c r="AB474" i="1"/>
  <c r="AB475" i="1" s="1"/>
  <c r="AB476" i="1" s="1"/>
  <c r="AB477" i="1" s="1"/>
  <c r="AB478" i="1" s="1"/>
  <c r="AB479" i="1" s="1"/>
  <c r="AB480" i="1" s="1"/>
  <c r="AB481" i="1" s="1"/>
  <c r="AB482" i="1" s="1"/>
  <c r="AB483" i="1" s="1"/>
  <c r="AB484" i="1" s="1"/>
  <c r="AB485" i="1" s="1"/>
  <c r="AB486" i="1" s="1"/>
  <c r="AB487" i="1" s="1"/>
  <c r="AB488" i="1" s="1"/>
  <c r="AB489" i="1" s="1"/>
  <c r="AB490" i="1" s="1"/>
  <c r="AB491" i="1" s="1"/>
  <c r="AB492" i="1" s="1"/>
  <c r="AB493" i="1" s="1"/>
  <c r="AB494" i="1" s="1"/>
  <c r="AB495" i="1" s="1"/>
  <c r="AB496" i="1" s="1"/>
  <c r="AB497" i="1" s="1"/>
  <c r="AB498" i="1" s="1"/>
  <c r="AB499" i="1" s="1"/>
  <c r="AB500" i="1" s="1"/>
  <c r="AB501" i="1" s="1"/>
  <c r="AB502" i="1" s="1"/>
  <c r="AB503" i="1" s="1"/>
  <c r="AB504" i="1" s="1"/>
  <c r="AB505" i="1" s="1"/>
  <c r="AB506" i="1" s="1"/>
  <c r="AB507" i="1" s="1"/>
  <c r="AB508" i="1" s="1"/>
  <c r="AB509" i="1" s="1"/>
  <c r="AB510" i="1" s="1"/>
  <c r="AB511" i="1" s="1"/>
  <c r="AB512" i="1" s="1"/>
  <c r="AB513" i="1" s="1"/>
  <c r="AB514" i="1" s="1"/>
  <c r="AB515" i="1" s="1"/>
  <c r="AB516" i="1" s="1"/>
  <c r="AB517" i="1" s="1"/>
  <c r="AB518" i="1" s="1"/>
  <c r="AB519" i="1" s="1"/>
  <c r="AB520" i="1" s="1"/>
  <c r="AB521" i="1" s="1"/>
  <c r="AB522" i="1" s="1"/>
  <c r="AB523" i="1" s="1"/>
  <c r="AB524" i="1" s="1"/>
  <c r="AB525" i="1" s="1"/>
  <c r="AB526" i="1" s="1"/>
  <c r="AB527" i="1" s="1"/>
  <c r="AB528" i="1" s="1"/>
  <c r="AB529" i="1" s="1"/>
  <c r="AB530" i="1" s="1"/>
  <c r="AB531" i="1" s="1"/>
  <c r="AB532" i="1" s="1"/>
  <c r="AB533" i="1" s="1"/>
  <c r="AB534" i="1" s="1"/>
  <c r="AB535" i="1" s="1"/>
  <c r="AB536" i="1" s="1"/>
  <c r="AB537" i="1" s="1"/>
  <c r="AB538" i="1" s="1"/>
  <c r="AB539" i="1" s="1"/>
  <c r="AB540" i="1" s="1"/>
  <c r="AB541" i="1" s="1"/>
  <c r="AB542" i="1" s="1"/>
  <c r="AB543" i="1" s="1"/>
  <c r="AB544" i="1" s="1"/>
  <c r="AB545" i="1" s="1"/>
  <c r="AB546" i="1" s="1"/>
  <c r="AB547" i="1" s="1"/>
  <c r="AB548" i="1" s="1"/>
  <c r="AB549" i="1" s="1"/>
  <c r="AB550" i="1" s="1"/>
  <c r="AB551" i="1" s="1"/>
  <c r="AB552" i="1" s="1"/>
  <c r="AB553" i="1" s="1"/>
  <c r="AB554" i="1" s="1"/>
  <c r="AB555" i="1" s="1"/>
  <c r="AB556" i="1" s="1"/>
  <c r="AB557" i="1" s="1"/>
  <c r="AB558" i="1" s="1"/>
  <c r="AB559" i="1" s="1"/>
  <c r="AB560" i="1" s="1"/>
  <c r="AB561" i="1" s="1"/>
  <c r="AB562" i="1" s="1"/>
  <c r="AB563" i="1" s="1"/>
  <c r="AB564" i="1" s="1"/>
  <c r="AB565" i="1" s="1"/>
  <c r="AB566" i="1" s="1"/>
  <c r="AB567" i="1" s="1"/>
  <c r="AB568" i="1" s="1"/>
  <c r="AB569" i="1" s="1"/>
  <c r="AB570" i="1" s="1"/>
  <c r="AB571" i="1" s="1"/>
  <c r="AB572" i="1" s="1"/>
  <c r="AB573" i="1" s="1"/>
  <c r="AB574" i="1" s="1"/>
  <c r="AB575" i="1" s="1"/>
  <c r="AB576" i="1" s="1"/>
  <c r="AB577" i="1" s="1"/>
  <c r="AB578" i="1" s="1"/>
  <c r="AB579" i="1" s="1"/>
  <c r="AB580" i="1" s="1"/>
  <c r="AB581" i="1" s="1"/>
  <c r="AB582" i="1" s="1"/>
  <c r="AB583" i="1" s="1"/>
  <c r="AB584" i="1" s="1"/>
  <c r="AB585" i="1" s="1"/>
  <c r="AB586" i="1" s="1"/>
  <c r="AB587" i="1" s="1"/>
  <c r="AB588" i="1" s="1"/>
  <c r="AB589" i="1" s="1"/>
  <c r="AB590" i="1" s="1"/>
  <c r="AB591" i="1" s="1"/>
  <c r="AB592" i="1" s="1"/>
  <c r="AB593" i="1" s="1"/>
  <c r="AB594" i="1" s="1"/>
  <c r="AB595" i="1" s="1"/>
  <c r="AB596" i="1" s="1"/>
  <c r="AB597" i="1" s="1"/>
  <c r="AB598" i="1" s="1"/>
  <c r="AB599" i="1" s="1"/>
  <c r="AB600" i="1" s="1"/>
  <c r="AB601" i="1" s="1"/>
  <c r="AB602" i="1" s="1"/>
  <c r="AB603" i="1" s="1"/>
  <c r="AB604" i="1" s="1"/>
  <c r="AB605" i="1" s="1"/>
  <c r="AB606" i="1" s="1"/>
  <c r="AB607" i="1" s="1"/>
  <c r="AB608" i="1" s="1"/>
  <c r="AB609" i="1" s="1"/>
  <c r="AB610" i="1" s="1"/>
  <c r="AB611" i="1" s="1"/>
  <c r="AB612" i="1" s="1"/>
  <c r="AB613" i="1" s="1"/>
  <c r="AB614" i="1" s="1"/>
  <c r="AB615" i="1" s="1"/>
  <c r="AB616" i="1" s="1"/>
  <c r="AB617" i="1" s="1"/>
  <c r="AB618" i="1" s="1"/>
  <c r="AB619" i="1" s="1"/>
  <c r="AB620" i="1" s="1"/>
  <c r="AB621" i="1" s="1"/>
  <c r="AB622" i="1" s="1"/>
  <c r="AB623" i="1" s="1"/>
  <c r="AB624" i="1" s="1"/>
  <c r="AB625" i="1" s="1"/>
  <c r="AB626" i="1" s="1"/>
  <c r="AB627" i="1" s="1"/>
  <c r="AB628" i="1" s="1"/>
  <c r="AB629" i="1" s="1"/>
  <c r="S474" i="1"/>
  <c r="Z474" i="1" s="1"/>
  <c r="BA474" i="1" s="1"/>
  <c r="Q474" i="1"/>
  <c r="P474" i="1"/>
  <c r="AJ474" i="1" s="1"/>
  <c r="E474" i="1"/>
  <c r="E475" i="1" s="1"/>
  <c r="E476" i="1" s="1"/>
  <c r="D474" i="1"/>
  <c r="BI473" i="1"/>
  <c r="BH473" i="1"/>
  <c r="BD473" i="1"/>
  <c r="BB473" i="1"/>
  <c r="AX473" i="1"/>
  <c r="AX474" i="1" s="1"/>
  <c r="AX475" i="1" s="1"/>
  <c r="AX476" i="1" s="1"/>
  <c r="AX477" i="1" s="1"/>
  <c r="AX478" i="1" s="1"/>
  <c r="AX479" i="1" s="1"/>
  <c r="AX480" i="1" s="1"/>
  <c r="AX481" i="1" s="1"/>
  <c r="AX482" i="1" s="1"/>
  <c r="AX483" i="1" s="1"/>
  <c r="AX484" i="1" s="1"/>
  <c r="AX485" i="1" s="1"/>
  <c r="AX486" i="1" s="1"/>
  <c r="AX487" i="1" s="1"/>
  <c r="AX488" i="1" s="1"/>
  <c r="AX489" i="1" s="1"/>
  <c r="AX490" i="1" s="1"/>
  <c r="AX491" i="1" s="1"/>
  <c r="AX492" i="1" s="1"/>
  <c r="AX493" i="1" s="1"/>
  <c r="AX494" i="1" s="1"/>
  <c r="AX495" i="1" s="1"/>
  <c r="AX496" i="1" s="1"/>
  <c r="AX497" i="1" s="1"/>
  <c r="AX498" i="1" s="1"/>
  <c r="AX499" i="1" s="1"/>
  <c r="AX500" i="1" s="1"/>
  <c r="AX501" i="1" s="1"/>
  <c r="AX502" i="1" s="1"/>
  <c r="AX503" i="1" s="1"/>
  <c r="AX504" i="1" s="1"/>
  <c r="AX505" i="1" s="1"/>
  <c r="AX506" i="1" s="1"/>
  <c r="AX507" i="1" s="1"/>
  <c r="AX508" i="1" s="1"/>
  <c r="AX509" i="1" s="1"/>
  <c r="AX510" i="1" s="1"/>
  <c r="AX511" i="1" s="1"/>
  <c r="AX512" i="1" s="1"/>
  <c r="AX513" i="1" s="1"/>
  <c r="AX514" i="1" s="1"/>
  <c r="AX515" i="1" s="1"/>
  <c r="AX516" i="1" s="1"/>
  <c r="AX517" i="1" s="1"/>
  <c r="AX518" i="1" s="1"/>
  <c r="AX519" i="1" s="1"/>
  <c r="AX520" i="1" s="1"/>
  <c r="AX521" i="1" s="1"/>
  <c r="AX522" i="1" s="1"/>
  <c r="AX523" i="1" s="1"/>
  <c r="AX524" i="1" s="1"/>
  <c r="AX525" i="1" s="1"/>
  <c r="AX526" i="1" s="1"/>
  <c r="AX527" i="1" s="1"/>
  <c r="AX528" i="1" s="1"/>
  <c r="AX529" i="1" s="1"/>
  <c r="AX530" i="1" s="1"/>
  <c r="AX531" i="1" s="1"/>
  <c r="AX532" i="1" s="1"/>
  <c r="AX533" i="1" s="1"/>
  <c r="AX534" i="1" s="1"/>
  <c r="AX535" i="1" s="1"/>
  <c r="AX536" i="1" s="1"/>
  <c r="AX537" i="1" s="1"/>
  <c r="AX538" i="1" s="1"/>
  <c r="AX539" i="1" s="1"/>
  <c r="AX540" i="1" s="1"/>
  <c r="AX541" i="1" s="1"/>
  <c r="AX542" i="1" s="1"/>
  <c r="AX543" i="1" s="1"/>
  <c r="AX544" i="1" s="1"/>
  <c r="AX545" i="1" s="1"/>
  <c r="AX546" i="1" s="1"/>
  <c r="AX547" i="1" s="1"/>
  <c r="AX548" i="1" s="1"/>
  <c r="AX549" i="1" s="1"/>
  <c r="AX550" i="1" s="1"/>
  <c r="AX551" i="1" s="1"/>
  <c r="AX552" i="1" s="1"/>
  <c r="AX553" i="1" s="1"/>
  <c r="AX554" i="1" s="1"/>
  <c r="AX555" i="1" s="1"/>
  <c r="AX556" i="1" s="1"/>
  <c r="AX557" i="1" s="1"/>
  <c r="AX558" i="1" s="1"/>
  <c r="AX559" i="1" s="1"/>
  <c r="AX560" i="1" s="1"/>
  <c r="AX561" i="1" s="1"/>
  <c r="AX562" i="1" s="1"/>
  <c r="AX563" i="1" s="1"/>
  <c r="AX564" i="1" s="1"/>
  <c r="AX565" i="1" s="1"/>
  <c r="AX566" i="1" s="1"/>
  <c r="AX567" i="1" s="1"/>
  <c r="AX568" i="1" s="1"/>
  <c r="AX569" i="1" s="1"/>
  <c r="AX570" i="1" s="1"/>
  <c r="AX571" i="1" s="1"/>
  <c r="AX572" i="1" s="1"/>
  <c r="AX573" i="1" s="1"/>
  <c r="AX574" i="1" s="1"/>
  <c r="AX575" i="1" s="1"/>
  <c r="AX576" i="1" s="1"/>
  <c r="AX577" i="1" s="1"/>
  <c r="AX578" i="1" s="1"/>
  <c r="AX579" i="1" s="1"/>
  <c r="AX580" i="1" s="1"/>
  <c r="AX581" i="1" s="1"/>
  <c r="AX582" i="1" s="1"/>
  <c r="AX583" i="1" s="1"/>
  <c r="AX584" i="1" s="1"/>
  <c r="AX585" i="1" s="1"/>
  <c r="AX586" i="1" s="1"/>
  <c r="AX587" i="1" s="1"/>
  <c r="AX588" i="1" s="1"/>
  <c r="AX589" i="1" s="1"/>
  <c r="AX590" i="1" s="1"/>
  <c r="AX591" i="1" s="1"/>
  <c r="AX592" i="1" s="1"/>
  <c r="AX593" i="1" s="1"/>
  <c r="AX594" i="1" s="1"/>
  <c r="AX595" i="1" s="1"/>
  <c r="AX596" i="1" s="1"/>
  <c r="AX597" i="1" s="1"/>
  <c r="AX598" i="1" s="1"/>
  <c r="AX599" i="1" s="1"/>
  <c r="AX600" i="1" s="1"/>
  <c r="AX601" i="1" s="1"/>
  <c r="AX602" i="1" s="1"/>
  <c r="AX603" i="1" s="1"/>
  <c r="AX604" i="1" s="1"/>
  <c r="AX605" i="1" s="1"/>
  <c r="AX606" i="1" s="1"/>
  <c r="AX607" i="1" s="1"/>
  <c r="AX608" i="1" s="1"/>
  <c r="AX609" i="1" s="1"/>
  <c r="AX610" i="1" s="1"/>
  <c r="AX611" i="1" s="1"/>
  <c r="AX612" i="1" s="1"/>
  <c r="AX613" i="1" s="1"/>
  <c r="AX614" i="1" s="1"/>
  <c r="AX615" i="1" s="1"/>
  <c r="AX616" i="1" s="1"/>
  <c r="AX617" i="1" s="1"/>
  <c r="AX618" i="1" s="1"/>
  <c r="AX619" i="1" s="1"/>
  <c r="AX620" i="1" s="1"/>
  <c r="AX621" i="1" s="1"/>
  <c r="AX622" i="1" s="1"/>
  <c r="AX623" i="1" s="1"/>
  <c r="AX624" i="1" s="1"/>
  <c r="AX625" i="1" s="1"/>
  <c r="AX626" i="1" s="1"/>
  <c r="AX627" i="1" s="1"/>
  <c r="AX628" i="1" s="1"/>
  <c r="AX629" i="1" s="1"/>
  <c r="AM473" i="1"/>
  <c r="AI473" i="1"/>
  <c r="AG473" i="1"/>
  <c r="S473" i="1"/>
  <c r="Z473" i="1" s="1"/>
  <c r="BA473" i="1" s="1"/>
  <c r="P473" i="1"/>
  <c r="AJ473" i="1" s="1"/>
  <c r="Q501" i="1" l="1"/>
  <c r="Q502" i="1" s="1"/>
  <c r="Q503" i="1" s="1"/>
  <c r="Q559" i="1"/>
  <c r="Q560" i="1" s="1"/>
  <c r="AG560" i="1" s="1"/>
  <c r="AP475" i="1"/>
  <c r="AP476" i="1" s="1"/>
  <c r="BH476" i="1" s="1"/>
  <c r="Q545" i="1"/>
  <c r="Q610" i="1"/>
  <c r="AG535" i="1"/>
  <c r="Q536" i="1"/>
  <c r="AG536" i="1" s="1"/>
  <c r="AG476" i="1"/>
  <c r="Q477" i="1"/>
  <c r="Q478" i="1" s="1"/>
  <c r="Q479" i="1" s="1"/>
  <c r="AG475" i="1"/>
  <c r="Q604" i="1"/>
  <c r="Q488" i="1"/>
  <c r="AG488" i="1" s="1"/>
  <c r="AG533" i="1"/>
  <c r="AG587" i="1"/>
  <c r="E505" i="1"/>
  <c r="E477" i="1"/>
  <c r="AG513" i="1"/>
  <c r="E519" i="1"/>
  <c r="Q489" i="1"/>
  <c r="D475" i="1"/>
  <c r="D476" i="1" s="1"/>
  <c r="Q517" i="1"/>
  <c r="AG516" i="1"/>
  <c r="E534" i="1"/>
  <c r="E491" i="1"/>
  <c r="Q528" i="1"/>
  <c r="AG528" i="1" s="1"/>
  <c r="AG534" i="1"/>
  <c r="Q531" i="1"/>
  <c r="AG531" i="1" s="1"/>
  <c r="AG530" i="1"/>
  <c r="E545" i="1"/>
  <c r="Q556" i="1"/>
  <c r="AG556" i="1" s="1"/>
  <c r="Q574" i="1"/>
  <c r="AG573" i="1"/>
  <c r="E573" i="1"/>
  <c r="E560" i="1"/>
  <c r="Q563" i="1"/>
  <c r="AG562" i="1"/>
  <c r="AG588" i="1"/>
  <c r="Q589" i="1"/>
  <c r="Q605" i="1"/>
  <c r="AG604" i="1"/>
  <c r="AG595" i="1"/>
  <c r="Q596" i="1"/>
  <c r="Q611" i="1"/>
  <c r="AG610" i="1"/>
  <c r="AG608" i="1"/>
  <c r="AG602" i="1"/>
  <c r="AG501" i="1" l="1"/>
  <c r="AG559" i="1"/>
  <c r="Q537" i="1"/>
  <c r="AG537" i="1" s="1"/>
  <c r="AP477" i="1"/>
  <c r="AG502" i="1"/>
  <c r="BH475" i="1"/>
  <c r="Q546" i="1"/>
  <c r="AG545" i="1"/>
  <c r="AG477" i="1"/>
  <c r="AG478" i="1"/>
  <c r="E561" i="1"/>
  <c r="E546" i="1"/>
  <c r="E535" i="1"/>
  <c r="AG489" i="1"/>
  <c r="Q490" i="1"/>
  <c r="Q480" i="1"/>
  <c r="AG479" i="1"/>
  <c r="E478" i="1"/>
  <c r="D477" i="1"/>
  <c r="Q612" i="1"/>
  <c r="AG611" i="1"/>
  <c r="AG605" i="1"/>
  <c r="Q606" i="1"/>
  <c r="AG606" i="1" s="1"/>
  <c r="AG563" i="1"/>
  <c r="Q564" i="1"/>
  <c r="E574" i="1"/>
  <c r="Q575" i="1"/>
  <c r="AG574" i="1"/>
  <c r="E506" i="1"/>
  <c r="Q597" i="1"/>
  <c r="AG596" i="1"/>
  <c r="AG589" i="1"/>
  <c r="Q590" i="1"/>
  <c r="E492" i="1"/>
  <c r="Q518" i="1"/>
  <c r="AG517" i="1"/>
  <c r="E520" i="1"/>
  <c r="Q504" i="1"/>
  <c r="AG503" i="1"/>
  <c r="Q547" i="1" l="1"/>
  <c r="AG546" i="1"/>
  <c r="Q538" i="1"/>
  <c r="AG538" i="1" s="1"/>
  <c r="AP478" i="1"/>
  <c r="BH477" i="1"/>
  <c r="Q565" i="1"/>
  <c r="AG564" i="1"/>
  <c r="E536" i="1"/>
  <c r="Q539" i="1"/>
  <c r="AG518" i="1"/>
  <c r="Q519" i="1"/>
  <c r="Q598" i="1"/>
  <c r="AG597" i="1"/>
  <c r="Q481" i="1"/>
  <c r="AG480" i="1"/>
  <c r="E521" i="1"/>
  <c r="E493" i="1"/>
  <c r="AG590" i="1"/>
  <c r="Q591" i="1"/>
  <c r="E575" i="1"/>
  <c r="AG490" i="1"/>
  <c r="Q491" i="1"/>
  <c r="E562" i="1"/>
  <c r="Q576" i="1"/>
  <c r="AG575" i="1"/>
  <c r="Q613" i="1"/>
  <c r="AG612" i="1"/>
  <c r="AG504" i="1"/>
  <c r="Q505" i="1"/>
  <c r="E507" i="1"/>
  <c r="D478" i="1"/>
  <c r="E479" i="1"/>
  <c r="E547" i="1"/>
  <c r="AP479" i="1" l="1"/>
  <c r="BH478" i="1"/>
  <c r="AG547" i="1"/>
  <c r="Q548" i="1"/>
  <c r="Q592" i="1"/>
  <c r="AG592" i="1" s="1"/>
  <c r="AG591" i="1"/>
  <c r="AG613" i="1"/>
  <c r="Q614" i="1"/>
  <c r="AG539" i="1"/>
  <c r="Q540" i="1"/>
  <c r="Q506" i="1"/>
  <c r="AG505" i="1"/>
  <c r="AG519" i="1"/>
  <c r="Q520" i="1"/>
  <c r="E508" i="1"/>
  <c r="AG491" i="1"/>
  <c r="Q492" i="1"/>
  <c r="E522" i="1"/>
  <c r="E548" i="1"/>
  <c r="Q599" i="1"/>
  <c r="AG599" i="1" s="1"/>
  <c r="AG598" i="1"/>
  <c r="AG565" i="1"/>
  <c r="Q566" i="1"/>
  <c r="E480" i="1"/>
  <c r="D479" i="1"/>
  <c r="AG576" i="1"/>
  <c r="Q577" i="1"/>
  <c r="E563" i="1"/>
  <c r="E576" i="1"/>
  <c r="E494" i="1"/>
  <c r="Q482" i="1"/>
  <c r="AG481" i="1"/>
  <c r="E537" i="1"/>
  <c r="Q549" i="1" l="1"/>
  <c r="AG548" i="1"/>
  <c r="BH479" i="1"/>
  <c r="AP480" i="1"/>
  <c r="Q483" i="1"/>
  <c r="AG482" i="1"/>
  <c r="E577" i="1"/>
  <c r="Q507" i="1"/>
  <c r="AG506" i="1"/>
  <c r="Q567" i="1"/>
  <c r="AG566" i="1"/>
  <c r="E523" i="1"/>
  <c r="E509" i="1"/>
  <c r="AG614" i="1"/>
  <c r="Q615" i="1"/>
  <c r="E538" i="1"/>
  <c r="E549" i="1"/>
  <c r="Q493" i="1"/>
  <c r="AG492" i="1"/>
  <c r="Q521" i="1"/>
  <c r="AG520" i="1"/>
  <c r="Q541" i="1"/>
  <c r="AG540" i="1"/>
  <c r="Q578" i="1"/>
  <c r="AG577" i="1"/>
  <c r="E495" i="1"/>
  <c r="E564" i="1"/>
  <c r="E481" i="1"/>
  <c r="D480" i="1"/>
  <c r="AP481" i="1" l="1"/>
  <c r="BH480" i="1"/>
  <c r="Q550" i="1"/>
  <c r="AG549" i="1"/>
  <c r="E482" i="1"/>
  <c r="D481" i="1"/>
  <c r="E524" i="1"/>
  <c r="E578" i="1"/>
  <c r="Q616" i="1"/>
  <c r="AG615" i="1"/>
  <c r="E496" i="1"/>
  <c r="Q522" i="1"/>
  <c r="AG521" i="1"/>
  <c r="E539" i="1"/>
  <c r="E510" i="1"/>
  <c r="AG578" i="1"/>
  <c r="Q579" i="1"/>
  <c r="E550" i="1"/>
  <c r="E565" i="1"/>
  <c r="AG541" i="1"/>
  <c r="Q542" i="1"/>
  <c r="AG542" i="1" s="1"/>
  <c r="Q494" i="1"/>
  <c r="AG493" i="1"/>
  <c r="AG567" i="1"/>
  <c r="Q568" i="1"/>
  <c r="Q508" i="1"/>
  <c r="AG507" i="1"/>
  <c r="AG483" i="1"/>
  <c r="Q484" i="1"/>
  <c r="AG550" i="1" l="1"/>
  <c r="Q551" i="1"/>
  <c r="BH481" i="1"/>
  <c r="AP482" i="1"/>
  <c r="AG484" i="1"/>
  <c r="Q485" i="1"/>
  <c r="AG485" i="1" s="1"/>
  <c r="E566" i="1"/>
  <c r="E497" i="1"/>
  <c r="E525" i="1"/>
  <c r="E540" i="1"/>
  <c r="Q569" i="1"/>
  <c r="AG568" i="1"/>
  <c r="Q580" i="1"/>
  <c r="AG579" i="1"/>
  <c r="E579" i="1"/>
  <c r="AG508" i="1"/>
  <c r="Q509" i="1"/>
  <c r="AG494" i="1"/>
  <c r="Q495" i="1"/>
  <c r="E551" i="1"/>
  <c r="E511" i="1"/>
  <c r="Q523" i="1"/>
  <c r="AG522" i="1"/>
  <c r="Q617" i="1"/>
  <c r="AG616" i="1"/>
  <c r="E483" i="1"/>
  <c r="D482" i="1"/>
  <c r="AG551" i="1" l="1"/>
  <c r="Q552" i="1"/>
  <c r="AP483" i="1"/>
  <c r="BH482" i="1"/>
  <c r="AG495" i="1"/>
  <c r="Q496" i="1"/>
  <c r="D483" i="1"/>
  <c r="E484" i="1"/>
  <c r="Q618" i="1"/>
  <c r="AG617" i="1"/>
  <c r="E580" i="1"/>
  <c r="AG569" i="1"/>
  <c r="Q570" i="1"/>
  <c r="AG570" i="1" s="1"/>
  <c r="E526" i="1"/>
  <c r="E567" i="1"/>
  <c r="Q510" i="1"/>
  <c r="AG509" i="1"/>
  <c r="E512" i="1"/>
  <c r="Q524" i="1"/>
  <c r="AG524" i="1" s="1"/>
  <c r="AG523" i="1"/>
  <c r="E552" i="1"/>
  <c r="AG580" i="1"/>
  <c r="Q581" i="1"/>
  <c r="E541" i="1"/>
  <c r="E498" i="1"/>
  <c r="BH483" i="1" l="1"/>
  <c r="AP484" i="1"/>
  <c r="Q553" i="1"/>
  <c r="AG553" i="1" s="1"/>
  <c r="AG552" i="1"/>
  <c r="Q511" i="1"/>
  <c r="AG511" i="1" s="1"/>
  <c r="AG510" i="1"/>
  <c r="E527" i="1"/>
  <c r="E581" i="1"/>
  <c r="E542" i="1"/>
  <c r="E553" i="1"/>
  <c r="E485" i="1"/>
  <c r="D484" i="1"/>
  <c r="Q582" i="1"/>
  <c r="AG582" i="1" s="1"/>
  <c r="AG581" i="1"/>
  <c r="Q497" i="1"/>
  <c r="AG496" i="1"/>
  <c r="E499" i="1"/>
  <c r="E513" i="1"/>
  <c r="E568" i="1"/>
  <c r="AG618" i="1"/>
  <c r="Q619" i="1"/>
  <c r="AP485" i="1" l="1"/>
  <c r="BH484" i="1"/>
  <c r="E569" i="1"/>
  <c r="E500" i="1"/>
  <c r="E554" i="1"/>
  <c r="E582" i="1"/>
  <c r="Q620" i="1"/>
  <c r="AG619" i="1"/>
  <c r="E514" i="1"/>
  <c r="Q498" i="1"/>
  <c r="AG498" i="1" s="1"/>
  <c r="AG497" i="1"/>
  <c r="E486" i="1"/>
  <c r="D485" i="1"/>
  <c r="E528" i="1"/>
  <c r="AP486" i="1" l="1"/>
  <c r="BH485" i="1"/>
  <c r="E570" i="1"/>
  <c r="E583" i="1"/>
  <c r="D486" i="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AG620" i="1"/>
  <c r="Q621" i="1"/>
  <c r="E555" i="1"/>
  <c r="AP487" i="1" l="1"/>
  <c r="BH486" i="1"/>
  <c r="E556" i="1"/>
  <c r="D555" i="1"/>
  <c r="AG621" i="1"/>
  <c r="Q622" i="1"/>
  <c r="E584" i="1"/>
  <c r="BH487" i="1" l="1"/>
  <c r="AP488" i="1"/>
  <c r="D556" i="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E585" i="1"/>
  <c r="AG622" i="1"/>
  <c r="Q623" i="1"/>
  <c r="BH488" i="1" l="1"/>
  <c r="AP489" i="1"/>
  <c r="D585" i="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Q624" i="1"/>
  <c r="AG623" i="1"/>
  <c r="AP490" i="1" l="1"/>
  <c r="BH489" i="1"/>
  <c r="Q625" i="1"/>
  <c r="AG624" i="1"/>
  <c r="AP491" i="1" l="1"/>
  <c r="BH490" i="1"/>
  <c r="AG625" i="1"/>
  <c r="Q626" i="1"/>
  <c r="BH491" i="1" l="1"/>
  <c r="AP492" i="1"/>
  <c r="AG626" i="1"/>
  <c r="Q627" i="1"/>
  <c r="BH492" i="1" l="1"/>
  <c r="AP493" i="1"/>
  <c r="Q628" i="1"/>
  <c r="AG628" i="1" s="1"/>
  <c r="AG627" i="1"/>
  <c r="BH493" i="1" l="1"/>
  <c r="AP494" i="1"/>
  <c r="AP495" i="1" l="1"/>
  <c r="BH494" i="1"/>
  <c r="BH495" i="1" l="1"/>
  <c r="AP496" i="1"/>
  <c r="BH496" i="1" l="1"/>
  <c r="AP497" i="1"/>
  <c r="BH497" i="1" l="1"/>
  <c r="AP498" i="1"/>
  <c r="AP499" i="1" l="1"/>
  <c r="BH498" i="1"/>
  <c r="BH499" i="1" l="1"/>
  <c r="AP500" i="1"/>
  <c r="AP501" i="1" l="1"/>
  <c r="BH500" i="1"/>
  <c r="AP502" i="1" l="1"/>
  <c r="BH501" i="1"/>
  <c r="BH502" i="1" l="1"/>
  <c r="AP503" i="1"/>
  <c r="AP504" i="1" l="1"/>
  <c r="BH503" i="1"/>
  <c r="AP505" i="1" l="1"/>
  <c r="BH504" i="1"/>
  <c r="BH505" i="1" l="1"/>
  <c r="AP506" i="1"/>
  <c r="BH506" i="1" l="1"/>
  <c r="AP507" i="1"/>
  <c r="AP508" i="1" l="1"/>
  <c r="BH507" i="1"/>
  <c r="AP509" i="1" l="1"/>
  <c r="BH508" i="1"/>
  <c r="AP510" i="1" l="1"/>
  <c r="BH509" i="1"/>
  <c r="BH510" i="1" l="1"/>
  <c r="AP511" i="1"/>
  <c r="AP512" i="1" l="1"/>
  <c r="BH511" i="1"/>
  <c r="AP513" i="1" l="1"/>
  <c r="BH512" i="1"/>
  <c r="BH513" i="1" l="1"/>
  <c r="AP514" i="1"/>
  <c r="BH514" i="1" l="1"/>
  <c r="AP515" i="1"/>
  <c r="BH515" i="1" l="1"/>
  <c r="AP516" i="1"/>
  <c r="AP517" i="1" l="1"/>
  <c r="BH516" i="1"/>
  <c r="BH517" i="1" l="1"/>
  <c r="AP518" i="1"/>
  <c r="AP519" i="1" l="1"/>
  <c r="BH518" i="1"/>
  <c r="BH519" i="1" l="1"/>
  <c r="AP520" i="1"/>
  <c r="AP521" i="1" l="1"/>
  <c r="BH520" i="1"/>
  <c r="AP522" i="1" l="1"/>
  <c r="BH521" i="1"/>
  <c r="AP523" i="1" l="1"/>
  <c r="BH522" i="1"/>
  <c r="BH523" i="1" l="1"/>
  <c r="AP524" i="1"/>
  <c r="AP525" i="1" l="1"/>
  <c r="BH524" i="1"/>
  <c r="AP526" i="1" l="1"/>
  <c r="BH525" i="1"/>
  <c r="BH526" i="1" l="1"/>
  <c r="AP527" i="1"/>
  <c r="BH527" i="1" l="1"/>
  <c r="AP528" i="1"/>
  <c r="BH528" i="1" l="1"/>
  <c r="AP529" i="1"/>
  <c r="BH529" i="1" l="1"/>
  <c r="AP530" i="1"/>
  <c r="AP531" i="1" l="1"/>
  <c r="BH530" i="1"/>
  <c r="BH531" i="1" l="1"/>
  <c r="AP532" i="1"/>
  <c r="BH532" i="1" l="1"/>
  <c r="AP533" i="1"/>
  <c r="BH533" i="1" l="1"/>
  <c r="AP534" i="1"/>
  <c r="AP535" i="1" l="1"/>
  <c r="BH534" i="1"/>
  <c r="AP536" i="1" l="1"/>
  <c r="BH535" i="1"/>
  <c r="BH536" i="1" l="1"/>
  <c r="AP537" i="1"/>
  <c r="BH537" i="1" l="1"/>
  <c r="AP538" i="1"/>
  <c r="BH538" i="1" l="1"/>
  <c r="AP539" i="1"/>
  <c r="AP540" i="1" l="1"/>
  <c r="BH539" i="1"/>
  <c r="BH540" i="1" l="1"/>
  <c r="AP541" i="1"/>
  <c r="AP542" i="1" l="1"/>
  <c r="BH541" i="1"/>
  <c r="BH542" i="1" l="1"/>
  <c r="AP543" i="1"/>
  <c r="AP544" i="1" l="1"/>
  <c r="BH543" i="1"/>
  <c r="AP545" i="1" l="1"/>
  <c r="BH544" i="1"/>
  <c r="BH545" i="1" l="1"/>
  <c r="AP546" i="1"/>
  <c r="BH546" i="1" l="1"/>
  <c r="AP547" i="1"/>
  <c r="AP548" i="1" l="1"/>
  <c r="BH547" i="1"/>
  <c r="AP549" i="1" l="1"/>
  <c r="BH548" i="1"/>
  <c r="AP550" i="1" l="1"/>
  <c r="BH549" i="1"/>
  <c r="AP551" i="1" l="1"/>
  <c r="BH550" i="1"/>
  <c r="AP552" i="1" l="1"/>
  <c r="BH551" i="1"/>
  <c r="AP553" i="1" l="1"/>
  <c r="BH552" i="1"/>
  <c r="AP554" i="1" l="1"/>
  <c r="BH553" i="1"/>
  <c r="AP555" i="1" l="1"/>
  <c r="BH554" i="1"/>
  <c r="AP556" i="1" l="1"/>
  <c r="BH555" i="1"/>
  <c r="BH556" i="1" l="1"/>
  <c r="AP557" i="1"/>
  <c r="AP558" i="1" l="1"/>
  <c r="BH557" i="1"/>
  <c r="BH558" i="1" l="1"/>
  <c r="AP559" i="1"/>
  <c r="AP560" i="1" l="1"/>
  <c r="BH559" i="1"/>
  <c r="AP561" i="1" l="1"/>
  <c r="BH560" i="1"/>
  <c r="BH561" i="1" l="1"/>
  <c r="AP562" i="1"/>
  <c r="AP563" i="1" l="1"/>
  <c r="BH562" i="1"/>
  <c r="AP564" i="1" l="1"/>
  <c r="BH563" i="1"/>
  <c r="AP565" i="1" l="1"/>
  <c r="BH564" i="1"/>
  <c r="BH565" i="1" l="1"/>
  <c r="AP566" i="1"/>
  <c r="AP567" i="1" l="1"/>
  <c r="BH566" i="1"/>
  <c r="AP568" i="1" l="1"/>
  <c r="BH567" i="1"/>
  <c r="AP569" i="1" l="1"/>
  <c r="BH568" i="1"/>
  <c r="BH569" i="1" l="1"/>
  <c r="AP570" i="1"/>
  <c r="BH570" i="1" l="1"/>
  <c r="AP571" i="1"/>
  <c r="BH571" i="1" l="1"/>
  <c r="AP572" i="1"/>
  <c r="BH572" i="1" l="1"/>
  <c r="AP573" i="1"/>
  <c r="AP574" i="1" l="1"/>
  <c r="BH573" i="1"/>
  <c r="AP575" i="1" l="1"/>
  <c r="BH574" i="1"/>
  <c r="AP576" i="1" l="1"/>
  <c r="BH575" i="1"/>
  <c r="AP577" i="1" l="1"/>
  <c r="BH576" i="1"/>
  <c r="AP578" i="1" l="1"/>
  <c r="BH577" i="1"/>
  <c r="AP579" i="1" l="1"/>
  <c r="BH578" i="1"/>
  <c r="AP580" i="1" l="1"/>
  <c r="BH579" i="1"/>
  <c r="AP581" i="1" l="1"/>
  <c r="BH580" i="1"/>
  <c r="AP582" i="1" l="1"/>
  <c r="BH581" i="1"/>
  <c r="AP583" i="1" l="1"/>
  <c r="BH582" i="1"/>
  <c r="AP584" i="1" l="1"/>
  <c r="BH583" i="1"/>
  <c r="BH584" i="1" l="1"/>
  <c r="AP585" i="1"/>
  <c r="BH585" i="1" l="1"/>
  <c r="AP586" i="1"/>
  <c r="BH586" i="1" l="1"/>
  <c r="AP587" i="1"/>
  <c r="AP588" i="1" l="1"/>
  <c r="BH587" i="1"/>
  <c r="AP589" i="1" l="1"/>
  <c r="BH588" i="1"/>
  <c r="BH589" i="1" l="1"/>
  <c r="AP590" i="1"/>
  <c r="AP591" i="1" l="1"/>
  <c r="BH590" i="1"/>
  <c r="BH591" i="1" l="1"/>
  <c r="AP592" i="1"/>
  <c r="BH592" i="1" l="1"/>
  <c r="AP593" i="1"/>
  <c r="AP594" i="1" l="1"/>
  <c r="BH593" i="1"/>
  <c r="BH594" i="1" l="1"/>
  <c r="AP595" i="1"/>
  <c r="BH595" i="1" l="1"/>
  <c r="AP596" i="1"/>
  <c r="BH596" i="1" l="1"/>
  <c r="AP597" i="1"/>
  <c r="AP598" i="1" l="1"/>
  <c r="BH597" i="1"/>
  <c r="BH598" i="1" l="1"/>
  <c r="AP599" i="1"/>
  <c r="AP600" i="1" l="1"/>
  <c r="BH599" i="1"/>
  <c r="BH600" i="1" l="1"/>
  <c r="AP601" i="1"/>
  <c r="AP602" i="1" l="1"/>
  <c r="BH601" i="1"/>
  <c r="AP603" i="1" l="1"/>
  <c r="BH602" i="1"/>
  <c r="BH603" i="1" l="1"/>
  <c r="AP604" i="1"/>
  <c r="BH604" i="1" l="1"/>
  <c r="AP605" i="1"/>
  <c r="AP606" i="1" l="1"/>
  <c r="BH605" i="1"/>
  <c r="BH606" i="1" l="1"/>
  <c r="AP607" i="1"/>
  <c r="BH607" i="1" l="1"/>
  <c r="AP608" i="1"/>
  <c r="BH608" i="1" l="1"/>
  <c r="AP609" i="1"/>
  <c r="BH609" i="1" l="1"/>
  <c r="AP610" i="1"/>
  <c r="AP611" i="1" l="1"/>
  <c r="BH610" i="1"/>
  <c r="BH611" i="1" l="1"/>
  <c r="AP612" i="1"/>
  <c r="AP613" i="1" l="1"/>
  <c r="BH612" i="1"/>
  <c r="BH613" i="1" l="1"/>
  <c r="AP614" i="1"/>
  <c r="AP615" i="1" l="1"/>
  <c r="BH614" i="1"/>
  <c r="BH615" i="1" l="1"/>
  <c r="AP616" i="1"/>
  <c r="AP617" i="1" l="1"/>
  <c r="BH616" i="1"/>
  <c r="AP618" i="1" l="1"/>
  <c r="BH617" i="1"/>
  <c r="BH618" i="1" l="1"/>
  <c r="AP619" i="1"/>
  <c r="BH619" i="1" l="1"/>
  <c r="AP620" i="1"/>
  <c r="AP621" i="1" l="1"/>
  <c r="BH620" i="1"/>
  <c r="BH621" i="1" l="1"/>
  <c r="AP622" i="1"/>
  <c r="BH622" i="1" l="1"/>
  <c r="AP623" i="1"/>
  <c r="BH623" i="1" l="1"/>
  <c r="AP624" i="1"/>
  <c r="AP625" i="1" l="1"/>
  <c r="BH624" i="1"/>
  <c r="BH625" i="1" l="1"/>
  <c r="AP626" i="1"/>
  <c r="BH626" i="1" l="1"/>
  <c r="AP627" i="1"/>
  <c r="BI472" i="1"/>
  <c r="BD472" i="1"/>
  <c r="BB472" i="1"/>
  <c r="BA472" i="1"/>
  <c r="AM472" i="1"/>
  <c r="AJ472" i="1"/>
  <c r="AG472" i="1"/>
  <c r="BI471" i="1"/>
  <c r="BD471" i="1"/>
  <c r="BB471" i="1"/>
  <c r="BA471" i="1"/>
  <c r="AM471" i="1"/>
  <c r="S471" i="1"/>
  <c r="P471" i="1"/>
  <c r="AJ471" i="1" s="1"/>
  <c r="BI470" i="1"/>
  <c r="BD470" i="1"/>
  <c r="BB470" i="1"/>
  <c r="BA470" i="1"/>
  <c r="AM470" i="1"/>
  <c r="S470" i="1"/>
  <c r="P470" i="1"/>
  <c r="AJ470" i="1" s="1"/>
  <c r="BI469" i="1"/>
  <c r="BD469" i="1"/>
  <c r="BB469" i="1"/>
  <c r="BA469" i="1"/>
  <c r="AM469" i="1"/>
  <c r="S469" i="1"/>
  <c r="P469" i="1"/>
  <c r="AJ469" i="1" s="1"/>
  <c r="BI468" i="1"/>
  <c r="BD468" i="1"/>
  <c r="BB468" i="1"/>
  <c r="BA468" i="1"/>
  <c r="AM468" i="1"/>
  <c r="S468" i="1"/>
  <c r="P468" i="1"/>
  <c r="AJ468" i="1" s="1"/>
  <c r="BI467" i="1"/>
  <c r="BD467" i="1"/>
  <c r="BB467" i="1"/>
  <c r="BA467" i="1"/>
  <c r="AM467" i="1"/>
  <c r="S467" i="1"/>
  <c r="P467" i="1"/>
  <c r="AJ467" i="1" s="1"/>
  <c r="BI466" i="1"/>
  <c r="BD466" i="1"/>
  <c r="BB466" i="1"/>
  <c r="BA466" i="1"/>
  <c r="AM466" i="1"/>
  <c r="S466" i="1"/>
  <c r="P466" i="1"/>
  <c r="AJ466" i="1" s="1"/>
  <c r="BI465" i="1"/>
  <c r="BD465" i="1"/>
  <c r="BB465" i="1"/>
  <c r="BA465" i="1"/>
  <c r="AM465" i="1"/>
  <c r="S465" i="1"/>
  <c r="P465" i="1"/>
  <c r="AJ465" i="1" s="1"/>
  <c r="BI464" i="1"/>
  <c r="BD464" i="1"/>
  <c r="BB464" i="1"/>
  <c r="BA464" i="1"/>
  <c r="AM464" i="1"/>
  <c r="S464" i="1"/>
  <c r="P464" i="1"/>
  <c r="AJ464" i="1" s="1"/>
  <c r="BI463" i="1"/>
  <c r="BD463" i="1"/>
  <c r="BB463" i="1"/>
  <c r="BA463" i="1"/>
  <c r="AM463" i="1"/>
  <c r="AJ463" i="1"/>
  <c r="S463" i="1"/>
  <c r="P463" i="1"/>
  <c r="BI462" i="1"/>
  <c r="BD462" i="1"/>
  <c r="BB462" i="1"/>
  <c r="BA462" i="1"/>
  <c r="AM462" i="1"/>
  <c r="AJ462" i="1"/>
  <c r="S462" i="1"/>
  <c r="P462" i="1"/>
  <c r="BI461" i="1"/>
  <c r="BD461" i="1"/>
  <c r="BB461" i="1"/>
  <c r="BA461" i="1"/>
  <c r="AM461" i="1"/>
  <c r="S461" i="1"/>
  <c r="P461" i="1"/>
  <c r="AJ461" i="1" s="1"/>
  <c r="BI460" i="1"/>
  <c r="BD460" i="1"/>
  <c r="BB460" i="1"/>
  <c r="BA460" i="1"/>
  <c r="AM460" i="1"/>
  <c r="S460" i="1"/>
  <c r="P460" i="1"/>
  <c r="AJ460" i="1" s="1"/>
  <c r="BI459" i="1"/>
  <c r="BD459" i="1"/>
  <c r="BB459" i="1"/>
  <c r="BA459" i="1"/>
  <c r="AM459" i="1"/>
  <c r="S459" i="1"/>
  <c r="P459" i="1"/>
  <c r="AJ459" i="1" s="1"/>
  <c r="BI458" i="1"/>
  <c r="BD458" i="1"/>
  <c r="BB458" i="1"/>
  <c r="BA458" i="1"/>
  <c r="AM458" i="1"/>
  <c r="S458" i="1"/>
  <c r="P458" i="1"/>
  <c r="AJ458" i="1" s="1"/>
  <c r="BI457" i="1"/>
  <c r="BD457" i="1"/>
  <c r="BB457" i="1"/>
  <c r="BA457" i="1"/>
  <c r="AM457" i="1"/>
  <c r="S457" i="1"/>
  <c r="P457" i="1"/>
  <c r="AJ457" i="1" s="1"/>
  <c r="BI456" i="1"/>
  <c r="BD456" i="1"/>
  <c r="BB456" i="1"/>
  <c r="BA456" i="1"/>
  <c r="AM456" i="1"/>
  <c r="S456" i="1"/>
  <c r="P456" i="1"/>
  <c r="AJ456" i="1" s="1"/>
  <c r="BI455" i="1"/>
  <c r="BD455" i="1"/>
  <c r="BB455" i="1"/>
  <c r="BA455" i="1"/>
  <c r="AM455" i="1"/>
  <c r="S455" i="1"/>
  <c r="P455" i="1"/>
  <c r="AJ455" i="1" s="1"/>
  <c r="BI454" i="1"/>
  <c r="BD454" i="1"/>
  <c r="BB454" i="1"/>
  <c r="BA454" i="1"/>
  <c r="AM454" i="1"/>
  <c r="S454" i="1"/>
  <c r="P454" i="1"/>
  <c r="AJ454" i="1" s="1"/>
  <c r="BI453" i="1"/>
  <c r="BD453" i="1"/>
  <c r="BB453" i="1"/>
  <c r="BA453" i="1"/>
  <c r="AM453" i="1"/>
  <c r="S453" i="1"/>
  <c r="P453" i="1"/>
  <c r="AJ453" i="1" s="1"/>
  <c r="BI452" i="1"/>
  <c r="BD452" i="1"/>
  <c r="BB452" i="1"/>
  <c r="BA452" i="1"/>
  <c r="AM452" i="1"/>
  <c r="AD452" i="1"/>
  <c r="AD453" i="1" s="1"/>
  <c r="AD454" i="1" s="1"/>
  <c r="AD455" i="1" s="1"/>
  <c r="AD456" i="1" s="1"/>
  <c r="AD457" i="1" s="1"/>
  <c r="AD458" i="1" s="1"/>
  <c r="AD459" i="1" s="1"/>
  <c r="AD460" i="1" s="1"/>
  <c r="AD461" i="1" s="1"/>
  <c r="AD462" i="1" s="1"/>
  <c r="AD463" i="1" s="1"/>
  <c r="AD464" i="1" s="1"/>
  <c r="AD465" i="1" s="1"/>
  <c r="AD466" i="1" s="1"/>
  <c r="AD467" i="1" s="1"/>
  <c r="AD468" i="1" s="1"/>
  <c r="AD469" i="1" s="1"/>
  <c r="AD470" i="1" s="1"/>
  <c r="AD471" i="1" s="1"/>
  <c r="AD472" i="1" s="1"/>
  <c r="S452" i="1"/>
  <c r="P452" i="1"/>
  <c r="AJ452" i="1" s="1"/>
  <c r="BI451" i="1"/>
  <c r="BD451" i="1"/>
  <c r="BB451" i="1"/>
  <c r="BA451" i="1"/>
  <c r="AM451" i="1"/>
  <c r="AG451" i="1"/>
  <c r="AD451" i="1"/>
  <c r="S451" i="1"/>
  <c r="Q451" i="1"/>
  <c r="Q452" i="1" s="1"/>
  <c r="P451" i="1"/>
  <c r="AJ451" i="1" s="1"/>
  <c r="BI450" i="1"/>
  <c r="BD450" i="1"/>
  <c r="BB450" i="1"/>
  <c r="BA450" i="1"/>
  <c r="AM450" i="1"/>
  <c r="AG450" i="1"/>
  <c r="S450" i="1"/>
  <c r="P450" i="1"/>
  <c r="AJ450" i="1" s="1"/>
  <c r="BI449" i="1"/>
  <c r="BD449" i="1"/>
  <c r="BB449" i="1"/>
  <c r="BA449" i="1"/>
  <c r="AM449" i="1"/>
  <c r="S449" i="1"/>
  <c r="P449" i="1"/>
  <c r="AJ449" i="1" s="1"/>
  <c r="BI448" i="1"/>
  <c r="BD448" i="1"/>
  <c r="BB448" i="1"/>
  <c r="BA448" i="1"/>
  <c r="AM448" i="1"/>
  <c r="S448" i="1"/>
  <c r="P448" i="1"/>
  <c r="AJ448" i="1" s="1"/>
  <c r="BI447" i="1"/>
  <c r="BD447" i="1"/>
  <c r="BB447" i="1"/>
  <c r="BA447" i="1"/>
  <c r="AM447" i="1"/>
  <c r="S447" i="1"/>
  <c r="P447" i="1"/>
  <c r="AJ447" i="1" s="1"/>
  <c r="BI446" i="1"/>
  <c r="BD446" i="1"/>
  <c r="BB446" i="1"/>
  <c r="BA446" i="1"/>
  <c r="AM446" i="1"/>
  <c r="S446" i="1"/>
  <c r="P446" i="1"/>
  <c r="AJ446" i="1" s="1"/>
  <c r="BI445" i="1"/>
  <c r="BD445" i="1"/>
  <c r="BB445" i="1"/>
  <c r="BA445" i="1"/>
  <c r="AM445" i="1"/>
  <c r="AG445" i="1"/>
  <c r="S445" i="1"/>
  <c r="P445" i="1"/>
  <c r="AJ445" i="1" s="1"/>
  <c r="BI444" i="1"/>
  <c r="BD444" i="1"/>
  <c r="BB444" i="1"/>
  <c r="BA444" i="1"/>
  <c r="AM444" i="1"/>
  <c r="AH444" i="1"/>
  <c r="AH445" i="1" s="1"/>
  <c r="AH446" i="1" s="1"/>
  <c r="AH447" i="1" s="1"/>
  <c r="AH448" i="1" s="1"/>
  <c r="AH449" i="1" s="1"/>
  <c r="AH450" i="1" s="1"/>
  <c r="AH451" i="1" s="1"/>
  <c r="AH452" i="1" s="1"/>
  <c r="AH453" i="1" s="1"/>
  <c r="AH454" i="1" s="1"/>
  <c r="AH455" i="1" s="1"/>
  <c r="AH456" i="1" s="1"/>
  <c r="AH457" i="1" s="1"/>
  <c r="AH458" i="1" s="1"/>
  <c r="AH459" i="1" s="1"/>
  <c r="AH460" i="1" s="1"/>
  <c r="AH461" i="1" s="1"/>
  <c r="AH462" i="1" s="1"/>
  <c r="AH463" i="1" s="1"/>
  <c r="AH464" i="1" s="1"/>
  <c r="AH465" i="1" s="1"/>
  <c r="AH466" i="1" s="1"/>
  <c r="AH467" i="1" s="1"/>
  <c r="AH468" i="1" s="1"/>
  <c r="AH469" i="1" s="1"/>
  <c r="AH470" i="1" s="1"/>
  <c r="AH471" i="1" s="1"/>
  <c r="AH472" i="1" s="1"/>
  <c r="AE444" i="1"/>
  <c r="AE445" i="1" s="1"/>
  <c r="AE446" i="1" s="1"/>
  <c r="AE447" i="1" s="1"/>
  <c r="AE448" i="1" s="1"/>
  <c r="AE449" i="1" s="1"/>
  <c r="AE450" i="1" s="1"/>
  <c r="AE451" i="1" s="1"/>
  <c r="AE452" i="1" s="1"/>
  <c r="AE453" i="1" s="1"/>
  <c r="AE454" i="1" s="1"/>
  <c r="AE455" i="1" s="1"/>
  <c r="AE456" i="1" s="1"/>
  <c r="AE457" i="1" s="1"/>
  <c r="AE458" i="1" s="1"/>
  <c r="AE459" i="1" s="1"/>
  <c r="AE460" i="1" s="1"/>
  <c r="AE461" i="1" s="1"/>
  <c r="AE462" i="1" s="1"/>
  <c r="AE463" i="1" s="1"/>
  <c r="AE464" i="1" s="1"/>
  <c r="AE465" i="1" s="1"/>
  <c r="AE466" i="1" s="1"/>
  <c r="AE467" i="1" s="1"/>
  <c r="AE468" i="1" s="1"/>
  <c r="AE469" i="1" s="1"/>
  <c r="AE470" i="1" s="1"/>
  <c r="AE471" i="1" s="1"/>
  <c r="AE472" i="1" s="1"/>
  <c r="AD444" i="1"/>
  <c r="AD445" i="1" s="1"/>
  <c r="AD446" i="1" s="1"/>
  <c r="AD447" i="1" s="1"/>
  <c r="AD448" i="1" s="1"/>
  <c r="AD449" i="1" s="1"/>
  <c r="S444" i="1"/>
  <c r="Q444" i="1"/>
  <c r="Q445" i="1" s="1"/>
  <c r="Q446" i="1" s="1"/>
  <c r="P444" i="1"/>
  <c r="AJ444" i="1" s="1"/>
  <c r="BI443" i="1"/>
  <c r="BD443" i="1"/>
  <c r="BB443" i="1"/>
  <c r="BA443" i="1"/>
  <c r="AM443" i="1"/>
  <c r="AG443" i="1"/>
  <c r="S443" i="1"/>
  <c r="P443" i="1"/>
  <c r="AJ443" i="1" s="1"/>
  <c r="BI442" i="1"/>
  <c r="BD442" i="1"/>
  <c r="BB442" i="1"/>
  <c r="BA442" i="1"/>
  <c r="AM442" i="1"/>
  <c r="S442" i="1"/>
  <c r="P442" i="1"/>
  <c r="AJ442" i="1" s="1"/>
  <c r="BI441" i="1"/>
  <c r="BD441" i="1"/>
  <c r="BB441" i="1"/>
  <c r="BA441" i="1"/>
  <c r="AM441" i="1"/>
  <c r="S441" i="1"/>
  <c r="P441" i="1"/>
  <c r="AJ441" i="1" s="1"/>
  <c r="BI440" i="1"/>
  <c r="BD440" i="1"/>
  <c r="BB440" i="1"/>
  <c r="BA440" i="1"/>
  <c r="AM440" i="1"/>
  <c r="S440" i="1"/>
  <c r="P440" i="1"/>
  <c r="AJ440" i="1" s="1"/>
  <c r="BI439" i="1"/>
  <c r="BD439" i="1"/>
  <c r="BB439" i="1"/>
  <c r="BA439" i="1"/>
  <c r="AM439" i="1"/>
  <c r="S439" i="1"/>
  <c r="P439" i="1"/>
  <c r="AJ439" i="1" s="1"/>
  <c r="BI438" i="1"/>
  <c r="BD438" i="1"/>
  <c r="BB438" i="1"/>
  <c r="BA438" i="1"/>
  <c r="AM438" i="1"/>
  <c r="S438" i="1"/>
  <c r="P438" i="1"/>
  <c r="AJ438" i="1" s="1"/>
  <c r="BI437" i="1"/>
  <c r="BD437" i="1"/>
  <c r="BB437" i="1"/>
  <c r="BA437" i="1"/>
  <c r="AM437" i="1"/>
  <c r="AH437" i="1"/>
  <c r="AH438" i="1" s="1"/>
  <c r="AH439" i="1" s="1"/>
  <c r="AH440" i="1" s="1"/>
  <c r="AH441" i="1" s="1"/>
  <c r="AH442" i="1" s="1"/>
  <c r="AE437" i="1"/>
  <c r="AE438" i="1" s="1"/>
  <c r="AE439" i="1" s="1"/>
  <c r="AE440" i="1" s="1"/>
  <c r="AE441" i="1" s="1"/>
  <c r="AE442" i="1" s="1"/>
  <c r="AD437" i="1"/>
  <c r="AD438" i="1" s="1"/>
  <c r="AD439" i="1" s="1"/>
  <c r="AD440" i="1" s="1"/>
  <c r="AD441" i="1" s="1"/>
  <c r="AD442" i="1" s="1"/>
  <c r="S437" i="1"/>
  <c r="Q437" i="1"/>
  <c r="Q438" i="1" s="1"/>
  <c r="Q439" i="1" s="1"/>
  <c r="AG439" i="1" s="1"/>
  <c r="P437" i="1"/>
  <c r="AJ437" i="1" s="1"/>
  <c r="BI436" i="1"/>
  <c r="BD436" i="1"/>
  <c r="BB436" i="1"/>
  <c r="BA436" i="1"/>
  <c r="AM436" i="1"/>
  <c r="AG436" i="1"/>
  <c r="S436" i="1"/>
  <c r="P436" i="1"/>
  <c r="AJ436" i="1" s="1"/>
  <c r="BI435" i="1"/>
  <c r="BD435" i="1"/>
  <c r="BB435" i="1"/>
  <c r="BA435" i="1"/>
  <c r="AM435" i="1"/>
  <c r="S435" i="1"/>
  <c r="P435" i="1"/>
  <c r="AJ435" i="1" s="1"/>
  <c r="BI434" i="1"/>
  <c r="BD434" i="1"/>
  <c r="BB434" i="1"/>
  <c r="BA434" i="1"/>
  <c r="AM434" i="1"/>
  <c r="S434" i="1"/>
  <c r="P434" i="1"/>
  <c r="AJ434" i="1" s="1"/>
  <c r="BI433" i="1"/>
  <c r="BD433" i="1"/>
  <c r="BB433" i="1"/>
  <c r="BA433" i="1"/>
  <c r="AM433" i="1"/>
  <c r="S433" i="1"/>
  <c r="P433" i="1"/>
  <c r="AJ433" i="1" s="1"/>
  <c r="BI432" i="1"/>
  <c r="BD432" i="1"/>
  <c r="BB432" i="1"/>
  <c r="BA432" i="1"/>
  <c r="AM432" i="1"/>
  <c r="S432" i="1"/>
  <c r="P432" i="1"/>
  <c r="AJ432" i="1" s="1"/>
  <c r="BI431" i="1"/>
  <c r="BD431" i="1"/>
  <c r="BB431" i="1"/>
  <c r="BA431" i="1"/>
  <c r="AM431" i="1"/>
  <c r="AJ431" i="1"/>
  <c r="S431" i="1"/>
  <c r="P431" i="1"/>
  <c r="BI430" i="1"/>
  <c r="BD430" i="1"/>
  <c r="BB430" i="1"/>
  <c r="BA430" i="1"/>
  <c r="AM430" i="1"/>
  <c r="AJ430" i="1"/>
  <c r="AH430" i="1"/>
  <c r="AH431" i="1" s="1"/>
  <c r="AH432" i="1" s="1"/>
  <c r="AH433" i="1" s="1"/>
  <c r="AH434" i="1" s="1"/>
  <c r="AH435" i="1" s="1"/>
  <c r="AE430" i="1"/>
  <c r="AE431" i="1" s="1"/>
  <c r="AE432" i="1" s="1"/>
  <c r="AE433" i="1" s="1"/>
  <c r="AE434" i="1" s="1"/>
  <c r="AE435" i="1" s="1"/>
  <c r="AD430" i="1"/>
  <c r="AD431" i="1" s="1"/>
  <c r="AD432" i="1" s="1"/>
  <c r="AD433" i="1" s="1"/>
  <c r="AD434" i="1" s="1"/>
  <c r="AD435" i="1" s="1"/>
  <c r="S430" i="1"/>
  <c r="Q430" i="1"/>
  <c r="Q431" i="1" s="1"/>
  <c r="AG431" i="1" s="1"/>
  <c r="P430" i="1"/>
  <c r="BI429" i="1"/>
  <c r="BD429" i="1"/>
  <c r="BB429" i="1"/>
  <c r="BA429" i="1"/>
  <c r="AM429" i="1"/>
  <c r="AG429" i="1"/>
  <c r="S429" i="1"/>
  <c r="P429" i="1"/>
  <c r="AJ429" i="1" s="1"/>
  <c r="BI428" i="1"/>
  <c r="BD428" i="1"/>
  <c r="BB428" i="1"/>
  <c r="BA428" i="1"/>
  <c r="AM428" i="1"/>
  <c r="AJ428" i="1"/>
  <c r="AG428" i="1"/>
  <c r="BI427" i="1"/>
  <c r="BD427" i="1"/>
  <c r="BB427" i="1"/>
  <c r="BA427" i="1"/>
  <c r="AM427" i="1"/>
  <c r="AG427" i="1"/>
  <c r="P427" i="1"/>
  <c r="AJ427" i="1" s="1"/>
  <c r="BI426" i="1"/>
  <c r="BD426" i="1"/>
  <c r="BB426" i="1"/>
  <c r="BA426" i="1"/>
  <c r="AW426" i="1"/>
  <c r="AW427" i="1" s="1"/>
  <c r="AW428" i="1" s="1"/>
  <c r="AW429" i="1" s="1"/>
  <c r="AW430" i="1" s="1"/>
  <c r="AW431" i="1" s="1"/>
  <c r="AW432" i="1" s="1"/>
  <c r="AW433" i="1" s="1"/>
  <c r="AW434" i="1" s="1"/>
  <c r="AW435" i="1" s="1"/>
  <c r="AW436" i="1" s="1"/>
  <c r="AW437" i="1" s="1"/>
  <c r="AW438" i="1" s="1"/>
  <c r="AW439" i="1" s="1"/>
  <c r="AW440" i="1" s="1"/>
  <c r="AW441" i="1" s="1"/>
  <c r="AW442" i="1" s="1"/>
  <c r="AW443" i="1" s="1"/>
  <c r="AW444" i="1" s="1"/>
  <c r="AW445" i="1" s="1"/>
  <c r="AW446" i="1" s="1"/>
  <c r="AW447" i="1" s="1"/>
  <c r="AW448" i="1" s="1"/>
  <c r="AW449" i="1" s="1"/>
  <c r="AW450" i="1" s="1"/>
  <c r="AW451" i="1" s="1"/>
  <c r="AW452" i="1" s="1"/>
  <c r="AW453" i="1" s="1"/>
  <c r="AW454" i="1" s="1"/>
  <c r="AW455" i="1" s="1"/>
  <c r="AW456" i="1" s="1"/>
  <c r="AW457" i="1" s="1"/>
  <c r="AW458" i="1" s="1"/>
  <c r="AW459" i="1" s="1"/>
  <c r="AW460" i="1" s="1"/>
  <c r="AW461" i="1" s="1"/>
  <c r="AW462" i="1" s="1"/>
  <c r="AW463" i="1" s="1"/>
  <c r="AW464" i="1" s="1"/>
  <c r="AW465" i="1" s="1"/>
  <c r="AW466" i="1" s="1"/>
  <c r="AW467" i="1" s="1"/>
  <c r="AW468" i="1" s="1"/>
  <c r="AW469" i="1" s="1"/>
  <c r="AW470" i="1" s="1"/>
  <c r="AW471" i="1" s="1"/>
  <c r="AW472" i="1" s="1"/>
  <c r="AM426" i="1"/>
  <c r="AJ426" i="1"/>
  <c r="AG426" i="1"/>
  <c r="P426" i="1"/>
  <c r="BI425" i="1"/>
  <c r="BD425" i="1"/>
  <c r="BB425" i="1"/>
  <c r="AM425" i="1"/>
  <c r="AJ425" i="1"/>
  <c r="Z425" i="1"/>
  <c r="BA425" i="1" s="1"/>
  <c r="S425" i="1"/>
  <c r="P425" i="1"/>
  <c r="BI424" i="1"/>
  <c r="BD424" i="1"/>
  <c r="BB424" i="1"/>
  <c r="AM424" i="1"/>
  <c r="AJ424" i="1"/>
  <c r="Z424" i="1"/>
  <c r="BA424" i="1" s="1"/>
  <c r="S424" i="1"/>
  <c r="P424" i="1"/>
  <c r="BI423" i="1"/>
  <c r="BD423" i="1"/>
  <c r="BB423" i="1"/>
  <c r="AM423" i="1"/>
  <c r="S423" i="1"/>
  <c r="Z423" i="1" s="1"/>
  <c r="BA423" i="1" s="1"/>
  <c r="P423" i="1"/>
  <c r="AJ423" i="1" s="1"/>
  <c r="BI422" i="1"/>
  <c r="BD422" i="1"/>
  <c r="BB422" i="1"/>
  <c r="AM422" i="1"/>
  <c r="S422" i="1"/>
  <c r="Z422" i="1" s="1"/>
  <c r="BA422" i="1" s="1"/>
  <c r="P422" i="1"/>
  <c r="AJ422" i="1" s="1"/>
  <c r="BI421" i="1"/>
  <c r="BD421" i="1"/>
  <c r="BB421" i="1"/>
  <c r="AM421" i="1"/>
  <c r="S421" i="1"/>
  <c r="Z421" i="1" s="1"/>
  <c r="BA421" i="1" s="1"/>
  <c r="P421" i="1"/>
  <c r="AJ421" i="1" s="1"/>
  <c r="BI420" i="1"/>
  <c r="BD420" i="1"/>
  <c r="BB420" i="1"/>
  <c r="AM420" i="1"/>
  <c r="S420" i="1"/>
  <c r="Z420" i="1" s="1"/>
  <c r="BA420" i="1" s="1"/>
  <c r="P420" i="1"/>
  <c r="AJ420" i="1" s="1"/>
  <c r="BI419" i="1"/>
  <c r="BD419" i="1"/>
  <c r="BB419" i="1"/>
  <c r="AM419" i="1"/>
  <c r="S419" i="1"/>
  <c r="Z419" i="1" s="1"/>
  <c r="BA419" i="1" s="1"/>
  <c r="P419" i="1"/>
  <c r="AJ419" i="1" s="1"/>
  <c r="BI418" i="1"/>
  <c r="BD418" i="1"/>
  <c r="BB418" i="1"/>
  <c r="AM418" i="1"/>
  <c r="S418" i="1"/>
  <c r="Z418" i="1" s="1"/>
  <c r="BA418" i="1" s="1"/>
  <c r="P418" i="1"/>
  <c r="AJ418" i="1" s="1"/>
  <c r="BI417" i="1"/>
  <c r="BD417" i="1"/>
  <c r="BB417" i="1"/>
  <c r="AM417" i="1"/>
  <c r="S417" i="1"/>
  <c r="Z417" i="1" s="1"/>
  <c r="BA417" i="1" s="1"/>
  <c r="P417" i="1"/>
  <c r="AJ417" i="1" s="1"/>
  <c r="BI416" i="1"/>
  <c r="BD416" i="1"/>
  <c r="BB416" i="1"/>
  <c r="AM416" i="1"/>
  <c r="S416" i="1"/>
  <c r="Z416" i="1" s="1"/>
  <c r="BA416" i="1" s="1"/>
  <c r="P416" i="1"/>
  <c r="AJ416" i="1" s="1"/>
  <c r="BI415" i="1"/>
  <c r="BD415" i="1"/>
  <c r="BB415" i="1"/>
  <c r="AM415" i="1"/>
  <c r="S415" i="1"/>
  <c r="Z415" i="1" s="1"/>
  <c r="BA415" i="1" s="1"/>
  <c r="Q415" i="1"/>
  <c r="AG415" i="1" s="1"/>
  <c r="P415" i="1"/>
  <c r="AJ415" i="1" s="1"/>
  <c r="E415" i="1"/>
  <c r="E416" i="1" s="1"/>
  <c r="BI414" i="1"/>
  <c r="BD414" i="1"/>
  <c r="BB414" i="1"/>
  <c r="AM414" i="1"/>
  <c r="AG414" i="1"/>
  <c r="S414" i="1"/>
  <c r="Z414" i="1" s="1"/>
  <c r="BA414" i="1" s="1"/>
  <c r="P414" i="1"/>
  <c r="AJ414" i="1" s="1"/>
  <c r="BI413" i="1"/>
  <c r="BD413" i="1"/>
  <c r="BB413" i="1"/>
  <c r="AM413" i="1"/>
  <c r="S413" i="1"/>
  <c r="Z413" i="1" s="1"/>
  <c r="BA413" i="1" s="1"/>
  <c r="P413" i="1"/>
  <c r="AJ413" i="1" s="1"/>
  <c r="BI412" i="1"/>
  <c r="BD412" i="1"/>
  <c r="BB412" i="1"/>
  <c r="AM412" i="1"/>
  <c r="S412" i="1"/>
  <c r="Z412" i="1" s="1"/>
  <c r="BA412" i="1" s="1"/>
  <c r="P412" i="1"/>
  <c r="AJ412" i="1" s="1"/>
  <c r="BI411" i="1"/>
  <c r="BD411" i="1"/>
  <c r="BB411" i="1"/>
  <c r="AM411" i="1"/>
  <c r="S411" i="1"/>
  <c r="Z411" i="1" s="1"/>
  <c r="BA411" i="1" s="1"/>
  <c r="P411" i="1"/>
  <c r="AJ411" i="1" s="1"/>
  <c r="BI410" i="1"/>
  <c r="BD410" i="1"/>
  <c r="BB410" i="1"/>
  <c r="AM410" i="1"/>
  <c r="S410" i="1"/>
  <c r="Z410" i="1" s="1"/>
  <c r="BA410" i="1" s="1"/>
  <c r="P410" i="1"/>
  <c r="AJ410" i="1" s="1"/>
  <c r="BI409" i="1"/>
  <c r="BD409" i="1"/>
  <c r="BB409" i="1"/>
  <c r="AM409" i="1"/>
  <c r="S409" i="1"/>
  <c r="Z409" i="1" s="1"/>
  <c r="BA409" i="1" s="1"/>
  <c r="P409" i="1"/>
  <c r="AJ409" i="1" s="1"/>
  <c r="BI408" i="1"/>
  <c r="BD408" i="1"/>
  <c r="BB408" i="1"/>
  <c r="AM408" i="1"/>
  <c r="S408" i="1"/>
  <c r="Z408" i="1" s="1"/>
  <c r="BA408" i="1" s="1"/>
  <c r="P408" i="1"/>
  <c r="AJ408" i="1" s="1"/>
  <c r="BI407" i="1"/>
  <c r="BD407" i="1"/>
  <c r="BB407" i="1"/>
  <c r="AM407" i="1"/>
  <c r="S407" i="1"/>
  <c r="Z407" i="1" s="1"/>
  <c r="BA407" i="1" s="1"/>
  <c r="P407" i="1"/>
  <c r="AJ407" i="1" s="1"/>
  <c r="BI406" i="1"/>
  <c r="BD406" i="1"/>
  <c r="BB406" i="1"/>
  <c r="AM406" i="1"/>
  <c r="S406" i="1"/>
  <c r="Z406" i="1" s="1"/>
  <c r="BA406" i="1" s="1"/>
  <c r="P406" i="1"/>
  <c r="AJ406" i="1" s="1"/>
  <c r="BI405" i="1"/>
  <c r="BD405" i="1"/>
  <c r="BB405" i="1"/>
  <c r="AM405" i="1"/>
  <c r="AG405" i="1"/>
  <c r="S405" i="1"/>
  <c r="Z405" i="1" s="1"/>
  <c r="BA405" i="1" s="1"/>
  <c r="Q405" i="1"/>
  <c r="Q406" i="1" s="1"/>
  <c r="P405" i="1"/>
  <c r="AJ405" i="1" s="1"/>
  <c r="BI404" i="1"/>
  <c r="BD404" i="1"/>
  <c r="BB404" i="1"/>
  <c r="AM404" i="1"/>
  <c r="AG404" i="1"/>
  <c r="S404" i="1"/>
  <c r="Z404" i="1" s="1"/>
  <c r="BA404" i="1" s="1"/>
  <c r="P404" i="1"/>
  <c r="AJ404" i="1" s="1"/>
  <c r="BI403" i="1"/>
  <c r="BD403" i="1"/>
  <c r="BB403" i="1"/>
  <c r="AM403" i="1"/>
  <c r="S403" i="1"/>
  <c r="Z403" i="1" s="1"/>
  <c r="BA403" i="1" s="1"/>
  <c r="P403" i="1"/>
  <c r="AJ403" i="1" s="1"/>
  <c r="BI402" i="1"/>
  <c r="BD402" i="1"/>
  <c r="BB402" i="1"/>
  <c r="AM402" i="1"/>
  <c r="Z402" i="1"/>
  <c r="BA402" i="1" s="1"/>
  <c r="S402" i="1"/>
  <c r="Q402" i="1"/>
  <c r="P402" i="1"/>
  <c r="AJ402" i="1" s="1"/>
  <c r="BI401" i="1"/>
  <c r="BD401" i="1"/>
  <c r="BB401" i="1"/>
  <c r="AM401" i="1"/>
  <c r="S401" i="1"/>
  <c r="Z401" i="1" s="1"/>
  <c r="BA401" i="1" s="1"/>
  <c r="Q401" i="1"/>
  <c r="AG401" i="1" s="1"/>
  <c r="P401" i="1"/>
  <c r="AJ401" i="1" s="1"/>
  <c r="E401" i="1"/>
  <c r="E402" i="1" s="1"/>
  <c r="BI400" i="1"/>
  <c r="BD400" i="1"/>
  <c r="BB400" i="1"/>
  <c r="AM400" i="1"/>
  <c r="AJ400" i="1"/>
  <c r="AG400" i="1"/>
  <c r="S400" i="1"/>
  <c r="Z400" i="1" s="1"/>
  <c r="BA400" i="1" s="1"/>
  <c r="P400" i="1"/>
  <c r="BI399" i="1"/>
  <c r="BD399" i="1"/>
  <c r="BB399" i="1"/>
  <c r="AM399" i="1"/>
  <c r="AD399" i="1"/>
  <c r="AD400" i="1" s="1"/>
  <c r="AD401" i="1" s="1"/>
  <c r="AD402" i="1" s="1"/>
  <c r="AD403" i="1" s="1"/>
  <c r="AD404" i="1" s="1"/>
  <c r="AD405" i="1" s="1"/>
  <c r="AD406" i="1" s="1"/>
  <c r="AD407" i="1" s="1"/>
  <c r="AD408" i="1" s="1"/>
  <c r="AD409" i="1" s="1"/>
  <c r="AD410" i="1" s="1"/>
  <c r="AD411" i="1" s="1"/>
  <c r="AD412" i="1" s="1"/>
  <c r="AD413" i="1" s="1"/>
  <c r="AD414" i="1" s="1"/>
  <c r="AD415" i="1" s="1"/>
  <c r="AD416" i="1" s="1"/>
  <c r="AD417" i="1" s="1"/>
  <c r="AD418" i="1" s="1"/>
  <c r="AD419" i="1" s="1"/>
  <c r="AD420" i="1" s="1"/>
  <c r="AD421" i="1" s="1"/>
  <c r="AD422" i="1" s="1"/>
  <c r="AD423" i="1" s="1"/>
  <c r="AD424" i="1" s="1"/>
  <c r="AD425" i="1" s="1"/>
  <c r="S399" i="1"/>
  <c r="Z399" i="1" s="1"/>
  <c r="BA399" i="1" s="1"/>
  <c r="P399" i="1"/>
  <c r="AJ399" i="1" s="1"/>
  <c r="BI398" i="1"/>
  <c r="BD398" i="1"/>
  <c r="BB398" i="1"/>
  <c r="AM398" i="1"/>
  <c r="AI398" i="1"/>
  <c r="AI399" i="1" s="1"/>
  <c r="AI400" i="1" s="1"/>
  <c r="AI401" i="1" s="1"/>
  <c r="AI402" i="1" s="1"/>
  <c r="AI403" i="1" s="1"/>
  <c r="AI404" i="1" s="1"/>
  <c r="AI405" i="1" s="1"/>
  <c r="AI406" i="1" s="1"/>
  <c r="AI407" i="1" s="1"/>
  <c r="AI408" i="1" s="1"/>
  <c r="AI409" i="1" s="1"/>
  <c r="AI410" i="1" s="1"/>
  <c r="AI411" i="1" s="1"/>
  <c r="AI412" i="1" s="1"/>
  <c r="AI413" i="1" s="1"/>
  <c r="AI414" i="1" s="1"/>
  <c r="AI415" i="1" s="1"/>
  <c r="AI416" i="1" s="1"/>
  <c r="AI417" i="1" s="1"/>
  <c r="AI418" i="1" s="1"/>
  <c r="AI419" i="1" s="1"/>
  <c r="AI420" i="1" s="1"/>
  <c r="AI421" i="1" s="1"/>
  <c r="AI422" i="1" s="1"/>
  <c r="AI423" i="1" s="1"/>
  <c r="AI424" i="1" s="1"/>
  <c r="AI425" i="1" s="1"/>
  <c r="AI426" i="1" s="1"/>
  <c r="AI427" i="1" s="1"/>
  <c r="AI428" i="1" s="1"/>
  <c r="AI429" i="1" s="1"/>
  <c r="AI430" i="1" s="1"/>
  <c r="AI431" i="1" s="1"/>
  <c r="AI432" i="1" s="1"/>
  <c r="AI433" i="1" s="1"/>
  <c r="AI434" i="1" s="1"/>
  <c r="AI435" i="1" s="1"/>
  <c r="AI436" i="1" s="1"/>
  <c r="AI437" i="1" s="1"/>
  <c r="AI438" i="1" s="1"/>
  <c r="AI439" i="1" s="1"/>
  <c r="AI440" i="1" s="1"/>
  <c r="AI441" i="1" s="1"/>
  <c r="AI442" i="1" s="1"/>
  <c r="AI443" i="1" s="1"/>
  <c r="AI444" i="1" s="1"/>
  <c r="AI445" i="1" s="1"/>
  <c r="AI446" i="1" s="1"/>
  <c r="AI447" i="1" s="1"/>
  <c r="AI448" i="1" s="1"/>
  <c r="AI449" i="1" s="1"/>
  <c r="AI450" i="1" s="1"/>
  <c r="AI451" i="1" s="1"/>
  <c r="AI452" i="1" s="1"/>
  <c r="AI453" i="1" s="1"/>
  <c r="AI454" i="1" s="1"/>
  <c r="AI455" i="1" s="1"/>
  <c r="AI456" i="1" s="1"/>
  <c r="AI457" i="1" s="1"/>
  <c r="AI458" i="1" s="1"/>
  <c r="AI459" i="1" s="1"/>
  <c r="AI460" i="1" s="1"/>
  <c r="AI461" i="1" s="1"/>
  <c r="AI462" i="1" s="1"/>
  <c r="AI463" i="1" s="1"/>
  <c r="AI464" i="1" s="1"/>
  <c r="AI465" i="1" s="1"/>
  <c r="AI466" i="1" s="1"/>
  <c r="AI467" i="1" s="1"/>
  <c r="AI468" i="1" s="1"/>
  <c r="AI469" i="1" s="1"/>
  <c r="AI470" i="1" s="1"/>
  <c r="AI471" i="1" s="1"/>
  <c r="AI472" i="1" s="1"/>
  <c r="AH398" i="1"/>
  <c r="AH399" i="1" s="1"/>
  <c r="AH400" i="1" s="1"/>
  <c r="AH401" i="1" s="1"/>
  <c r="AH402" i="1" s="1"/>
  <c r="AH403" i="1" s="1"/>
  <c r="AH404" i="1" s="1"/>
  <c r="AH405" i="1" s="1"/>
  <c r="AH406" i="1" s="1"/>
  <c r="AH407" i="1" s="1"/>
  <c r="AH408" i="1" s="1"/>
  <c r="AH409" i="1" s="1"/>
  <c r="AH410" i="1" s="1"/>
  <c r="AH411" i="1" s="1"/>
  <c r="AH412" i="1" s="1"/>
  <c r="AH413" i="1" s="1"/>
  <c r="AH414" i="1" s="1"/>
  <c r="AH415" i="1" s="1"/>
  <c r="AH416" i="1" s="1"/>
  <c r="AH417" i="1" s="1"/>
  <c r="AH418" i="1" s="1"/>
  <c r="AH419" i="1" s="1"/>
  <c r="AH420" i="1" s="1"/>
  <c r="AH421" i="1" s="1"/>
  <c r="AH422" i="1" s="1"/>
  <c r="AH423" i="1" s="1"/>
  <c r="AH424" i="1" s="1"/>
  <c r="AH425" i="1" s="1"/>
  <c r="AE398" i="1"/>
  <c r="AE399" i="1" s="1"/>
  <c r="AE400" i="1" s="1"/>
  <c r="AE401" i="1" s="1"/>
  <c r="AE402" i="1" s="1"/>
  <c r="AE403" i="1" s="1"/>
  <c r="AE404" i="1" s="1"/>
  <c r="AE405" i="1" s="1"/>
  <c r="AE406" i="1" s="1"/>
  <c r="AE407" i="1" s="1"/>
  <c r="AE408" i="1" s="1"/>
  <c r="AE409" i="1" s="1"/>
  <c r="AE410" i="1" s="1"/>
  <c r="AE411" i="1" s="1"/>
  <c r="AE412" i="1" s="1"/>
  <c r="AE413" i="1" s="1"/>
  <c r="AE414" i="1" s="1"/>
  <c r="AE415" i="1" s="1"/>
  <c r="AE416" i="1" s="1"/>
  <c r="AE417" i="1" s="1"/>
  <c r="AE418" i="1" s="1"/>
  <c r="AE419" i="1" s="1"/>
  <c r="AE420" i="1" s="1"/>
  <c r="AE421" i="1" s="1"/>
  <c r="AE422" i="1" s="1"/>
  <c r="AE423" i="1" s="1"/>
  <c r="AE424" i="1" s="1"/>
  <c r="AE425" i="1" s="1"/>
  <c r="AD398" i="1"/>
  <c r="Z398" i="1"/>
  <c r="BA398" i="1" s="1"/>
  <c r="S398" i="1"/>
  <c r="Q398" i="1"/>
  <c r="P398" i="1"/>
  <c r="AJ398" i="1" s="1"/>
  <c r="BI397" i="1"/>
  <c r="BD397" i="1"/>
  <c r="BB397" i="1"/>
  <c r="AW397" i="1"/>
  <c r="AW398" i="1" s="1"/>
  <c r="AW399" i="1" s="1"/>
  <c r="AW400" i="1" s="1"/>
  <c r="AW401" i="1" s="1"/>
  <c r="AW402" i="1" s="1"/>
  <c r="AW403" i="1" s="1"/>
  <c r="AM397" i="1"/>
  <c r="AG397" i="1"/>
  <c r="S397" i="1"/>
  <c r="Z397" i="1" s="1"/>
  <c r="BA397" i="1" s="1"/>
  <c r="P397" i="1"/>
  <c r="AJ397" i="1" s="1"/>
  <c r="BI396" i="1"/>
  <c r="BD396" i="1"/>
  <c r="BB396" i="1"/>
  <c r="AM396" i="1"/>
  <c r="Z396" i="1"/>
  <c r="BA396" i="1" s="1"/>
  <c r="S396" i="1"/>
  <c r="P396" i="1"/>
  <c r="AJ396" i="1" s="1"/>
  <c r="BI395" i="1"/>
  <c r="BD395" i="1"/>
  <c r="BB395" i="1"/>
  <c r="AM395" i="1"/>
  <c r="AJ395" i="1"/>
  <c r="S395" i="1"/>
  <c r="Z395" i="1" s="1"/>
  <c r="BA395" i="1" s="1"/>
  <c r="P395" i="1"/>
  <c r="BI394" i="1"/>
  <c r="BD394" i="1"/>
  <c r="BB394" i="1"/>
  <c r="AM394" i="1"/>
  <c r="S394" i="1"/>
  <c r="Z394" i="1" s="1"/>
  <c r="BA394" i="1" s="1"/>
  <c r="P394" i="1"/>
  <c r="AJ394" i="1" s="1"/>
  <c r="BI393" i="1"/>
  <c r="BD393" i="1"/>
  <c r="BB393" i="1"/>
  <c r="AM393" i="1"/>
  <c r="AJ393" i="1"/>
  <c r="S393" i="1"/>
  <c r="Z393" i="1" s="1"/>
  <c r="BA393" i="1" s="1"/>
  <c r="P393" i="1"/>
  <c r="BI392" i="1"/>
  <c r="BD392" i="1"/>
  <c r="BB392" i="1"/>
  <c r="AM392" i="1"/>
  <c r="AJ392" i="1"/>
  <c r="S392" i="1"/>
  <c r="Z392" i="1" s="1"/>
  <c r="BA392" i="1" s="1"/>
  <c r="P392" i="1"/>
  <c r="BI391" i="1"/>
  <c r="BD391" i="1"/>
  <c r="BB391" i="1"/>
  <c r="AM391" i="1"/>
  <c r="AJ391" i="1"/>
  <c r="Z391" i="1"/>
  <c r="BA391" i="1" s="1"/>
  <c r="S391" i="1"/>
  <c r="P391" i="1"/>
  <c r="BI390" i="1"/>
  <c r="BD390" i="1"/>
  <c r="BB390" i="1"/>
  <c r="AM390" i="1"/>
  <c r="S390" i="1"/>
  <c r="Z390" i="1" s="1"/>
  <c r="BA390" i="1" s="1"/>
  <c r="P390" i="1"/>
  <c r="AJ390" i="1" s="1"/>
  <c r="BI389" i="1"/>
  <c r="BD389" i="1"/>
  <c r="BB389" i="1"/>
  <c r="AM389" i="1"/>
  <c r="S389" i="1"/>
  <c r="Z389" i="1" s="1"/>
  <c r="BA389" i="1" s="1"/>
  <c r="P389" i="1"/>
  <c r="AJ389" i="1" s="1"/>
  <c r="BI388" i="1"/>
  <c r="BD388" i="1"/>
  <c r="BB388" i="1"/>
  <c r="AM388" i="1"/>
  <c r="S388" i="1"/>
  <c r="Z388" i="1" s="1"/>
  <c r="BA388" i="1" s="1"/>
  <c r="P388" i="1"/>
  <c r="AJ388" i="1" s="1"/>
  <c r="BI387" i="1"/>
  <c r="BD387" i="1"/>
  <c r="BB387" i="1"/>
  <c r="AM387" i="1"/>
  <c r="S387" i="1"/>
  <c r="Z387" i="1" s="1"/>
  <c r="BA387" i="1" s="1"/>
  <c r="Q387" i="1"/>
  <c r="AG387" i="1" s="1"/>
  <c r="P387" i="1"/>
  <c r="AJ387" i="1" s="1"/>
  <c r="E387" i="1"/>
  <c r="E388" i="1" s="1"/>
  <c r="BI386" i="1"/>
  <c r="BD386" i="1"/>
  <c r="BB386" i="1"/>
  <c r="AM386" i="1"/>
  <c r="AG386" i="1"/>
  <c r="S386" i="1"/>
  <c r="Z386" i="1" s="1"/>
  <c r="BA386" i="1" s="1"/>
  <c r="P386" i="1"/>
  <c r="AJ386" i="1" s="1"/>
  <c r="BI385" i="1"/>
  <c r="BD385" i="1"/>
  <c r="BB385" i="1"/>
  <c r="AM385" i="1"/>
  <c r="S385" i="1"/>
  <c r="Z385" i="1" s="1"/>
  <c r="BA385" i="1" s="1"/>
  <c r="P385" i="1"/>
  <c r="AJ385" i="1" s="1"/>
  <c r="BI384" i="1"/>
  <c r="BD384" i="1"/>
  <c r="BB384" i="1"/>
  <c r="AM384" i="1"/>
  <c r="S384" i="1"/>
  <c r="Z384" i="1" s="1"/>
  <c r="BA384" i="1" s="1"/>
  <c r="P384" i="1"/>
  <c r="AJ384" i="1" s="1"/>
  <c r="BI383" i="1"/>
  <c r="BD383" i="1"/>
  <c r="BB383" i="1"/>
  <c r="AM383" i="1"/>
  <c r="S383" i="1"/>
  <c r="Z383" i="1" s="1"/>
  <c r="BA383" i="1" s="1"/>
  <c r="P383" i="1"/>
  <c r="AJ383" i="1" s="1"/>
  <c r="BI382" i="1"/>
  <c r="BD382" i="1"/>
  <c r="BB382" i="1"/>
  <c r="AM382" i="1"/>
  <c r="S382" i="1"/>
  <c r="Z382" i="1" s="1"/>
  <c r="BA382" i="1" s="1"/>
  <c r="P382" i="1"/>
  <c r="AJ382" i="1" s="1"/>
  <c r="BI381" i="1"/>
  <c r="BD381" i="1"/>
  <c r="BB381" i="1"/>
  <c r="AM381" i="1"/>
  <c r="Z381" i="1"/>
  <c r="BA381" i="1" s="1"/>
  <c r="S381" i="1"/>
  <c r="P381" i="1"/>
  <c r="AJ381" i="1" s="1"/>
  <c r="BI380" i="1"/>
  <c r="BD380" i="1"/>
  <c r="BB380" i="1"/>
  <c r="AM380" i="1"/>
  <c r="S380" i="1"/>
  <c r="Z380" i="1" s="1"/>
  <c r="BA380" i="1" s="1"/>
  <c r="P380" i="1"/>
  <c r="AJ380" i="1" s="1"/>
  <c r="BI379" i="1"/>
  <c r="BD379" i="1"/>
  <c r="BB379" i="1"/>
  <c r="AM379" i="1"/>
  <c r="S379" i="1"/>
  <c r="Z379" i="1" s="1"/>
  <c r="BA379" i="1" s="1"/>
  <c r="P379" i="1"/>
  <c r="AJ379" i="1" s="1"/>
  <c r="BI378" i="1"/>
  <c r="BD378" i="1"/>
  <c r="BB378" i="1"/>
  <c r="AM378" i="1"/>
  <c r="S378" i="1"/>
  <c r="Z378" i="1" s="1"/>
  <c r="BA378" i="1" s="1"/>
  <c r="P378" i="1"/>
  <c r="AJ378" i="1" s="1"/>
  <c r="BI377" i="1"/>
  <c r="BD377" i="1"/>
  <c r="BB377" i="1"/>
  <c r="AM377" i="1"/>
  <c r="S377" i="1"/>
  <c r="Z377" i="1" s="1"/>
  <c r="BA377" i="1" s="1"/>
  <c r="P377" i="1"/>
  <c r="AJ377" i="1" s="1"/>
  <c r="BI376" i="1"/>
  <c r="BD376" i="1"/>
  <c r="BB376" i="1"/>
  <c r="AM376" i="1"/>
  <c r="S376" i="1"/>
  <c r="Z376" i="1" s="1"/>
  <c r="BA376" i="1" s="1"/>
  <c r="Q376" i="1"/>
  <c r="AG376" i="1" s="1"/>
  <c r="P376" i="1"/>
  <c r="AJ376" i="1" s="1"/>
  <c r="BI375" i="1"/>
  <c r="BD375" i="1"/>
  <c r="BB375" i="1"/>
  <c r="AM375" i="1"/>
  <c r="AG375" i="1"/>
  <c r="Z375" i="1"/>
  <c r="BA375" i="1" s="1"/>
  <c r="S375" i="1"/>
  <c r="P375" i="1"/>
  <c r="AJ375" i="1" s="1"/>
  <c r="BI374" i="1"/>
  <c r="BD374" i="1"/>
  <c r="BB374" i="1"/>
  <c r="AM374" i="1"/>
  <c r="AJ374" i="1"/>
  <c r="S374" i="1"/>
  <c r="Z374" i="1" s="1"/>
  <c r="BA374" i="1" s="1"/>
  <c r="P374" i="1"/>
  <c r="BI373" i="1"/>
  <c r="BD373" i="1"/>
  <c r="BB373" i="1"/>
  <c r="AM373" i="1"/>
  <c r="S373" i="1"/>
  <c r="Z373" i="1" s="1"/>
  <c r="BA373" i="1" s="1"/>
  <c r="Q373" i="1"/>
  <c r="P373" i="1"/>
  <c r="AJ373" i="1" s="1"/>
  <c r="E373" i="1"/>
  <c r="E374" i="1" s="1"/>
  <c r="E375" i="1" s="1"/>
  <c r="BI372" i="1"/>
  <c r="BD372" i="1"/>
  <c r="BB372" i="1"/>
  <c r="AM372" i="1"/>
  <c r="AG372" i="1"/>
  <c r="S372" i="1"/>
  <c r="Z372" i="1" s="1"/>
  <c r="BA372" i="1" s="1"/>
  <c r="P372" i="1"/>
  <c r="AJ372" i="1" s="1"/>
  <c r="BI371" i="1"/>
  <c r="BD371" i="1"/>
  <c r="BB371" i="1"/>
  <c r="BA371" i="1"/>
  <c r="AM371" i="1"/>
  <c r="S371" i="1"/>
  <c r="Z371" i="1" s="1"/>
  <c r="P371" i="1"/>
  <c r="AJ371" i="1" s="1"/>
  <c r="BI370" i="1"/>
  <c r="BD370" i="1"/>
  <c r="BB370" i="1"/>
  <c r="AM370" i="1"/>
  <c r="AJ370" i="1"/>
  <c r="Z370" i="1"/>
  <c r="BA370" i="1" s="1"/>
  <c r="S370" i="1"/>
  <c r="P370" i="1"/>
  <c r="BI369" i="1"/>
  <c r="BD369" i="1"/>
  <c r="BB369" i="1"/>
  <c r="AM369" i="1"/>
  <c r="AH369" i="1"/>
  <c r="AH370" i="1" s="1"/>
  <c r="AH371" i="1" s="1"/>
  <c r="AH372" i="1" s="1"/>
  <c r="AH373" i="1" s="1"/>
  <c r="AH374" i="1" s="1"/>
  <c r="AH375" i="1" s="1"/>
  <c r="AH376" i="1" s="1"/>
  <c r="AH377" i="1" s="1"/>
  <c r="AH378" i="1" s="1"/>
  <c r="AH379" i="1" s="1"/>
  <c r="AH380" i="1" s="1"/>
  <c r="AH381" i="1" s="1"/>
  <c r="AH382" i="1" s="1"/>
  <c r="AH383" i="1" s="1"/>
  <c r="AH384" i="1" s="1"/>
  <c r="AH385" i="1" s="1"/>
  <c r="AH386" i="1" s="1"/>
  <c r="AH387" i="1" s="1"/>
  <c r="AH388" i="1" s="1"/>
  <c r="AH389" i="1" s="1"/>
  <c r="AH390" i="1" s="1"/>
  <c r="AH391" i="1" s="1"/>
  <c r="AH392" i="1" s="1"/>
  <c r="AH393" i="1" s="1"/>
  <c r="AH394" i="1" s="1"/>
  <c r="AH395" i="1" s="1"/>
  <c r="AH396" i="1" s="1"/>
  <c r="AE369" i="1"/>
  <c r="AE370" i="1" s="1"/>
  <c r="AE371" i="1" s="1"/>
  <c r="AE372" i="1" s="1"/>
  <c r="AE373" i="1" s="1"/>
  <c r="AE374" i="1" s="1"/>
  <c r="AE375" i="1" s="1"/>
  <c r="AE376" i="1" s="1"/>
  <c r="AE377" i="1" s="1"/>
  <c r="AE378" i="1" s="1"/>
  <c r="AE379" i="1" s="1"/>
  <c r="AE380" i="1" s="1"/>
  <c r="AE381" i="1" s="1"/>
  <c r="AE382" i="1" s="1"/>
  <c r="AE383" i="1" s="1"/>
  <c r="AE384" i="1" s="1"/>
  <c r="AE385" i="1" s="1"/>
  <c r="AE386" i="1" s="1"/>
  <c r="AE387" i="1" s="1"/>
  <c r="AE388" i="1" s="1"/>
  <c r="AE389" i="1" s="1"/>
  <c r="AE390" i="1" s="1"/>
  <c r="AE391" i="1" s="1"/>
  <c r="AE392" i="1" s="1"/>
  <c r="AE393" i="1" s="1"/>
  <c r="AE394" i="1" s="1"/>
  <c r="AE395" i="1" s="1"/>
  <c r="AE396" i="1" s="1"/>
  <c r="AD369" i="1"/>
  <c r="AD370" i="1" s="1"/>
  <c r="AD371" i="1" s="1"/>
  <c r="AD372" i="1" s="1"/>
  <c r="AD373" i="1" s="1"/>
  <c r="AD374" i="1" s="1"/>
  <c r="AD375" i="1" s="1"/>
  <c r="AD376" i="1" s="1"/>
  <c r="AD377" i="1" s="1"/>
  <c r="AD378" i="1" s="1"/>
  <c r="AD379" i="1" s="1"/>
  <c r="AD380" i="1" s="1"/>
  <c r="AD381" i="1" s="1"/>
  <c r="AD382" i="1" s="1"/>
  <c r="AD383" i="1" s="1"/>
  <c r="AD384" i="1" s="1"/>
  <c r="AD385" i="1" s="1"/>
  <c r="AD386" i="1" s="1"/>
  <c r="AD387" i="1" s="1"/>
  <c r="AD388" i="1" s="1"/>
  <c r="AD389" i="1" s="1"/>
  <c r="AD390" i="1" s="1"/>
  <c r="AD391" i="1" s="1"/>
  <c r="AD392" i="1" s="1"/>
  <c r="AD393" i="1" s="1"/>
  <c r="AD394" i="1" s="1"/>
  <c r="AD395" i="1" s="1"/>
  <c r="AD396" i="1" s="1"/>
  <c r="S369" i="1"/>
  <c r="Z369" i="1" s="1"/>
  <c r="BA369" i="1" s="1"/>
  <c r="Q369" i="1"/>
  <c r="AG369" i="1" s="1"/>
  <c r="P369" i="1"/>
  <c r="AJ369" i="1" s="1"/>
  <c r="BI368" i="1"/>
  <c r="BD368" i="1"/>
  <c r="BB368" i="1"/>
  <c r="AM368" i="1"/>
  <c r="AG368" i="1"/>
  <c r="S368" i="1"/>
  <c r="Z368" i="1" s="1"/>
  <c r="BA368" i="1" s="1"/>
  <c r="P368" i="1"/>
  <c r="AJ368" i="1" s="1"/>
  <c r="BI367" i="1"/>
  <c r="BD367" i="1"/>
  <c r="BB367" i="1"/>
  <c r="AM367" i="1"/>
  <c r="AI367" i="1"/>
  <c r="AI368" i="1" s="1"/>
  <c r="AI369" i="1" s="1"/>
  <c r="AI370" i="1" s="1"/>
  <c r="AI371" i="1" s="1"/>
  <c r="AI372" i="1" s="1"/>
  <c r="AI373" i="1" s="1"/>
  <c r="AI374" i="1" s="1"/>
  <c r="AI375" i="1" s="1"/>
  <c r="AI376" i="1" s="1"/>
  <c r="AI377" i="1" s="1"/>
  <c r="AI378" i="1" s="1"/>
  <c r="AI379" i="1" s="1"/>
  <c r="AI380" i="1" s="1"/>
  <c r="AI381" i="1" s="1"/>
  <c r="AI382" i="1" s="1"/>
  <c r="AI383" i="1" s="1"/>
  <c r="AI384" i="1" s="1"/>
  <c r="AI385" i="1" s="1"/>
  <c r="AI386" i="1" s="1"/>
  <c r="AI387" i="1" s="1"/>
  <c r="AI388" i="1" s="1"/>
  <c r="AI389" i="1" s="1"/>
  <c r="AI390" i="1" s="1"/>
  <c r="AI391" i="1" s="1"/>
  <c r="AI392" i="1" s="1"/>
  <c r="AI393" i="1" s="1"/>
  <c r="AI394" i="1" s="1"/>
  <c r="AI395" i="1" s="1"/>
  <c r="AI396" i="1" s="1"/>
  <c r="S367" i="1"/>
  <c r="Z367" i="1" s="1"/>
  <c r="BA367" i="1" s="1"/>
  <c r="P367" i="1"/>
  <c r="AJ367" i="1" s="1"/>
  <c r="BI366" i="1"/>
  <c r="BD366" i="1"/>
  <c r="BB366" i="1"/>
  <c r="AM366" i="1"/>
  <c r="AI366" i="1"/>
  <c r="Z366" i="1"/>
  <c r="BA366" i="1" s="1"/>
  <c r="S366" i="1"/>
  <c r="P366" i="1"/>
  <c r="AJ366" i="1" s="1"/>
  <c r="BI365" i="1"/>
  <c r="BD365" i="1"/>
  <c r="BB365" i="1"/>
  <c r="AM365" i="1"/>
  <c r="AI365" i="1"/>
  <c r="S365" i="1"/>
  <c r="Z365" i="1" s="1"/>
  <c r="BA365" i="1" s="1"/>
  <c r="P365" i="1"/>
  <c r="AJ365" i="1" s="1"/>
  <c r="BI364" i="1"/>
  <c r="BD364" i="1"/>
  <c r="BB364" i="1"/>
  <c r="AM364" i="1"/>
  <c r="AJ364" i="1"/>
  <c r="AI364" i="1"/>
  <c r="S364" i="1"/>
  <c r="Z364" i="1" s="1"/>
  <c r="BA364" i="1" s="1"/>
  <c r="P364" i="1"/>
  <c r="BI363" i="1"/>
  <c r="BD363" i="1"/>
  <c r="BB363" i="1"/>
  <c r="AM363" i="1"/>
  <c r="AI363" i="1"/>
  <c r="S363" i="1"/>
  <c r="Z363" i="1" s="1"/>
  <c r="BA363" i="1" s="1"/>
  <c r="P363" i="1"/>
  <c r="AJ363" i="1" s="1"/>
  <c r="BI362" i="1"/>
  <c r="BD362" i="1"/>
  <c r="BB362" i="1"/>
  <c r="AM362" i="1"/>
  <c r="AI362" i="1"/>
  <c r="S362" i="1"/>
  <c r="Z362" i="1" s="1"/>
  <c r="BA362" i="1" s="1"/>
  <c r="P362" i="1"/>
  <c r="AJ362" i="1" s="1"/>
  <c r="BI361" i="1"/>
  <c r="BD361" i="1"/>
  <c r="BB361" i="1"/>
  <c r="AM361" i="1"/>
  <c r="AI361" i="1"/>
  <c r="S361" i="1"/>
  <c r="Z361" i="1" s="1"/>
  <c r="BA361" i="1" s="1"/>
  <c r="P361" i="1"/>
  <c r="AJ361" i="1" s="1"/>
  <c r="BI360" i="1"/>
  <c r="BD360" i="1"/>
  <c r="BB360" i="1"/>
  <c r="AM360" i="1"/>
  <c r="AI360" i="1"/>
  <c r="S360" i="1"/>
  <c r="Z360" i="1" s="1"/>
  <c r="BA360" i="1" s="1"/>
  <c r="Q360" i="1"/>
  <c r="P360" i="1"/>
  <c r="AJ360" i="1" s="1"/>
  <c r="BI359" i="1"/>
  <c r="BD359" i="1"/>
  <c r="BB359" i="1"/>
  <c r="AM359" i="1"/>
  <c r="AI359" i="1"/>
  <c r="S359" i="1"/>
  <c r="Z359" i="1" s="1"/>
  <c r="BA359" i="1" s="1"/>
  <c r="Q359" i="1"/>
  <c r="AG359" i="1" s="1"/>
  <c r="P359" i="1"/>
  <c r="AJ359" i="1" s="1"/>
  <c r="E359" i="1"/>
  <c r="E360" i="1" s="1"/>
  <c r="BI358" i="1"/>
  <c r="BD358" i="1"/>
  <c r="BB358" i="1"/>
  <c r="AM358" i="1"/>
  <c r="AI358" i="1"/>
  <c r="AG358" i="1"/>
  <c r="S358" i="1"/>
  <c r="Z358" i="1" s="1"/>
  <c r="BA358" i="1" s="1"/>
  <c r="P358" i="1"/>
  <c r="AJ358" i="1" s="1"/>
  <c r="BI357" i="1"/>
  <c r="BD357" i="1"/>
  <c r="BB357" i="1"/>
  <c r="AM357" i="1"/>
  <c r="AI357" i="1"/>
  <c r="S357" i="1"/>
  <c r="Z357" i="1" s="1"/>
  <c r="BA357" i="1" s="1"/>
  <c r="P357" i="1"/>
  <c r="AJ357" i="1" s="1"/>
  <c r="BI356" i="1"/>
  <c r="BD356" i="1"/>
  <c r="BB356" i="1"/>
  <c r="AM356" i="1"/>
  <c r="AI356" i="1"/>
  <c r="S356" i="1"/>
  <c r="Z356" i="1" s="1"/>
  <c r="BA356" i="1" s="1"/>
  <c r="Q356" i="1"/>
  <c r="P356" i="1"/>
  <c r="AJ356" i="1" s="1"/>
  <c r="BI355" i="1"/>
  <c r="BD355" i="1"/>
  <c r="BB355" i="1"/>
  <c r="AM355" i="1"/>
  <c r="AJ355" i="1"/>
  <c r="AI355" i="1"/>
  <c r="AG355" i="1"/>
  <c r="S355" i="1"/>
  <c r="Z355" i="1" s="1"/>
  <c r="BA355" i="1" s="1"/>
  <c r="P355" i="1"/>
  <c r="BI354" i="1"/>
  <c r="BD354" i="1"/>
  <c r="BB354" i="1"/>
  <c r="AM354" i="1"/>
  <c r="AI354" i="1"/>
  <c r="S354" i="1"/>
  <c r="Z354" i="1" s="1"/>
  <c r="BA354" i="1" s="1"/>
  <c r="P354" i="1"/>
  <c r="AJ354" i="1" s="1"/>
  <c r="BI353" i="1"/>
  <c r="BD353" i="1"/>
  <c r="BB353" i="1"/>
  <c r="AM353" i="1"/>
  <c r="AJ353" i="1"/>
  <c r="AI353" i="1"/>
  <c r="S353" i="1"/>
  <c r="Z353" i="1" s="1"/>
  <c r="BA353" i="1" s="1"/>
  <c r="P353" i="1"/>
  <c r="BI352" i="1"/>
  <c r="BD352" i="1"/>
  <c r="BB352" i="1"/>
  <c r="AM352" i="1"/>
  <c r="AI352" i="1"/>
  <c r="S352" i="1"/>
  <c r="Z352" i="1" s="1"/>
  <c r="BA352" i="1" s="1"/>
  <c r="P352" i="1"/>
  <c r="AJ352" i="1" s="1"/>
  <c r="BI351" i="1"/>
  <c r="BD351" i="1"/>
  <c r="BB351" i="1"/>
  <c r="AM351" i="1"/>
  <c r="AI351" i="1"/>
  <c r="S351" i="1"/>
  <c r="Z351" i="1" s="1"/>
  <c r="BA351" i="1" s="1"/>
  <c r="P351" i="1"/>
  <c r="AJ351" i="1" s="1"/>
  <c r="BI350" i="1"/>
  <c r="BD350" i="1"/>
  <c r="BB350" i="1"/>
  <c r="AM350" i="1"/>
  <c r="AI350" i="1"/>
  <c r="S350" i="1"/>
  <c r="Z350" i="1" s="1"/>
  <c r="BA350" i="1" s="1"/>
  <c r="P350" i="1"/>
  <c r="AJ350" i="1" s="1"/>
  <c r="BI349" i="1"/>
  <c r="BD349" i="1"/>
  <c r="BB349" i="1"/>
  <c r="AM349" i="1"/>
  <c r="AI349" i="1"/>
  <c r="S349" i="1"/>
  <c r="Z349" i="1" s="1"/>
  <c r="BA349" i="1" s="1"/>
  <c r="P349" i="1"/>
  <c r="AJ349" i="1" s="1"/>
  <c r="BI348" i="1"/>
  <c r="BD348" i="1"/>
  <c r="BB348" i="1"/>
  <c r="AM348" i="1"/>
  <c r="AI348" i="1"/>
  <c r="S348" i="1"/>
  <c r="Z348" i="1" s="1"/>
  <c r="BA348" i="1" s="1"/>
  <c r="P348" i="1"/>
  <c r="AJ348" i="1" s="1"/>
  <c r="BI347" i="1"/>
  <c r="BD347" i="1"/>
  <c r="BB347" i="1"/>
  <c r="AM347" i="1"/>
  <c r="AI347" i="1"/>
  <c r="S347" i="1"/>
  <c r="Z347" i="1" s="1"/>
  <c r="BA347" i="1" s="1"/>
  <c r="P347" i="1"/>
  <c r="AJ347" i="1" s="1"/>
  <c r="BI346" i="1"/>
  <c r="BD346" i="1"/>
  <c r="BB346" i="1"/>
  <c r="AM346" i="1"/>
  <c r="AI346" i="1"/>
  <c r="S346" i="1"/>
  <c r="Z346" i="1" s="1"/>
  <c r="BA346" i="1" s="1"/>
  <c r="P346" i="1"/>
  <c r="AJ346" i="1" s="1"/>
  <c r="BI345" i="1"/>
  <c r="BD345" i="1"/>
  <c r="BB345" i="1"/>
  <c r="AM345" i="1"/>
  <c r="AI345" i="1"/>
  <c r="AD345" i="1"/>
  <c r="AD346" i="1" s="1"/>
  <c r="AD347" i="1" s="1"/>
  <c r="AD348" i="1" s="1"/>
  <c r="AD349" i="1" s="1"/>
  <c r="AD350" i="1" s="1"/>
  <c r="AD351" i="1" s="1"/>
  <c r="AD352" i="1" s="1"/>
  <c r="AD353" i="1" s="1"/>
  <c r="AD354" i="1" s="1"/>
  <c r="AD355" i="1" s="1"/>
  <c r="AD356" i="1" s="1"/>
  <c r="AD357" i="1" s="1"/>
  <c r="AD358" i="1" s="1"/>
  <c r="AD359" i="1" s="1"/>
  <c r="AD360" i="1" s="1"/>
  <c r="AD361" i="1" s="1"/>
  <c r="AD362" i="1" s="1"/>
  <c r="AD363" i="1" s="1"/>
  <c r="AD364" i="1" s="1"/>
  <c r="AD365" i="1" s="1"/>
  <c r="AD366" i="1" s="1"/>
  <c r="AD367" i="1" s="1"/>
  <c r="Z345" i="1"/>
  <c r="BA345" i="1" s="1"/>
  <c r="S345" i="1"/>
  <c r="P345" i="1"/>
  <c r="AJ345" i="1" s="1"/>
  <c r="E345" i="1"/>
  <c r="BI344" i="1"/>
  <c r="BD344" i="1"/>
  <c r="BB344" i="1"/>
  <c r="AM344" i="1"/>
  <c r="AI344" i="1"/>
  <c r="S344" i="1"/>
  <c r="Z344" i="1" s="1"/>
  <c r="BA344" i="1" s="1"/>
  <c r="P344" i="1"/>
  <c r="AJ344" i="1" s="1"/>
  <c r="BI343" i="1"/>
  <c r="BD343" i="1"/>
  <c r="BB343" i="1"/>
  <c r="AM343" i="1"/>
  <c r="AI343" i="1"/>
  <c r="AH343" i="1"/>
  <c r="AH344" i="1" s="1"/>
  <c r="AH345" i="1" s="1"/>
  <c r="AH346" i="1" s="1"/>
  <c r="AH347" i="1" s="1"/>
  <c r="AH348" i="1" s="1"/>
  <c r="AH349" i="1" s="1"/>
  <c r="AH350" i="1" s="1"/>
  <c r="AH351" i="1" s="1"/>
  <c r="AH352" i="1" s="1"/>
  <c r="AH353" i="1" s="1"/>
  <c r="AH354" i="1" s="1"/>
  <c r="AH355" i="1" s="1"/>
  <c r="AH356" i="1" s="1"/>
  <c r="AH357" i="1" s="1"/>
  <c r="AH358" i="1" s="1"/>
  <c r="AH359" i="1" s="1"/>
  <c r="AH360" i="1" s="1"/>
  <c r="AH361" i="1" s="1"/>
  <c r="AH362" i="1" s="1"/>
  <c r="AH363" i="1" s="1"/>
  <c r="AH364" i="1" s="1"/>
  <c r="AH365" i="1" s="1"/>
  <c r="AH366" i="1" s="1"/>
  <c r="AH367" i="1" s="1"/>
  <c r="AE343" i="1"/>
  <c r="AE344" i="1" s="1"/>
  <c r="AE345" i="1" s="1"/>
  <c r="AE346" i="1" s="1"/>
  <c r="AE347" i="1" s="1"/>
  <c r="AE348" i="1" s="1"/>
  <c r="AE349" i="1" s="1"/>
  <c r="AE350" i="1" s="1"/>
  <c r="AE351" i="1" s="1"/>
  <c r="AE352" i="1" s="1"/>
  <c r="AE353" i="1" s="1"/>
  <c r="AE354" i="1" s="1"/>
  <c r="AE355" i="1" s="1"/>
  <c r="AE356" i="1" s="1"/>
  <c r="AE357" i="1" s="1"/>
  <c r="AE358" i="1" s="1"/>
  <c r="AE359" i="1" s="1"/>
  <c r="AE360" i="1" s="1"/>
  <c r="AE361" i="1" s="1"/>
  <c r="AE362" i="1" s="1"/>
  <c r="AE363" i="1" s="1"/>
  <c r="AE364" i="1" s="1"/>
  <c r="AE365" i="1" s="1"/>
  <c r="AE366" i="1" s="1"/>
  <c r="AE367" i="1" s="1"/>
  <c r="AD343" i="1"/>
  <c r="Z343" i="1"/>
  <c r="BA343" i="1" s="1"/>
  <c r="S343" i="1"/>
  <c r="Q343" i="1"/>
  <c r="AG343" i="1" s="1"/>
  <c r="P343" i="1"/>
  <c r="AJ343" i="1" s="1"/>
  <c r="BI342" i="1"/>
  <c r="BD342" i="1"/>
  <c r="BB342" i="1"/>
  <c r="AM342" i="1"/>
  <c r="AI342" i="1"/>
  <c r="AG342" i="1"/>
  <c r="Z342" i="1"/>
  <c r="BA342" i="1" s="1"/>
  <c r="S342" i="1"/>
  <c r="P342" i="1"/>
  <c r="AJ342" i="1" s="1"/>
  <c r="BI341" i="1"/>
  <c r="BD341" i="1"/>
  <c r="BB341" i="1"/>
  <c r="AM341" i="1"/>
  <c r="AI341" i="1"/>
  <c r="Z341" i="1"/>
  <c r="BA341" i="1" s="1"/>
  <c r="S341" i="1"/>
  <c r="P341" i="1"/>
  <c r="AJ341" i="1" s="1"/>
  <c r="BI340" i="1"/>
  <c r="BD340" i="1"/>
  <c r="BB340" i="1"/>
  <c r="AM340" i="1"/>
  <c r="AI340" i="1"/>
  <c r="Z340" i="1"/>
  <c r="BA340" i="1" s="1"/>
  <c r="S340" i="1"/>
  <c r="P340" i="1"/>
  <c r="AJ340" i="1" s="1"/>
  <c r="BI339" i="1"/>
  <c r="BD339" i="1"/>
  <c r="BB339" i="1"/>
  <c r="AM339" i="1"/>
  <c r="AJ339" i="1"/>
  <c r="AI339" i="1"/>
  <c r="S339" i="1"/>
  <c r="Z339" i="1" s="1"/>
  <c r="BA339" i="1" s="1"/>
  <c r="P339" i="1"/>
  <c r="BI338" i="1"/>
  <c r="BD338" i="1"/>
  <c r="BB338" i="1"/>
  <c r="AM338" i="1"/>
  <c r="AI338" i="1"/>
  <c r="S338" i="1"/>
  <c r="Z338" i="1" s="1"/>
  <c r="BA338" i="1" s="1"/>
  <c r="P338" i="1"/>
  <c r="AJ338" i="1" s="1"/>
  <c r="BI337" i="1"/>
  <c r="BD337" i="1"/>
  <c r="BB337" i="1"/>
  <c r="AM337" i="1"/>
  <c r="AI337" i="1"/>
  <c r="S337" i="1"/>
  <c r="Z337" i="1" s="1"/>
  <c r="BA337" i="1" s="1"/>
  <c r="P337" i="1"/>
  <c r="AJ337" i="1" s="1"/>
  <c r="BI336" i="1"/>
  <c r="BD336" i="1"/>
  <c r="BB336" i="1"/>
  <c r="AM336" i="1"/>
  <c r="AI336" i="1"/>
  <c r="S336" i="1"/>
  <c r="Z336" i="1" s="1"/>
  <c r="BA336" i="1" s="1"/>
  <c r="P336" i="1"/>
  <c r="AJ336" i="1" s="1"/>
  <c r="BI335" i="1"/>
  <c r="BD335" i="1"/>
  <c r="BB335" i="1"/>
  <c r="AM335" i="1"/>
  <c r="AI335" i="1"/>
  <c r="S335" i="1"/>
  <c r="Z335" i="1" s="1"/>
  <c r="BA335" i="1" s="1"/>
  <c r="P335" i="1"/>
  <c r="AJ335" i="1" s="1"/>
  <c r="BI334" i="1"/>
  <c r="BD334" i="1"/>
  <c r="BB334" i="1"/>
  <c r="AM334" i="1"/>
  <c r="AI334" i="1"/>
  <c r="S334" i="1"/>
  <c r="Z334" i="1" s="1"/>
  <c r="BA334" i="1" s="1"/>
  <c r="P334" i="1"/>
  <c r="AJ334" i="1" s="1"/>
  <c r="BI333" i="1"/>
  <c r="BD333" i="1"/>
  <c r="BB333" i="1"/>
  <c r="AM333" i="1"/>
  <c r="AI333" i="1"/>
  <c r="S333" i="1"/>
  <c r="Z333" i="1" s="1"/>
  <c r="BA333" i="1" s="1"/>
  <c r="P333" i="1"/>
  <c r="AJ333" i="1" s="1"/>
  <c r="BI332" i="1"/>
  <c r="BD332" i="1"/>
  <c r="BB332" i="1"/>
  <c r="AM332" i="1"/>
  <c r="AI332" i="1"/>
  <c r="S332" i="1"/>
  <c r="Z332" i="1" s="1"/>
  <c r="BA332" i="1" s="1"/>
  <c r="P332" i="1"/>
  <c r="AJ332" i="1" s="1"/>
  <c r="BI331" i="1"/>
  <c r="BD331" i="1"/>
  <c r="BB331" i="1"/>
  <c r="AM331" i="1"/>
  <c r="AI331" i="1"/>
  <c r="S331" i="1"/>
  <c r="Z331" i="1" s="1"/>
  <c r="BA331" i="1" s="1"/>
  <c r="P331" i="1"/>
  <c r="AJ331" i="1" s="1"/>
  <c r="E331" i="1"/>
  <c r="BI330" i="1"/>
  <c r="BD330" i="1"/>
  <c r="BB330" i="1"/>
  <c r="AM330" i="1"/>
  <c r="AI330" i="1"/>
  <c r="S330" i="1"/>
  <c r="Z330" i="1" s="1"/>
  <c r="BA330" i="1" s="1"/>
  <c r="Q330" i="1"/>
  <c r="Q331" i="1" s="1"/>
  <c r="P330" i="1"/>
  <c r="AJ330" i="1" s="1"/>
  <c r="BI329" i="1"/>
  <c r="BD329" i="1"/>
  <c r="BB329" i="1"/>
  <c r="BA329" i="1"/>
  <c r="AM329" i="1"/>
  <c r="AI329" i="1"/>
  <c r="AG329" i="1"/>
  <c r="Z329" i="1"/>
  <c r="S329" i="1"/>
  <c r="P329" i="1"/>
  <c r="AJ329" i="1" s="1"/>
  <c r="BI328" i="1"/>
  <c r="BD328" i="1"/>
  <c r="BB328" i="1"/>
  <c r="AM328" i="1"/>
  <c r="AI328" i="1"/>
  <c r="S328" i="1"/>
  <c r="Z328" i="1" s="1"/>
  <c r="BA328" i="1" s="1"/>
  <c r="P328" i="1"/>
  <c r="AJ328" i="1" s="1"/>
  <c r="BI327" i="1"/>
  <c r="BD327" i="1"/>
  <c r="BB327" i="1"/>
  <c r="AM327" i="1"/>
  <c r="AI327" i="1"/>
  <c r="S327" i="1"/>
  <c r="Z327" i="1" s="1"/>
  <c r="BA327" i="1" s="1"/>
  <c r="P327" i="1"/>
  <c r="AJ327" i="1" s="1"/>
  <c r="BI326" i="1"/>
  <c r="BD326" i="1"/>
  <c r="BB326" i="1"/>
  <c r="AM326" i="1"/>
  <c r="AI326" i="1"/>
  <c r="S326" i="1"/>
  <c r="Z326" i="1" s="1"/>
  <c r="BA326" i="1" s="1"/>
  <c r="P326" i="1"/>
  <c r="AJ326" i="1" s="1"/>
  <c r="BI325" i="1"/>
  <c r="BD325" i="1"/>
  <c r="BB325" i="1"/>
  <c r="AM325" i="1"/>
  <c r="AI325" i="1"/>
  <c r="S325" i="1"/>
  <c r="Z325" i="1" s="1"/>
  <c r="BA325" i="1" s="1"/>
  <c r="P325" i="1"/>
  <c r="AJ325" i="1" s="1"/>
  <c r="BI324" i="1"/>
  <c r="BD324" i="1"/>
  <c r="BB324" i="1"/>
  <c r="AM324" i="1"/>
  <c r="AI324" i="1"/>
  <c r="S324" i="1"/>
  <c r="Z324" i="1" s="1"/>
  <c r="BA324" i="1" s="1"/>
  <c r="P324" i="1"/>
  <c r="AJ324" i="1" s="1"/>
  <c r="BI323" i="1"/>
  <c r="BD323" i="1"/>
  <c r="BB323" i="1"/>
  <c r="AM323" i="1"/>
  <c r="AI323" i="1"/>
  <c r="S323" i="1"/>
  <c r="Z323" i="1" s="1"/>
  <c r="BA323" i="1" s="1"/>
  <c r="P323" i="1"/>
  <c r="AJ323" i="1" s="1"/>
  <c r="BI322" i="1"/>
  <c r="BD322" i="1"/>
  <c r="BB322" i="1"/>
  <c r="AM322" i="1"/>
  <c r="AI322" i="1"/>
  <c r="Z322" i="1"/>
  <c r="BA322" i="1" s="1"/>
  <c r="S322" i="1"/>
  <c r="P322" i="1"/>
  <c r="AJ322" i="1" s="1"/>
  <c r="BI321" i="1"/>
  <c r="BD321" i="1"/>
  <c r="BB321" i="1"/>
  <c r="AM321" i="1"/>
  <c r="AI321" i="1"/>
  <c r="S321" i="1"/>
  <c r="Z321" i="1" s="1"/>
  <c r="BA321" i="1" s="1"/>
  <c r="P321" i="1"/>
  <c r="AJ321" i="1" s="1"/>
  <c r="BI320" i="1"/>
  <c r="BG320" i="1"/>
  <c r="BG321" i="1" s="1"/>
  <c r="BG322" i="1" s="1"/>
  <c r="BG323" i="1" s="1"/>
  <c r="BG324" i="1" s="1"/>
  <c r="BG325" i="1" s="1"/>
  <c r="BG326" i="1" s="1"/>
  <c r="BG327" i="1" s="1"/>
  <c r="BG328" i="1" s="1"/>
  <c r="BG329" i="1" s="1"/>
  <c r="BG330" i="1" s="1"/>
  <c r="BG331" i="1" s="1"/>
  <c r="BG332" i="1" s="1"/>
  <c r="BG333" i="1" s="1"/>
  <c r="BG334" i="1" s="1"/>
  <c r="BG335" i="1" s="1"/>
  <c r="BG336" i="1" s="1"/>
  <c r="BG337" i="1" s="1"/>
  <c r="BG338" i="1" s="1"/>
  <c r="BG339" i="1" s="1"/>
  <c r="BG340" i="1" s="1"/>
  <c r="BG341" i="1" s="1"/>
  <c r="BG342" i="1" s="1"/>
  <c r="BG343" i="1" s="1"/>
  <c r="BG344" i="1" s="1"/>
  <c r="BG345" i="1" s="1"/>
  <c r="BG346" i="1" s="1"/>
  <c r="BG347" i="1" s="1"/>
  <c r="BG348" i="1" s="1"/>
  <c r="BG349" i="1" s="1"/>
  <c r="BG350" i="1" s="1"/>
  <c r="BG351" i="1" s="1"/>
  <c r="BG352" i="1" s="1"/>
  <c r="BG353" i="1" s="1"/>
  <c r="BG354" i="1" s="1"/>
  <c r="BG355" i="1" s="1"/>
  <c r="BG356" i="1" s="1"/>
  <c r="BG357" i="1" s="1"/>
  <c r="BG358" i="1" s="1"/>
  <c r="BG359" i="1" s="1"/>
  <c r="BG360" i="1" s="1"/>
  <c r="BG361" i="1" s="1"/>
  <c r="BG362" i="1" s="1"/>
  <c r="BG363" i="1" s="1"/>
  <c r="BG364" i="1" s="1"/>
  <c r="BG365" i="1" s="1"/>
  <c r="BG366" i="1" s="1"/>
  <c r="BG367" i="1" s="1"/>
  <c r="BG368" i="1" s="1"/>
  <c r="BG369" i="1" s="1"/>
  <c r="BG370" i="1" s="1"/>
  <c r="BG371" i="1" s="1"/>
  <c r="BG372" i="1" s="1"/>
  <c r="BG373" i="1" s="1"/>
  <c r="BG374" i="1" s="1"/>
  <c r="BG375" i="1" s="1"/>
  <c r="BG376" i="1" s="1"/>
  <c r="BG377" i="1" s="1"/>
  <c r="BG378" i="1" s="1"/>
  <c r="BG379" i="1" s="1"/>
  <c r="BG380" i="1" s="1"/>
  <c r="BG381" i="1" s="1"/>
  <c r="BG382" i="1" s="1"/>
  <c r="BG383" i="1" s="1"/>
  <c r="BG384" i="1" s="1"/>
  <c r="BG385" i="1" s="1"/>
  <c r="BG386" i="1" s="1"/>
  <c r="BG387" i="1" s="1"/>
  <c r="BG388" i="1" s="1"/>
  <c r="BG389" i="1" s="1"/>
  <c r="BG390" i="1" s="1"/>
  <c r="BG391" i="1" s="1"/>
  <c r="BG392" i="1" s="1"/>
  <c r="BG393" i="1" s="1"/>
  <c r="BG394" i="1" s="1"/>
  <c r="BG395" i="1" s="1"/>
  <c r="BG396" i="1" s="1"/>
  <c r="BG397" i="1" s="1"/>
  <c r="BG398" i="1" s="1"/>
  <c r="BG399" i="1" s="1"/>
  <c r="BG400" i="1" s="1"/>
  <c r="BG401" i="1" s="1"/>
  <c r="BG402" i="1" s="1"/>
  <c r="BG403" i="1" s="1"/>
  <c r="BG404" i="1" s="1"/>
  <c r="BG405" i="1" s="1"/>
  <c r="BG406" i="1" s="1"/>
  <c r="BG407" i="1" s="1"/>
  <c r="BG408" i="1" s="1"/>
  <c r="BG409" i="1" s="1"/>
  <c r="BG410" i="1" s="1"/>
  <c r="BG411" i="1" s="1"/>
  <c r="BG412" i="1" s="1"/>
  <c r="BG413" i="1" s="1"/>
  <c r="BG414" i="1" s="1"/>
  <c r="BG415" i="1" s="1"/>
  <c r="BG416" i="1" s="1"/>
  <c r="BG417" i="1" s="1"/>
  <c r="BG418" i="1" s="1"/>
  <c r="BG419" i="1" s="1"/>
  <c r="BG420" i="1" s="1"/>
  <c r="BG421" i="1" s="1"/>
  <c r="BG422" i="1" s="1"/>
  <c r="BG423" i="1" s="1"/>
  <c r="BG424" i="1" s="1"/>
  <c r="BG425" i="1" s="1"/>
  <c r="BG426" i="1" s="1"/>
  <c r="BG427" i="1" s="1"/>
  <c r="BG428" i="1" s="1"/>
  <c r="BG429" i="1" s="1"/>
  <c r="BG430" i="1" s="1"/>
  <c r="BG431" i="1" s="1"/>
  <c r="BG432" i="1" s="1"/>
  <c r="BG433" i="1" s="1"/>
  <c r="BG434" i="1" s="1"/>
  <c r="BG435" i="1" s="1"/>
  <c r="BG436" i="1" s="1"/>
  <c r="BG437" i="1" s="1"/>
  <c r="BG438" i="1" s="1"/>
  <c r="BG439" i="1" s="1"/>
  <c r="BG440" i="1" s="1"/>
  <c r="BG441" i="1" s="1"/>
  <c r="BG442" i="1" s="1"/>
  <c r="BG443" i="1" s="1"/>
  <c r="BG444" i="1" s="1"/>
  <c r="BG445" i="1" s="1"/>
  <c r="BG446" i="1" s="1"/>
  <c r="BG447" i="1" s="1"/>
  <c r="BG448" i="1" s="1"/>
  <c r="BG449" i="1" s="1"/>
  <c r="BG450" i="1" s="1"/>
  <c r="BG451" i="1" s="1"/>
  <c r="BG452" i="1" s="1"/>
  <c r="BG453" i="1" s="1"/>
  <c r="BG454" i="1" s="1"/>
  <c r="BG455" i="1" s="1"/>
  <c r="BG456" i="1" s="1"/>
  <c r="BG457" i="1" s="1"/>
  <c r="BG458" i="1" s="1"/>
  <c r="BG459" i="1" s="1"/>
  <c r="BG460" i="1" s="1"/>
  <c r="BG461" i="1" s="1"/>
  <c r="BG462" i="1" s="1"/>
  <c r="BG463" i="1" s="1"/>
  <c r="BG464" i="1" s="1"/>
  <c r="BG465" i="1" s="1"/>
  <c r="BG466" i="1" s="1"/>
  <c r="BG467" i="1" s="1"/>
  <c r="BG468" i="1" s="1"/>
  <c r="BG469" i="1" s="1"/>
  <c r="BG470" i="1" s="1"/>
  <c r="BG471" i="1" s="1"/>
  <c r="BG472" i="1" s="1"/>
  <c r="BD320" i="1"/>
  <c r="BB320" i="1"/>
  <c r="AM320" i="1"/>
  <c r="AI320" i="1"/>
  <c r="S320" i="1"/>
  <c r="Z320" i="1" s="1"/>
  <c r="BA320" i="1" s="1"/>
  <c r="P320" i="1"/>
  <c r="AJ320" i="1" s="1"/>
  <c r="BI319" i="1"/>
  <c r="BD319" i="1"/>
  <c r="BB319" i="1"/>
  <c r="AM319" i="1"/>
  <c r="AI319" i="1"/>
  <c r="S319" i="1"/>
  <c r="Z319" i="1" s="1"/>
  <c r="BA319" i="1" s="1"/>
  <c r="P319" i="1"/>
  <c r="AJ319" i="1" s="1"/>
  <c r="BI318" i="1"/>
  <c r="BD318" i="1"/>
  <c r="BB318" i="1"/>
  <c r="AM318" i="1"/>
  <c r="AI318" i="1"/>
  <c r="AB318" i="1"/>
  <c r="AB319" i="1" s="1"/>
  <c r="AB320" i="1" s="1"/>
  <c r="AB321" i="1" s="1"/>
  <c r="AB322" i="1" s="1"/>
  <c r="AB323" i="1" s="1"/>
  <c r="AB324" i="1" s="1"/>
  <c r="AB325" i="1" s="1"/>
  <c r="AB326" i="1" s="1"/>
  <c r="AB327" i="1" s="1"/>
  <c r="AB328" i="1" s="1"/>
  <c r="AB329" i="1" s="1"/>
  <c r="AB330" i="1" s="1"/>
  <c r="AB331" i="1" s="1"/>
  <c r="AB332" i="1" s="1"/>
  <c r="AB333" i="1" s="1"/>
  <c r="AB334" i="1" s="1"/>
  <c r="AB335" i="1" s="1"/>
  <c r="AB336" i="1" s="1"/>
  <c r="AB337" i="1" s="1"/>
  <c r="AB338" i="1" s="1"/>
  <c r="AB339" i="1" s="1"/>
  <c r="AB340" i="1" s="1"/>
  <c r="AB341" i="1" s="1"/>
  <c r="AB342" i="1" s="1"/>
  <c r="AB343" i="1" s="1"/>
  <c r="AB344" i="1" s="1"/>
  <c r="AB345" i="1" s="1"/>
  <c r="AB346" i="1" s="1"/>
  <c r="AB347" i="1" s="1"/>
  <c r="AB348" i="1" s="1"/>
  <c r="AB349" i="1" s="1"/>
  <c r="AB350" i="1" s="1"/>
  <c r="AB351" i="1" s="1"/>
  <c r="AB352" i="1" s="1"/>
  <c r="AB353" i="1" s="1"/>
  <c r="AB354" i="1" s="1"/>
  <c r="AB355" i="1" s="1"/>
  <c r="AB356" i="1" s="1"/>
  <c r="AB357" i="1" s="1"/>
  <c r="AB358" i="1" s="1"/>
  <c r="AB359" i="1" s="1"/>
  <c r="AB360" i="1" s="1"/>
  <c r="AB361" i="1" s="1"/>
  <c r="AB362" i="1" s="1"/>
  <c r="AB363" i="1" s="1"/>
  <c r="AB364" i="1" s="1"/>
  <c r="AB365" i="1" s="1"/>
  <c r="AB366" i="1" s="1"/>
  <c r="AB367" i="1" s="1"/>
  <c r="AB368" i="1" s="1"/>
  <c r="AB369" i="1" s="1"/>
  <c r="AB370" i="1" s="1"/>
  <c r="AB371" i="1" s="1"/>
  <c r="AB372" i="1" s="1"/>
  <c r="AB373" i="1" s="1"/>
  <c r="AB374" i="1" s="1"/>
  <c r="AB375" i="1" s="1"/>
  <c r="AB376" i="1" s="1"/>
  <c r="AB377" i="1" s="1"/>
  <c r="AB378" i="1" s="1"/>
  <c r="AB379" i="1" s="1"/>
  <c r="AB380" i="1" s="1"/>
  <c r="AB381" i="1" s="1"/>
  <c r="AB382" i="1" s="1"/>
  <c r="AB383" i="1" s="1"/>
  <c r="AB384" i="1" s="1"/>
  <c r="AB385" i="1" s="1"/>
  <c r="AB386" i="1" s="1"/>
  <c r="AB387" i="1" s="1"/>
  <c r="AB388" i="1" s="1"/>
  <c r="AB389" i="1" s="1"/>
  <c r="AB390" i="1" s="1"/>
  <c r="AB391" i="1" s="1"/>
  <c r="AB392" i="1" s="1"/>
  <c r="AB393" i="1" s="1"/>
  <c r="AB394" i="1" s="1"/>
  <c r="AB395" i="1" s="1"/>
  <c r="AB396" i="1" s="1"/>
  <c r="AB397" i="1" s="1"/>
  <c r="AB398" i="1" s="1"/>
  <c r="AB399" i="1" s="1"/>
  <c r="AB400" i="1" s="1"/>
  <c r="AB401" i="1" s="1"/>
  <c r="AB402" i="1" s="1"/>
  <c r="AB403" i="1" s="1"/>
  <c r="AB404" i="1" s="1"/>
  <c r="AB405" i="1" s="1"/>
  <c r="AB406" i="1" s="1"/>
  <c r="AB407" i="1" s="1"/>
  <c r="AB408" i="1" s="1"/>
  <c r="AB409" i="1" s="1"/>
  <c r="AB410" i="1" s="1"/>
  <c r="AB411" i="1" s="1"/>
  <c r="AB412" i="1" s="1"/>
  <c r="AB413" i="1" s="1"/>
  <c r="AB414" i="1" s="1"/>
  <c r="AB415" i="1" s="1"/>
  <c r="AB416" i="1" s="1"/>
  <c r="AB417" i="1" s="1"/>
  <c r="AB418" i="1" s="1"/>
  <c r="AB419" i="1" s="1"/>
  <c r="AB420" i="1" s="1"/>
  <c r="AB421" i="1" s="1"/>
  <c r="AB422" i="1" s="1"/>
  <c r="AB423" i="1" s="1"/>
  <c r="AB424" i="1" s="1"/>
  <c r="AB425" i="1" s="1"/>
  <c r="AB426" i="1" s="1"/>
  <c r="AB427" i="1" s="1"/>
  <c r="AB428" i="1" s="1"/>
  <c r="AB429" i="1" s="1"/>
  <c r="AB430" i="1" s="1"/>
  <c r="AB431" i="1" s="1"/>
  <c r="AB432" i="1" s="1"/>
  <c r="AB433" i="1" s="1"/>
  <c r="AB434" i="1" s="1"/>
  <c r="AB435" i="1" s="1"/>
  <c r="AB436" i="1" s="1"/>
  <c r="AB437" i="1" s="1"/>
  <c r="AB438" i="1" s="1"/>
  <c r="AB439" i="1" s="1"/>
  <c r="AB440" i="1" s="1"/>
  <c r="AB441" i="1" s="1"/>
  <c r="AB442" i="1" s="1"/>
  <c r="AB443" i="1" s="1"/>
  <c r="AB444" i="1" s="1"/>
  <c r="AB445" i="1" s="1"/>
  <c r="AB446" i="1" s="1"/>
  <c r="AB447" i="1" s="1"/>
  <c r="AB448" i="1" s="1"/>
  <c r="AB449" i="1" s="1"/>
  <c r="AB450" i="1" s="1"/>
  <c r="AB451" i="1" s="1"/>
  <c r="AB452" i="1" s="1"/>
  <c r="AB453" i="1" s="1"/>
  <c r="AB454" i="1" s="1"/>
  <c r="AB455" i="1" s="1"/>
  <c r="AB456" i="1" s="1"/>
  <c r="AB457" i="1" s="1"/>
  <c r="AB458" i="1" s="1"/>
  <c r="AB459" i="1" s="1"/>
  <c r="AB460" i="1" s="1"/>
  <c r="AB461" i="1" s="1"/>
  <c r="AB462" i="1" s="1"/>
  <c r="AB463" i="1" s="1"/>
  <c r="AB464" i="1" s="1"/>
  <c r="AB465" i="1" s="1"/>
  <c r="AB466" i="1" s="1"/>
  <c r="AB467" i="1" s="1"/>
  <c r="AB468" i="1" s="1"/>
  <c r="AB469" i="1" s="1"/>
  <c r="AB470" i="1" s="1"/>
  <c r="AB471" i="1" s="1"/>
  <c r="AB472" i="1" s="1"/>
  <c r="Z318" i="1"/>
  <c r="BA318" i="1" s="1"/>
  <c r="S318" i="1"/>
  <c r="P318" i="1"/>
  <c r="AJ318" i="1" s="1"/>
  <c r="BI317" i="1"/>
  <c r="BG317" i="1"/>
  <c r="BG318" i="1" s="1"/>
  <c r="BG319" i="1" s="1"/>
  <c r="BF317" i="1"/>
  <c r="BF318" i="1" s="1"/>
  <c r="BF319" i="1" s="1"/>
  <c r="BF320" i="1" s="1"/>
  <c r="BF321" i="1" s="1"/>
  <c r="BF322" i="1" s="1"/>
  <c r="BF323" i="1" s="1"/>
  <c r="BF324" i="1" s="1"/>
  <c r="BF325" i="1" s="1"/>
  <c r="BF326" i="1" s="1"/>
  <c r="BF327" i="1" s="1"/>
  <c r="BF328" i="1" s="1"/>
  <c r="BF329" i="1" s="1"/>
  <c r="BF330" i="1" s="1"/>
  <c r="BF331" i="1" s="1"/>
  <c r="BF332" i="1" s="1"/>
  <c r="BF333" i="1" s="1"/>
  <c r="BF334" i="1" s="1"/>
  <c r="BF335" i="1" s="1"/>
  <c r="BF336" i="1" s="1"/>
  <c r="BF337" i="1" s="1"/>
  <c r="BF338" i="1" s="1"/>
  <c r="BF339" i="1" s="1"/>
  <c r="BF340" i="1" s="1"/>
  <c r="BF341" i="1" s="1"/>
  <c r="BF342" i="1" s="1"/>
  <c r="BF343" i="1" s="1"/>
  <c r="BF344" i="1" s="1"/>
  <c r="BF345" i="1" s="1"/>
  <c r="BF346" i="1" s="1"/>
  <c r="BF347" i="1" s="1"/>
  <c r="BF348" i="1" s="1"/>
  <c r="BF349" i="1" s="1"/>
  <c r="BF350" i="1" s="1"/>
  <c r="BF351" i="1" s="1"/>
  <c r="BF352" i="1" s="1"/>
  <c r="BF353" i="1" s="1"/>
  <c r="BF354" i="1" s="1"/>
  <c r="BF355" i="1" s="1"/>
  <c r="BF356" i="1" s="1"/>
  <c r="BF357" i="1" s="1"/>
  <c r="BF358" i="1" s="1"/>
  <c r="BF359" i="1" s="1"/>
  <c r="BF360" i="1" s="1"/>
  <c r="BF361" i="1" s="1"/>
  <c r="BF362" i="1" s="1"/>
  <c r="BF363" i="1" s="1"/>
  <c r="BF364" i="1" s="1"/>
  <c r="BF365" i="1" s="1"/>
  <c r="BF366" i="1" s="1"/>
  <c r="BF367" i="1" s="1"/>
  <c r="BF368" i="1" s="1"/>
  <c r="BF369" i="1" s="1"/>
  <c r="BF370" i="1" s="1"/>
  <c r="BF371" i="1" s="1"/>
  <c r="BF372" i="1" s="1"/>
  <c r="BF373" i="1" s="1"/>
  <c r="BF374" i="1" s="1"/>
  <c r="BF375" i="1" s="1"/>
  <c r="BF376" i="1" s="1"/>
  <c r="BF377" i="1" s="1"/>
  <c r="BF378" i="1" s="1"/>
  <c r="BF379" i="1" s="1"/>
  <c r="BF380" i="1" s="1"/>
  <c r="BF381" i="1" s="1"/>
  <c r="BF382" i="1" s="1"/>
  <c r="BF383" i="1" s="1"/>
  <c r="BF384" i="1" s="1"/>
  <c r="BF385" i="1" s="1"/>
  <c r="BF386" i="1" s="1"/>
  <c r="BF387" i="1" s="1"/>
  <c r="BF388" i="1" s="1"/>
  <c r="BF389" i="1" s="1"/>
  <c r="BF390" i="1" s="1"/>
  <c r="BF391" i="1" s="1"/>
  <c r="BF392" i="1" s="1"/>
  <c r="BF393" i="1" s="1"/>
  <c r="BF394" i="1" s="1"/>
  <c r="BF395" i="1" s="1"/>
  <c r="BF396" i="1" s="1"/>
  <c r="BF397" i="1" s="1"/>
  <c r="BF398" i="1" s="1"/>
  <c r="BF399" i="1" s="1"/>
  <c r="BF400" i="1" s="1"/>
  <c r="BF401" i="1" s="1"/>
  <c r="BF402" i="1" s="1"/>
  <c r="BF403" i="1" s="1"/>
  <c r="BF404" i="1" s="1"/>
  <c r="BF405" i="1" s="1"/>
  <c r="BF406" i="1" s="1"/>
  <c r="BF407" i="1" s="1"/>
  <c r="BF408" i="1" s="1"/>
  <c r="BF409" i="1" s="1"/>
  <c r="BF410" i="1" s="1"/>
  <c r="BF411" i="1" s="1"/>
  <c r="BF412" i="1" s="1"/>
  <c r="BF413" i="1" s="1"/>
  <c r="BF414" i="1" s="1"/>
  <c r="BF415" i="1" s="1"/>
  <c r="BF416" i="1" s="1"/>
  <c r="BF417" i="1" s="1"/>
  <c r="BF418" i="1" s="1"/>
  <c r="BF419" i="1" s="1"/>
  <c r="BF420" i="1" s="1"/>
  <c r="BF421" i="1" s="1"/>
  <c r="BF422" i="1" s="1"/>
  <c r="BF423" i="1" s="1"/>
  <c r="BF424" i="1" s="1"/>
  <c r="BF425" i="1" s="1"/>
  <c r="BF426" i="1" s="1"/>
  <c r="BF427" i="1" s="1"/>
  <c r="BF428" i="1" s="1"/>
  <c r="BF429" i="1" s="1"/>
  <c r="BF430" i="1" s="1"/>
  <c r="BF431" i="1" s="1"/>
  <c r="BF432" i="1" s="1"/>
  <c r="BF433" i="1" s="1"/>
  <c r="BF434" i="1" s="1"/>
  <c r="BF435" i="1" s="1"/>
  <c r="BF436" i="1" s="1"/>
  <c r="BF437" i="1" s="1"/>
  <c r="BF438" i="1" s="1"/>
  <c r="BF439" i="1" s="1"/>
  <c r="BF440" i="1" s="1"/>
  <c r="BF441" i="1" s="1"/>
  <c r="BF442" i="1" s="1"/>
  <c r="BF443" i="1" s="1"/>
  <c r="BF444" i="1" s="1"/>
  <c r="BF445" i="1" s="1"/>
  <c r="BF446" i="1" s="1"/>
  <c r="BF447" i="1" s="1"/>
  <c r="BF448" i="1" s="1"/>
  <c r="BF449" i="1" s="1"/>
  <c r="BF450" i="1" s="1"/>
  <c r="BF451" i="1" s="1"/>
  <c r="BF452" i="1" s="1"/>
  <c r="BF453" i="1" s="1"/>
  <c r="BF454" i="1" s="1"/>
  <c r="BF455" i="1" s="1"/>
  <c r="BF456" i="1" s="1"/>
  <c r="BF457" i="1" s="1"/>
  <c r="BF458" i="1" s="1"/>
  <c r="BF459" i="1" s="1"/>
  <c r="BF460" i="1" s="1"/>
  <c r="BF461" i="1" s="1"/>
  <c r="BF462" i="1" s="1"/>
  <c r="BF463" i="1" s="1"/>
  <c r="BF464" i="1" s="1"/>
  <c r="BF465" i="1" s="1"/>
  <c r="BF466" i="1" s="1"/>
  <c r="BF467" i="1" s="1"/>
  <c r="BF468" i="1" s="1"/>
  <c r="BF469" i="1" s="1"/>
  <c r="BF470" i="1" s="1"/>
  <c r="BF471" i="1" s="1"/>
  <c r="BF472" i="1" s="1"/>
  <c r="BE317" i="1"/>
  <c r="BE318" i="1" s="1"/>
  <c r="BE319" i="1" s="1"/>
  <c r="BE320" i="1" s="1"/>
  <c r="BE321" i="1" s="1"/>
  <c r="BE322" i="1" s="1"/>
  <c r="BE323" i="1" s="1"/>
  <c r="BE324" i="1" s="1"/>
  <c r="BE325" i="1" s="1"/>
  <c r="BE326" i="1" s="1"/>
  <c r="BE327" i="1" s="1"/>
  <c r="BE328" i="1" s="1"/>
  <c r="BE329" i="1" s="1"/>
  <c r="BE330" i="1" s="1"/>
  <c r="BE331" i="1" s="1"/>
  <c r="BE332" i="1" s="1"/>
  <c r="BE333" i="1" s="1"/>
  <c r="BE334" i="1" s="1"/>
  <c r="BE335" i="1" s="1"/>
  <c r="BE336" i="1" s="1"/>
  <c r="BE337" i="1" s="1"/>
  <c r="BE338" i="1" s="1"/>
  <c r="BE339" i="1" s="1"/>
  <c r="BE340" i="1" s="1"/>
  <c r="BE341" i="1" s="1"/>
  <c r="BE342" i="1" s="1"/>
  <c r="BE343" i="1" s="1"/>
  <c r="BE344" i="1" s="1"/>
  <c r="BE345" i="1" s="1"/>
  <c r="BE346" i="1" s="1"/>
  <c r="BE347" i="1" s="1"/>
  <c r="BE348" i="1" s="1"/>
  <c r="BE349" i="1" s="1"/>
  <c r="BE350" i="1" s="1"/>
  <c r="BE351" i="1" s="1"/>
  <c r="BE352" i="1" s="1"/>
  <c r="BE353" i="1" s="1"/>
  <c r="BE354" i="1" s="1"/>
  <c r="BE355" i="1" s="1"/>
  <c r="BE356" i="1" s="1"/>
  <c r="BE357" i="1" s="1"/>
  <c r="BE358" i="1" s="1"/>
  <c r="BE359" i="1" s="1"/>
  <c r="BE360" i="1" s="1"/>
  <c r="BE361" i="1" s="1"/>
  <c r="BE362" i="1" s="1"/>
  <c r="BE363" i="1" s="1"/>
  <c r="BE364" i="1" s="1"/>
  <c r="BE365" i="1" s="1"/>
  <c r="BE366" i="1" s="1"/>
  <c r="BE367" i="1" s="1"/>
  <c r="BE368" i="1" s="1"/>
  <c r="BE369" i="1" s="1"/>
  <c r="BE370" i="1" s="1"/>
  <c r="BE371" i="1" s="1"/>
  <c r="BE372" i="1" s="1"/>
  <c r="BE373" i="1" s="1"/>
  <c r="BE374" i="1" s="1"/>
  <c r="BE375" i="1" s="1"/>
  <c r="BE376" i="1" s="1"/>
  <c r="BE377" i="1" s="1"/>
  <c r="BE378" i="1" s="1"/>
  <c r="BE379" i="1" s="1"/>
  <c r="BE380" i="1" s="1"/>
  <c r="BE381" i="1" s="1"/>
  <c r="BE382" i="1" s="1"/>
  <c r="BE383" i="1" s="1"/>
  <c r="BE384" i="1" s="1"/>
  <c r="BE385" i="1" s="1"/>
  <c r="BE386" i="1" s="1"/>
  <c r="BE387" i="1" s="1"/>
  <c r="BE388" i="1" s="1"/>
  <c r="BE389" i="1" s="1"/>
  <c r="BE390" i="1" s="1"/>
  <c r="BE391" i="1" s="1"/>
  <c r="BE392" i="1" s="1"/>
  <c r="BE393" i="1" s="1"/>
  <c r="BE394" i="1" s="1"/>
  <c r="BE395" i="1" s="1"/>
  <c r="BE396" i="1" s="1"/>
  <c r="BE397" i="1" s="1"/>
  <c r="BE398" i="1" s="1"/>
  <c r="BE399" i="1" s="1"/>
  <c r="BE400" i="1" s="1"/>
  <c r="BE401" i="1" s="1"/>
  <c r="BE402" i="1" s="1"/>
  <c r="BE403" i="1" s="1"/>
  <c r="BE404" i="1" s="1"/>
  <c r="BE405" i="1" s="1"/>
  <c r="BE406" i="1" s="1"/>
  <c r="BE407" i="1" s="1"/>
  <c r="BE408" i="1" s="1"/>
  <c r="BE409" i="1" s="1"/>
  <c r="BE410" i="1" s="1"/>
  <c r="BE411" i="1" s="1"/>
  <c r="BE412" i="1" s="1"/>
  <c r="BE413" i="1" s="1"/>
  <c r="BE414" i="1" s="1"/>
  <c r="BE415" i="1" s="1"/>
  <c r="BE416" i="1" s="1"/>
  <c r="BE417" i="1" s="1"/>
  <c r="BE418" i="1" s="1"/>
  <c r="BE419" i="1" s="1"/>
  <c r="BE420" i="1" s="1"/>
  <c r="BE421" i="1" s="1"/>
  <c r="BE422" i="1" s="1"/>
  <c r="BE423" i="1" s="1"/>
  <c r="BE424" i="1" s="1"/>
  <c r="BE425" i="1" s="1"/>
  <c r="BE426" i="1" s="1"/>
  <c r="BE427" i="1" s="1"/>
  <c r="BE428" i="1" s="1"/>
  <c r="BE429" i="1" s="1"/>
  <c r="BE430" i="1" s="1"/>
  <c r="BE431" i="1" s="1"/>
  <c r="BE432" i="1" s="1"/>
  <c r="BE433" i="1" s="1"/>
  <c r="BE434" i="1" s="1"/>
  <c r="BE435" i="1" s="1"/>
  <c r="BE436" i="1" s="1"/>
  <c r="BE437" i="1" s="1"/>
  <c r="BE438" i="1" s="1"/>
  <c r="BE439" i="1" s="1"/>
  <c r="BE440" i="1" s="1"/>
  <c r="BE441" i="1" s="1"/>
  <c r="BE442" i="1" s="1"/>
  <c r="BE443" i="1" s="1"/>
  <c r="BE444" i="1" s="1"/>
  <c r="BE445" i="1" s="1"/>
  <c r="BE446" i="1" s="1"/>
  <c r="BE447" i="1" s="1"/>
  <c r="BE448" i="1" s="1"/>
  <c r="BE449" i="1" s="1"/>
  <c r="BE450" i="1" s="1"/>
  <c r="BE451" i="1" s="1"/>
  <c r="BE452" i="1" s="1"/>
  <c r="BE453" i="1" s="1"/>
  <c r="BE454" i="1" s="1"/>
  <c r="BE455" i="1" s="1"/>
  <c r="BE456" i="1" s="1"/>
  <c r="BE457" i="1" s="1"/>
  <c r="BE458" i="1" s="1"/>
  <c r="BE459" i="1" s="1"/>
  <c r="BE460" i="1" s="1"/>
  <c r="BE461" i="1" s="1"/>
  <c r="BE462" i="1" s="1"/>
  <c r="BE463" i="1" s="1"/>
  <c r="BE464" i="1" s="1"/>
  <c r="BE465" i="1" s="1"/>
  <c r="BE466" i="1" s="1"/>
  <c r="BE467" i="1" s="1"/>
  <c r="BE468" i="1" s="1"/>
  <c r="BE469" i="1" s="1"/>
  <c r="BE470" i="1" s="1"/>
  <c r="BE471" i="1" s="1"/>
  <c r="BE472" i="1" s="1"/>
  <c r="BD317" i="1"/>
  <c r="BC317" i="1"/>
  <c r="BC318" i="1" s="1"/>
  <c r="BC319" i="1" s="1"/>
  <c r="BC320" i="1" s="1"/>
  <c r="BC321" i="1" s="1"/>
  <c r="BC322" i="1" s="1"/>
  <c r="BC323" i="1" s="1"/>
  <c r="BC324" i="1" s="1"/>
  <c r="BC325" i="1" s="1"/>
  <c r="BC326" i="1" s="1"/>
  <c r="BC327" i="1" s="1"/>
  <c r="BC328" i="1" s="1"/>
  <c r="BC329" i="1" s="1"/>
  <c r="BC330" i="1" s="1"/>
  <c r="BC331" i="1" s="1"/>
  <c r="BC332" i="1" s="1"/>
  <c r="BC333" i="1" s="1"/>
  <c r="BC334" i="1" s="1"/>
  <c r="BC335" i="1" s="1"/>
  <c r="BC336" i="1" s="1"/>
  <c r="BC337" i="1" s="1"/>
  <c r="BC338" i="1" s="1"/>
  <c r="BC339" i="1" s="1"/>
  <c r="BC340" i="1" s="1"/>
  <c r="BC341" i="1" s="1"/>
  <c r="BC342" i="1" s="1"/>
  <c r="BC343" i="1" s="1"/>
  <c r="BC344" i="1" s="1"/>
  <c r="BC345" i="1" s="1"/>
  <c r="BC346" i="1" s="1"/>
  <c r="BC347" i="1" s="1"/>
  <c r="BC348" i="1" s="1"/>
  <c r="BC349" i="1" s="1"/>
  <c r="BC350" i="1" s="1"/>
  <c r="BC351" i="1" s="1"/>
  <c r="BC352" i="1" s="1"/>
  <c r="BC353" i="1" s="1"/>
  <c r="BC354" i="1" s="1"/>
  <c r="BC355" i="1" s="1"/>
  <c r="BC356" i="1" s="1"/>
  <c r="BC357" i="1" s="1"/>
  <c r="BC358" i="1" s="1"/>
  <c r="BC359" i="1" s="1"/>
  <c r="BC360" i="1" s="1"/>
  <c r="BC361" i="1" s="1"/>
  <c r="BC362" i="1" s="1"/>
  <c r="BC363" i="1" s="1"/>
  <c r="BC364" i="1" s="1"/>
  <c r="BC365" i="1" s="1"/>
  <c r="BC366" i="1" s="1"/>
  <c r="BC367" i="1" s="1"/>
  <c r="BC368" i="1" s="1"/>
  <c r="BC369" i="1" s="1"/>
  <c r="BC370" i="1" s="1"/>
  <c r="BC371" i="1" s="1"/>
  <c r="BC372" i="1" s="1"/>
  <c r="BC373" i="1" s="1"/>
  <c r="BC374" i="1" s="1"/>
  <c r="BC375" i="1" s="1"/>
  <c r="BC376" i="1" s="1"/>
  <c r="BC377" i="1" s="1"/>
  <c r="BC378" i="1" s="1"/>
  <c r="BC379" i="1" s="1"/>
  <c r="BC380" i="1" s="1"/>
  <c r="BC381" i="1" s="1"/>
  <c r="BC382" i="1" s="1"/>
  <c r="BC383" i="1" s="1"/>
  <c r="BC384" i="1" s="1"/>
  <c r="BC385" i="1" s="1"/>
  <c r="BC386" i="1" s="1"/>
  <c r="BC387" i="1" s="1"/>
  <c r="BC388" i="1" s="1"/>
  <c r="BC389" i="1" s="1"/>
  <c r="BC390" i="1" s="1"/>
  <c r="BC391" i="1" s="1"/>
  <c r="BC392" i="1" s="1"/>
  <c r="BC393" i="1" s="1"/>
  <c r="BC394" i="1" s="1"/>
  <c r="BC395" i="1" s="1"/>
  <c r="BC396" i="1" s="1"/>
  <c r="BC397" i="1" s="1"/>
  <c r="BC398" i="1" s="1"/>
  <c r="BC399" i="1" s="1"/>
  <c r="BC400" i="1" s="1"/>
  <c r="BC401" i="1" s="1"/>
  <c r="BC402" i="1" s="1"/>
  <c r="BC403" i="1" s="1"/>
  <c r="BC404" i="1" s="1"/>
  <c r="BC405" i="1" s="1"/>
  <c r="BC406" i="1" s="1"/>
  <c r="BC407" i="1" s="1"/>
  <c r="BC408" i="1" s="1"/>
  <c r="BC409" i="1" s="1"/>
  <c r="BC410" i="1" s="1"/>
  <c r="BC411" i="1" s="1"/>
  <c r="BC412" i="1" s="1"/>
  <c r="BC413" i="1" s="1"/>
  <c r="BC414" i="1" s="1"/>
  <c r="BC415" i="1" s="1"/>
  <c r="BC416" i="1" s="1"/>
  <c r="BC417" i="1" s="1"/>
  <c r="BC418" i="1" s="1"/>
  <c r="BC419" i="1" s="1"/>
  <c r="BC420" i="1" s="1"/>
  <c r="BC421" i="1" s="1"/>
  <c r="BC422" i="1" s="1"/>
  <c r="BC423" i="1" s="1"/>
  <c r="BC424" i="1" s="1"/>
  <c r="BC425" i="1" s="1"/>
  <c r="BC426" i="1" s="1"/>
  <c r="BC427" i="1" s="1"/>
  <c r="BC428" i="1" s="1"/>
  <c r="BC429" i="1" s="1"/>
  <c r="BC430" i="1" s="1"/>
  <c r="BC431" i="1" s="1"/>
  <c r="BC432" i="1" s="1"/>
  <c r="BC433" i="1" s="1"/>
  <c r="BC434" i="1" s="1"/>
  <c r="BC435" i="1" s="1"/>
  <c r="BC436" i="1" s="1"/>
  <c r="BC437" i="1" s="1"/>
  <c r="BC438" i="1" s="1"/>
  <c r="BC439" i="1" s="1"/>
  <c r="BC440" i="1" s="1"/>
  <c r="BC441" i="1" s="1"/>
  <c r="BC442" i="1" s="1"/>
  <c r="BC443" i="1" s="1"/>
  <c r="BC444" i="1" s="1"/>
  <c r="BC445" i="1" s="1"/>
  <c r="BC446" i="1" s="1"/>
  <c r="BC447" i="1" s="1"/>
  <c r="BC448" i="1" s="1"/>
  <c r="BC449" i="1" s="1"/>
  <c r="BC450" i="1" s="1"/>
  <c r="BC451" i="1" s="1"/>
  <c r="BC452" i="1" s="1"/>
  <c r="BC453" i="1" s="1"/>
  <c r="BC454" i="1" s="1"/>
  <c r="BC455" i="1" s="1"/>
  <c r="BC456" i="1" s="1"/>
  <c r="BC457" i="1" s="1"/>
  <c r="BC458" i="1" s="1"/>
  <c r="BC459" i="1" s="1"/>
  <c r="BC460" i="1" s="1"/>
  <c r="BC461" i="1" s="1"/>
  <c r="BC462" i="1" s="1"/>
  <c r="BC463" i="1" s="1"/>
  <c r="BC464" i="1" s="1"/>
  <c r="BC465" i="1" s="1"/>
  <c r="BC466" i="1" s="1"/>
  <c r="BC467" i="1" s="1"/>
  <c r="BC468" i="1" s="1"/>
  <c r="BC469" i="1" s="1"/>
  <c r="BC470" i="1" s="1"/>
  <c r="BC471" i="1" s="1"/>
  <c r="BC472" i="1" s="1"/>
  <c r="BB317" i="1"/>
  <c r="AZ317" i="1"/>
  <c r="AZ318" i="1" s="1"/>
  <c r="AZ319" i="1" s="1"/>
  <c r="AZ320" i="1" s="1"/>
  <c r="AZ321" i="1" s="1"/>
  <c r="AZ322" i="1" s="1"/>
  <c r="AZ323" i="1" s="1"/>
  <c r="AZ324" i="1" s="1"/>
  <c r="AZ325" i="1" s="1"/>
  <c r="AZ326" i="1" s="1"/>
  <c r="AZ327" i="1" s="1"/>
  <c r="AZ328" i="1" s="1"/>
  <c r="AZ329" i="1" s="1"/>
  <c r="AZ330" i="1" s="1"/>
  <c r="AZ331" i="1" s="1"/>
  <c r="AZ332" i="1" s="1"/>
  <c r="AZ333" i="1" s="1"/>
  <c r="AZ334" i="1" s="1"/>
  <c r="AZ335" i="1" s="1"/>
  <c r="AZ336" i="1" s="1"/>
  <c r="AZ337" i="1" s="1"/>
  <c r="AZ338" i="1" s="1"/>
  <c r="AZ339" i="1" s="1"/>
  <c r="AZ340" i="1" s="1"/>
  <c r="AZ341" i="1" s="1"/>
  <c r="AZ342" i="1" s="1"/>
  <c r="AZ343" i="1" s="1"/>
  <c r="AZ344" i="1" s="1"/>
  <c r="AZ345" i="1" s="1"/>
  <c r="AZ346" i="1" s="1"/>
  <c r="AZ347" i="1" s="1"/>
  <c r="AZ348" i="1" s="1"/>
  <c r="AZ349" i="1" s="1"/>
  <c r="AZ350" i="1" s="1"/>
  <c r="AZ351" i="1" s="1"/>
  <c r="AZ352" i="1" s="1"/>
  <c r="AZ353" i="1" s="1"/>
  <c r="AZ354" i="1" s="1"/>
  <c r="AZ355" i="1" s="1"/>
  <c r="AZ356" i="1" s="1"/>
  <c r="AZ357" i="1" s="1"/>
  <c r="AZ358" i="1" s="1"/>
  <c r="AZ359" i="1" s="1"/>
  <c r="AZ360" i="1" s="1"/>
  <c r="AZ361" i="1" s="1"/>
  <c r="AZ362" i="1" s="1"/>
  <c r="AZ363" i="1" s="1"/>
  <c r="AZ364" i="1" s="1"/>
  <c r="AZ365" i="1" s="1"/>
  <c r="AZ366" i="1" s="1"/>
  <c r="AZ367" i="1" s="1"/>
  <c r="AZ368" i="1" s="1"/>
  <c r="AZ369" i="1" s="1"/>
  <c r="AZ370" i="1" s="1"/>
  <c r="AZ371" i="1" s="1"/>
  <c r="AZ372" i="1" s="1"/>
  <c r="AZ373" i="1" s="1"/>
  <c r="AZ374" i="1" s="1"/>
  <c r="AZ375" i="1" s="1"/>
  <c r="AZ376" i="1" s="1"/>
  <c r="AZ377" i="1" s="1"/>
  <c r="AZ378" i="1" s="1"/>
  <c r="AZ379" i="1" s="1"/>
  <c r="AZ380" i="1" s="1"/>
  <c r="AZ381" i="1" s="1"/>
  <c r="AZ382" i="1" s="1"/>
  <c r="AZ383" i="1" s="1"/>
  <c r="AZ384" i="1" s="1"/>
  <c r="AZ385" i="1" s="1"/>
  <c r="AZ386" i="1" s="1"/>
  <c r="AZ387" i="1" s="1"/>
  <c r="AZ388" i="1" s="1"/>
  <c r="AZ389" i="1" s="1"/>
  <c r="AZ390" i="1" s="1"/>
  <c r="AZ391" i="1" s="1"/>
  <c r="AZ392" i="1" s="1"/>
  <c r="AZ393" i="1" s="1"/>
  <c r="AZ394" i="1" s="1"/>
  <c r="AZ395" i="1" s="1"/>
  <c r="AZ396" i="1" s="1"/>
  <c r="AZ397" i="1" s="1"/>
  <c r="AZ398" i="1" s="1"/>
  <c r="AZ399" i="1" s="1"/>
  <c r="AZ400" i="1" s="1"/>
  <c r="AZ401" i="1" s="1"/>
  <c r="AZ402" i="1" s="1"/>
  <c r="AZ403" i="1" s="1"/>
  <c r="AZ404" i="1" s="1"/>
  <c r="AZ405" i="1" s="1"/>
  <c r="AZ406" i="1" s="1"/>
  <c r="AZ407" i="1" s="1"/>
  <c r="AZ408" i="1" s="1"/>
  <c r="AZ409" i="1" s="1"/>
  <c r="AZ410" i="1" s="1"/>
  <c r="AZ411" i="1" s="1"/>
  <c r="AZ412" i="1" s="1"/>
  <c r="AZ413" i="1" s="1"/>
  <c r="AZ414" i="1" s="1"/>
  <c r="AZ415" i="1" s="1"/>
  <c r="AZ416" i="1" s="1"/>
  <c r="AZ417" i="1" s="1"/>
  <c r="AZ418" i="1" s="1"/>
  <c r="AZ419" i="1" s="1"/>
  <c r="AZ420" i="1" s="1"/>
  <c r="AZ421" i="1" s="1"/>
  <c r="AZ422" i="1" s="1"/>
  <c r="AZ423" i="1" s="1"/>
  <c r="AZ424" i="1" s="1"/>
  <c r="AZ425" i="1" s="1"/>
  <c r="AZ426" i="1" s="1"/>
  <c r="AZ427" i="1" s="1"/>
  <c r="AZ428" i="1" s="1"/>
  <c r="AZ429" i="1" s="1"/>
  <c r="AZ430" i="1" s="1"/>
  <c r="AZ431" i="1" s="1"/>
  <c r="AZ432" i="1" s="1"/>
  <c r="AZ433" i="1" s="1"/>
  <c r="AZ434" i="1" s="1"/>
  <c r="AZ435" i="1" s="1"/>
  <c r="AZ436" i="1" s="1"/>
  <c r="AZ437" i="1" s="1"/>
  <c r="AZ438" i="1" s="1"/>
  <c r="AZ439" i="1" s="1"/>
  <c r="AZ440" i="1" s="1"/>
  <c r="AZ441" i="1" s="1"/>
  <c r="AZ442" i="1" s="1"/>
  <c r="AZ443" i="1" s="1"/>
  <c r="AZ444" i="1" s="1"/>
  <c r="AZ445" i="1" s="1"/>
  <c r="AZ446" i="1" s="1"/>
  <c r="AZ447" i="1" s="1"/>
  <c r="AZ448" i="1" s="1"/>
  <c r="AZ449" i="1" s="1"/>
  <c r="AZ450" i="1" s="1"/>
  <c r="AZ451" i="1" s="1"/>
  <c r="AZ452" i="1" s="1"/>
  <c r="AZ453" i="1" s="1"/>
  <c r="AZ454" i="1" s="1"/>
  <c r="AZ455" i="1" s="1"/>
  <c r="AZ456" i="1" s="1"/>
  <c r="AZ457" i="1" s="1"/>
  <c r="AZ458" i="1" s="1"/>
  <c r="AZ459" i="1" s="1"/>
  <c r="AZ460" i="1" s="1"/>
  <c r="AZ461" i="1" s="1"/>
  <c r="AZ462" i="1" s="1"/>
  <c r="AZ463" i="1" s="1"/>
  <c r="AZ464" i="1" s="1"/>
  <c r="AZ465" i="1" s="1"/>
  <c r="AZ466" i="1" s="1"/>
  <c r="AZ467" i="1" s="1"/>
  <c r="AZ468" i="1" s="1"/>
  <c r="AZ469" i="1" s="1"/>
  <c r="AZ470" i="1" s="1"/>
  <c r="AZ471" i="1" s="1"/>
  <c r="AZ472" i="1" s="1"/>
  <c r="AY317" i="1"/>
  <c r="AY318" i="1" s="1"/>
  <c r="AY319" i="1" s="1"/>
  <c r="AY320" i="1" s="1"/>
  <c r="AY321" i="1" s="1"/>
  <c r="AY322" i="1" s="1"/>
  <c r="AY323" i="1" s="1"/>
  <c r="AY324" i="1" s="1"/>
  <c r="AY325" i="1" s="1"/>
  <c r="AY326" i="1" s="1"/>
  <c r="AY327" i="1" s="1"/>
  <c r="AY328" i="1" s="1"/>
  <c r="AY329" i="1" s="1"/>
  <c r="AY330" i="1" s="1"/>
  <c r="AY331" i="1" s="1"/>
  <c r="AY332" i="1" s="1"/>
  <c r="AY333" i="1" s="1"/>
  <c r="AY334" i="1" s="1"/>
  <c r="AY335" i="1" s="1"/>
  <c r="AY336" i="1" s="1"/>
  <c r="AY337" i="1" s="1"/>
  <c r="AY338" i="1" s="1"/>
  <c r="AY339" i="1" s="1"/>
  <c r="AY340" i="1" s="1"/>
  <c r="AY341" i="1" s="1"/>
  <c r="AY342" i="1" s="1"/>
  <c r="AY343" i="1" s="1"/>
  <c r="AY344" i="1" s="1"/>
  <c r="AY345" i="1" s="1"/>
  <c r="AY346" i="1" s="1"/>
  <c r="AY347" i="1" s="1"/>
  <c r="AY348" i="1" s="1"/>
  <c r="AY349" i="1" s="1"/>
  <c r="AY350" i="1" s="1"/>
  <c r="AY351" i="1" s="1"/>
  <c r="AY352" i="1" s="1"/>
  <c r="AY353" i="1" s="1"/>
  <c r="AY354" i="1" s="1"/>
  <c r="AY355" i="1" s="1"/>
  <c r="AY356" i="1" s="1"/>
  <c r="AY357" i="1" s="1"/>
  <c r="AY358" i="1" s="1"/>
  <c r="AY359" i="1" s="1"/>
  <c r="AY360" i="1" s="1"/>
  <c r="AY361" i="1" s="1"/>
  <c r="AY362" i="1" s="1"/>
  <c r="AY363" i="1" s="1"/>
  <c r="AY364" i="1" s="1"/>
  <c r="AY365" i="1" s="1"/>
  <c r="AY366" i="1" s="1"/>
  <c r="AY367" i="1" s="1"/>
  <c r="AY368" i="1" s="1"/>
  <c r="AY369" i="1" s="1"/>
  <c r="AY370" i="1" s="1"/>
  <c r="AY371" i="1" s="1"/>
  <c r="AY372" i="1" s="1"/>
  <c r="AY373" i="1" s="1"/>
  <c r="AY374" i="1" s="1"/>
  <c r="AY375" i="1" s="1"/>
  <c r="AY376" i="1" s="1"/>
  <c r="AY377" i="1" s="1"/>
  <c r="AY378" i="1" s="1"/>
  <c r="AY379" i="1" s="1"/>
  <c r="AY380" i="1" s="1"/>
  <c r="AY381" i="1" s="1"/>
  <c r="AY382" i="1" s="1"/>
  <c r="AY383" i="1" s="1"/>
  <c r="AY384" i="1" s="1"/>
  <c r="AY385" i="1" s="1"/>
  <c r="AY386" i="1" s="1"/>
  <c r="AY387" i="1" s="1"/>
  <c r="AY388" i="1" s="1"/>
  <c r="AY389" i="1" s="1"/>
  <c r="AY390" i="1" s="1"/>
  <c r="AY391" i="1" s="1"/>
  <c r="AY392" i="1" s="1"/>
  <c r="AY393" i="1" s="1"/>
  <c r="AY394" i="1" s="1"/>
  <c r="AY395" i="1" s="1"/>
  <c r="AY396" i="1" s="1"/>
  <c r="AY397" i="1" s="1"/>
  <c r="AY398" i="1" s="1"/>
  <c r="AY399" i="1" s="1"/>
  <c r="AY400" i="1" s="1"/>
  <c r="AY401" i="1" s="1"/>
  <c r="AY402" i="1" s="1"/>
  <c r="AY403" i="1" s="1"/>
  <c r="AY404" i="1" s="1"/>
  <c r="AY405" i="1" s="1"/>
  <c r="AY406" i="1" s="1"/>
  <c r="AY407" i="1" s="1"/>
  <c r="AY408" i="1" s="1"/>
  <c r="AY409" i="1" s="1"/>
  <c r="AY410" i="1" s="1"/>
  <c r="AY411" i="1" s="1"/>
  <c r="AY412" i="1" s="1"/>
  <c r="AY413" i="1" s="1"/>
  <c r="AY414" i="1" s="1"/>
  <c r="AY415" i="1" s="1"/>
  <c r="AY416" i="1" s="1"/>
  <c r="AY417" i="1" s="1"/>
  <c r="AY418" i="1" s="1"/>
  <c r="AY419" i="1" s="1"/>
  <c r="AY420" i="1" s="1"/>
  <c r="AY421" i="1" s="1"/>
  <c r="AY422" i="1" s="1"/>
  <c r="AY423" i="1" s="1"/>
  <c r="AY424" i="1" s="1"/>
  <c r="AY425" i="1" s="1"/>
  <c r="AY426" i="1" s="1"/>
  <c r="AY427" i="1" s="1"/>
  <c r="AY428" i="1" s="1"/>
  <c r="AY429" i="1" s="1"/>
  <c r="AY430" i="1" s="1"/>
  <c r="AY431" i="1" s="1"/>
  <c r="AY432" i="1" s="1"/>
  <c r="AY433" i="1" s="1"/>
  <c r="AY434" i="1" s="1"/>
  <c r="AY435" i="1" s="1"/>
  <c r="AY436" i="1" s="1"/>
  <c r="AY437" i="1" s="1"/>
  <c r="AY438" i="1" s="1"/>
  <c r="AY439" i="1" s="1"/>
  <c r="AY440" i="1" s="1"/>
  <c r="AY441" i="1" s="1"/>
  <c r="AY442" i="1" s="1"/>
  <c r="AY443" i="1" s="1"/>
  <c r="AY444" i="1" s="1"/>
  <c r="AY445" i="1" s="1"/>
  <c r="AY446" i="1" s="1"/>
  <c r="AY447" i="1" s="1"/>
  <c r="AY448" i="1" s="1"/>
  <c r="AY449" i="1" s="1"/>
  <c r="AY450" i="1" s="1"/>
  <c r="AY451" i="1" s="1"/>
  <c r="AY452" i="1" s="1"/>
  <c r="AY453" i="1" s="1"/>
  <c r="AY454" i="1" s="1"/>
  <c r="AY455" i="1" s="1"/>
  <c r="AY456" i="1" s="1"/>
  <c r="AY457" i="1" s="1"/>
  <c r="AY458" i="1" s="1"/>
  <c r="AY459" i="1" s="1"/>
  <c r="AY460" i="1" s="1"/>
  <c r="AY461" i="1" s="1"/>
  <c r="AY462" i="1" s="1"/>
  <c r="AY463" i="1" s="1"/>
  <c r="AY464" i="1" s="1"/>
  <c r="AY465" i="1" s="1"/>
  <c r="AY466" i="1" s="1"/>
  <c r="AY467" i="1" s="1"/>
  <c r="AY468" i="1" s="1"/>
  <c r="AY469" i="1" s="1"/>
  <c r="AY470" i="1" s="1"/>
  <c r="AY471" i="1" s="1"/>
  <c r="AY472" i="1" s="1"/>
  <c r="AW317" i="1"/>
  <c r="AW318" i="1" s="1"/>
  <c r="AW319" i="1" s="1"/>
  <c r="AW320" i="1" s="1"/>
  <c r="AW321" i="1" s="1"/>
  <c r="AW322" i="1" s="1"/>
  <c r="AW323" i="1" s="1"/>
  <c r="AW324" i="1" s="1"/>
  <c r="AW325" i="1" s="1"/>
  <c r="AW326" i="1" s="1"/>
  <c r="AW327" i="1" s="1"/>
  <c r="AW328" i="1" s="1"/>
  <c r="AW329" i="1" s="1"/>
  <c r="AW330" i="1" s="1"/>
  <c r="AW331" i="1" s="1"/>
  <c r="AW332" i="1" s="1"/>
  <c r="AW333" i="1" s="1"/>
  <c r="AW334" i="1" s="1"/>
  <c r="AW335" i="1" s="1"/>
  <c r="AW336" i="1" s="1"/>
  <c r="AW337" i="1" s="1"/>
  <c r="AW338" i="1" s="1"/>
  <c r="AW339" i="1" s="1"/>
  <c r="AW340" i="1" s="1"/>
  <c r="AW341" i="1" s="1"/>
  <c r="AW342" i="1" s="1"/>
  <c r="AW343" i="1" s="1"/>
  <c r="AW344" i="1" s="1"/>
  <c r="AW345" i="1" s="1"/>
  <c r="AW346" i="1" s="1"/>
  <c r="AW347" i="1" s="1"/>
  <c r="AW348" i="1" s="1"/>
  <c r="AW349" i="1" s="1"/>
  <c r="AW350" i="1" s="1"/>
  <c r="AW351" i="1" s="1"/>
  <c r="AW352" i="1" s="1"/>
  <c r="AW353" i="1" s="1"/>
  <c r="AW354" i="1" s="1"/>
  <c r="AW355" i="1" s="1"/>
  <c r="AW356" i="1" s="1"/>
  <c r="AW357" i="1" s="1"/>
  <c r="AW358" i="1" s="1"/>
  <c r="AW359" i="1" s="1"/>
  <c r="AW360" i="1" s="1"/>
  <c r="AW361" i="1" s="1"/>
  <c r="AW362" i="1" s="1"/>
  <c r="AW363" i="1" s="1"/>
  <c r="AW364" i="1" s="1"/>
  <c r="AW365" i="1" s="1"/>
  <c r="AW366" i="1" s="1"/>
  <c r="AW367" i="1" s="1"/>
  <c r="AW368" i="1" s="1"/>
  <c r="AW369" i="1" s="1"/>
  <c r="AW370" i="1" s="1"/>
  <c r="AW371" i="1" s="1"/>
  <c r="AW372" i="1" s="1"/>
  <c r="AW373" i="1" s="1"/>
  <c r="AW374" i="1" s="1"/>
  <c r="AV317" i="1"/>
  <c r="AV318" i="1" s="1"/>
  <c r="AV319" i="1" s="1"/>
  <c r="AV320" i="1" s="1"/>
  <c r="AV321" i="1" s="1"/>
  <c r="AV322" i="1" s="1"/>
  <c r="AV323" i="1" s="1"/>
  <c r="AV324" i="1" s="1"/>
  <c r="AV325" i="1" s="1"/>
  <c r="AV326" i="1" s="1"/>
  <c r="AV327" i="1" s="1"/>
  <c r="AV328" i="1" s="1"/>
  <c r="AV329" i="1" s="1"/>
  <c r="AV330" i="1" s="1"/>
  <c r="AV331" i="1" s="1"/>
  <c r="AV332" i="1" s="1"/>
  <c r="AV333" i="1" s="1"/>
  <c r="AV334" i="1" s="1"/>
  <c r="AV335" i="1" s="1"/>
  <c r="AV336" i="1" s="1"/>
  <c r="AV337" i="1" s="1"/>
  <c r="AV338" i="1" s="1"/>
  <c r="AV339" i="1" s="1"/>
  <c r="AV340" i="1" s="1"/>
  <c r="AV341" i="1" s="1"/>
  <c r="AV342" i="1" s="1"/>
  <c r="AV343" i="1" s="1"/>
  <c r="AV344" i="1" s="1"/>
  <c r="AV345" i="1" s="1"/>
  <c r="AV346" i="1" s="1"/>
  <c r="AV347" i="1" s="1"/>
  <c r="AV348" i="1" s="1"/>
  <c r="AV349" i="1" s="1"/>
  <c r="AV350" i="1" s="1"/>
  <c r="AV351" i="1" s="1"/>
  <c r="AV352" i="1" s="1"/>
  <c r="AV353" i="1" s="1"/>
  <c r="AV354" i="1" s="1"/>
  <c r="AV355" i="1" s="1"/>
  <c r="AV356" i="1" s="1"/>
  <c r="AV357" i="1" s="1"/>
  <c r="AV358" i="1" s="1"/>
  <c r="AV359" i="1" s="1"/>
  <c r="AV360" i="1" s="1"/>
  <c r="AV361" i="1" s="1"/>
  <c r="AV362" i="1" s="1"/>
  <c r="AV363" i="1" s="1"/>
  <c r="AV364" i="1" s="1"/>
  <c r="AV365" i="1" s="1"/>
  <c r="AV366" i="1" s="1"/>
  <c r="AV367" i="1" s="1"/>
  <c r="AV368" i="1" s="1"/>
  <c r="AV369" i="1" s="1"/>
  <c r="AV370" i="1" s="1"/>
  <c r="AV371" i="1" s="1"/>
  <c r="AV372" i="1" s="1"/>
  <c r="AV373" i="1" s="1"/>
  <c r="AV374" i="1" s="1"/>
  <c r="AV375" i="1" s="1"/>
  <c r="AV376" i="1" s="1"/>
  <c r="AV377" i="1" s="1"/>
  <c r="AV378" i="1" s="1"/>
  <c r="AV379" i="1" s="1"/>
  <c r="AV380" i="1" s="1"/>
  <c r="AV381" i="1" s="1"/>
  <c r="AV382" i="1" s="1"/>
  <c r="AV383" i="1" s="1"/>
  <c r="AV384" i="1" s="1"/>
  <c r="AV385" i="1" s="1"/>
  <c r="AV386" i="1" s="1"/>
  <c r="AV387" i="1" s="1"/>
  <c r="AV388" i="1" s="1"/>
  <c r="AV389" i="1" s="1"/>
  <c r="AV390" i="1" s="1"/>
  <c r="AV391" i="1" s="1"/>
  <c r="AV392" i="1" s="1"/>
  <c r="AV393" i="1" s="1"/>
  <c r="AV394" i="1" s="1"/>
  <c r="AV395" i="1" s="1"/>
  <c r="AV396" i="1" s="1"/>
  <c r="AV397" i="1" s="1"/>
  <c r="AV398" i="1" s="1"/>
  <c r="AV399" i="1" s="1"/>
  <c r="AV400" i="1" s="1"/>
  <c r="AV401" i="1" s="1"/>
  <c r="AV402" i="1" s="1"/>
  <c r="AV403" i="1" s="1"/>
  <c r="AV404" i="1" s="1"/>
  <c r="AV405" i="1" s="1"/>
  <c r="AV406" i="1" s="1"/>
  <c r="AV407" i="1" s="1"/>
  <c r="AV408" i="1" s="1"/>
  <c r="AV409" i="1" s="1"/>
  <c r="AV410" i="1" s="1"/>
  <c r="AV411" i="1" s="1"/>
  <c r="AV412" i="1" s="1"/>
  <c r="AV413" i="1" s="1"/>
  <c r="AV414" i="1" s="1"/>
  <c r="AV415" i="1" s="1"/>
  <c r="AV416" i="1" s="1"/>
  <c r="AV417" i="1" s="1"/>
  <c r="AV418" i="1" s="1"/>
  <c r="AV419" i="1" s="1"/>
  <c r="AV420" i="1" s="1"/>
  <c r="AV421" i="1" s="1"/>
  <c r="AV422" i="1" s="1"/>
  <c r="AV423" i="1" s="1"/>
  <c r="AV424" i="1" s="1"/>
  <c r="AV425" i="1" s="1"/>
  <c r="AV426" i="1" s="1"/>
  <c r="AV427" i="1" s="1"/>
  <c r="AV428" i="1" s="1"/>
  <c r="AV429" i="1" s="1"/>
  <c r="AV430" i="1" s="1"/>
  <c r="AV431" i="1" s="1"/>
  <c r="AV432" i="1" s="1"/>
  <c r="AV433" i="1" s="1"/>
  <c r="AV434" i="1" s="1"/>
  <c r="AV435" i="1" s="1"/>
  <c r="AV436" i="1" s="1"/>
  <c r="AV437" i="1" s="1"/>
  <c r="AV438" i="1" s="1"/>
  <c r="AV439" i="1" s="1"/>
  <c r="AV440" i="1" s="1"/>
  <c r="AV441" i="1" s="1"/>
  <c r="AV442" i="1" s="1"/>
  <c r="AV443" i="1" s="1"/>
  <c r="AV444" i="1" s="1"/>
  <c r="AV445" i="1" s="1"/>
  <c r="AV446" i="1" s="1"/>
  <c r="AV447" i="1" s="1"/>
  <c r="AV448" i="1" s="1"/>
  <c r="AV449" i="1" s="1"/>
  <c r="AV450" i="1" s="1"/>
  <c r="AV451" i="1" s="1"/>
  <c r="AV452" i="1" s="1"/>
  <c r="AV453" i="1" s="1"/>
  <c r="AV454" i="1" s="1"/>
  <c r="AV455" i="1" s="1"/>
  <c r="AV456" i="1" s="1"/>
  <c r="AV457" i="1" s="1"/>
  <c r="AV458" i="1" s="1"/>
  <c r="AV459" i="1" s="1"/>
  <c r="AV460" i="1" s="1"/>
  <c r="AV461" i="1" s="1"/>
  <c r="AV462" i="1" s="1"/>
  <c r="AV463" i="1" s="1"/>
  <c r="AV464" i="1" s="1"/>
  <c r="AV465" i="1" s="1"/>
  <c r="AV466" i="1" s="1"/>
  <c r="AV467" i="1" s="1"/>
  <c r="AV468" i="1" s="1"/>
  <c r="AV469" i="1" s="1"/>
  <c r="AV470" i="1" s="1"/>
  <c r="AV471" i="1" s="1"/>
  <c r="AV472" i="1" s="1"/>
  <c r="AU317" i="1"/>
  <c r="AU318" i="1" s="1"/>
  <c r="AU319" i="1" s="1"/>
  <c r="AU320" i="1" s="1"/>
  <c r="AU321" i="1" s="1"/>
  <c r="AU322" i="1" s="1"/>
  <c r="AU323" i="1" s="1"/>
  <c r="AU324" i="1" s="1"/>
  <c r="AU325" i="1" s="1"/>
  <c r="AU326" i="1" s="1"/>
  <c r="AU327" i="1" s="1"/>
  <c r="AU328" i="1" s="1"/>
  <c r="AU329" i="1" s="1"/>
  <c r="AU330" i="1" s="1"/>
  <c r="AU331" i="1" s="1"/>
  <c r="AU332" i="1" s="1"/>
  <c r="AU333" i="1" s="1"/>
  <c r="AU334" i="1" s="1"/>
  <c r="AU335" i="1" s="1"/>
  <c r="AU336" i="1" s="1"/>
  <c r="AU337" i="1" s="1"/>
  <c r="AU338" i="1" s="1"/>
  <c r="AU339" i="1" s="1"/>
  <c r="AU340" i="1" s="1"/>
  <c r="AU341" i="1" s="1"/>
  <c r="AU342" i="1" s="1"/>
  <c r="AU343" i="1" s="1"/>
  <c r="AU344" i="1" s="1"/>
  <c r="AU345" i="1" s="1"/>
  <c r="AU346" i="1" s="1"/>
  <c r="AU347" i="1" s="1"/>
  <c r="AU348" i="1" s="1"/>
  <c r="AU349" i="1" s="1"/>
  <c r="AU350" i="1" s="1"/>
  <c r="AU351" i="1" s="1"/>
  <c r="AU352" i="1" s="1"/>
  <c r="AU353" i="1" s="1"/>
  <c r="AU354" i="1" s="1"/>
  <c r="AU355" i="1" s="1"/>
  <c r="AU356" i="1" s="1"/>
  <c r="AU357" i="1" s="1"/>
  <c r="AU358" i="1" s="1"/>
  <c r="AU359" i="1" s="1"/>
  <c r="AU360" i="1" s="1"/>
  <c r="AU361" i="1" s="1"/>
  <c r="AU362" i="1" s="1"/>
  <c r="AU363" i="1" s="1"/>
  <c r="AU364" i="1" s="1"/>
  <c r="AU365" i="1" s="1"/>
  <c r="AU366" i="1" s="1"/>
  <c r="AU367" i="1" s="1"/>
  <c r="AU368" i="1" s="1"/>
  <c r="AU369" i="1" s="1"/>
  <c r="AU370" i="1" s="1"/>
  <c r="AU371" i="1" s="1"/>
  <c r="AU372" i="1" s="1"/>
  <c r="AU373" i="1" s="1"/>
  <c r="AU374" i="1" s="1"/>
  <c r="AU375" i="1" s="1"/>
  <c r="AU376" i="1" s="1"/>
  <c r="AU377" i="1" s="1"/>
  <c r="AU378" i="1" s="1"/>
  <c r="AU379" i="1" s="1"/>
  <c r="AU380" i="1" s="1"/>
  <c r="AU381" i="1" s="1"/>
  <c r="AU382" i="1" s="1"/>
  <c r="AU383" i="1" s="1"/>
  <c r="AU384" i="1" s="1"/>
  <c r="AU385" i="1" s="1"/>
  <c r="AU386" i="1" s="1"/>
  <c r="AU387" i="1" s="1"/>
  <c r="AU388" i="1" s="1"/>
  <c r="AU389" i="1" s="1"/>
  <c r="AU390" i="1" s="1"/>
  <c r="AU391" i="1" s="1"/>
  <c r="AU392" i="1" s="1"/>
  <c r="AU393" i="1" s="1"/>
  <c r="AU394" i="1" s="1"/>
  <c r="AU395" i="1" s="1"/>
  <c r="AU396" i="1" s="1"/>
  <c r="AU397" i="1" s="1"/>
  <c r="AU398" i="1" s="1"/>
  <c r="AU399" i="1" s="1"/>
  <c r="AU400" i="1" s="1"/>
  <c r="AU401" i="1" s="1"/>
  <c r="AU402" i="1" s="1"/>
  <c r="AU403" i="1" s="1"/>
  <c r="AU404" i="1" s="1"/>
  <c r="AU405" i="1" s="1"/>
  <c r="AU406" i="1" s="1"/>
  <c r="AU407" i="1" s="1"/>
  <c r="AU408" i="1" s="1"/>
  <c r="AU409" i="1" s="1"/>
  <c r="AU410" i="1" s="1"/>
  <c r="AU411" i="1" s="1"/>
  <c r="AU412" i="1" s="1"/>
  <c r="AU413" i="1" s="1"/>
  <c r="AU414" i="1" s="1"/>
  <c r="AU415" i="1" s="1"/>
  <c r="AU416" i="1" s="1"/>
  <c r="AU417" i="1" s="1"/>
  <c r="AU418" i="1" s="1"/>
  <c r="AU419" i="1" s="1"/>
  <c r="AU420" i="1" s="1"/>
  <c r="AU421" i="1" s="1"/>
  <c r="AU422" i="1" s="1"/>
  <c r="AU423" i="1" s="1"/>
  <c r="AU424" i="1" s="1"/>
  <c r="AU425" i="1" s="1"/>
  <c r="AU426" i="1" s="1"/>
  <c r="AU427" i="1" s="1"/>
  <c r="AU428" i="1" s="1"/>
  <c r="AU429" i="1" s="1"/>
  <c r="AU430" i="1" s="1"/>
  <c r="AU431" i="1" s="1"/>
  <c r="AU432" i="1" s="1"/>
  <c r="AU433" i="1" s="1"/>
  <c r="AU434" i="1" s="1"/>
  <c r="AU435" i="1" s="1"/>
  <c r="AU436" i="1" s="1"/>
  <c r="AU437" i="1" s="1"/>
  <c r="AU438" i="1" s="1"/>
  <c r="AU439" i="1" s="1"/>
  <c r="AU440" i="1" s="1"/>
  <c r="AU441" i="1" s="1"/>
  <c r="AU442" i="1" s="1"/>
  <c r="AU443" i="1" s="1"/>
  <c r="AU444" i="1" s="1"/>
  <c r="AU445" i="1" s="1"/>
  <c r="AU446" i="1" s="1"/>
  <c r="AU447" i="1" s="1"/>
  <c r="AU448" i="1" s="1"/>
  <c r="AU449" i="1" s="1"/>
  <c r="AU450" i="1" s="1"/>
  <c r="AU451" i="1" s="1"/>
  <c r="AU452" i="1" s="1"/>
  <c r="AU453" i="1" s="1"/>
  <c r="AU454" i="1" s="1"/>
  <c r="AU455" i="1" s="1"/>
  <c r="AU456" i="1" s="1"/>
  <c r="AU457" i="1" s="1"/>
  <c r="AU458" i="1" s="1"/>
  <c r="AU459" i="1" s="1"/>
  <c r="AU460" i="1" s="1"/>
  <c r="AU461" i="1" s="1"/>
  <c r="AU462" i="1" s="1"/>
  <c r="AU463" i="1" s="1"/>
  <c r="AU464" i="1" s="1"/>
  <c r="AU465" i="1" s="1"/>
  <c r="AU466" i="1" s="1"/>
  <c r="AU467" i="1" s="1"/>
  <c r="AU468" i="1" s="1"/>
  <c r="AU469" i="1" s="1"/>
  <c r="AU470" i="1" s="1"/>
  <c r="AU471" i="1" s="1"/>
  <c r="AU472" i="1" s="1"/>
  <c r="AT317" i="1"/>
  <c r="AT318" i="1" s="1"/>
  <c r="AT319" i="1" s="1"/>
  <c r="AT320" i="1" s="1"/>
  <c r="AT321" i="1" s="1"/>
  <c r="AT322" i="1" s="1"/>
  <c r="AT323" i="1" s="1"/>
  <c r="AT324" i="1" s="1"/>
  <c r="AT325" i="1" s="1"/>
  <c r="AT326" i="1" s="1"/>
  <c r="AT327" i="1" s="1"/>
  <c r="AT328" i="1" s="1"/>
  <c r="AT329" i="1" s="1"/>
  <c r="AT330" i="1" s="1"/>
  <c r="AT331" i="1" s="1"/>
  <c r="AT332" i="1" s="1"/>
  <c r="AT333" i="1" s="1"/>
  <c r="AT334" i="1" s="1"/>
  <c r="AT335" i="1" s="1"/>
  <c r="AT336" i="1" s="1"/>
  <c r="AT337" i="1" s="1"/>
  <c r="AT338" i="1" s="1"/>
  <c r="AT339" i="1" s="1"/>
  <c r="AT340" i="1" s="1"/>
  <c r="AT341" i="1" s="1"/>
  <c r="AT342" i="1" s="1"/>
  <c r="AT343" i="1" s="1"/>
  <c r="AT344" i="1" s="1"/>
  <c r="AT345" i="1" s="1"/>
  <c r="AT346" i="1" s="1"/>
  <c r="AT347" i="1" s="1"/>
  <c r="AT348" i="1" s="1"/>
  <c r="AT349" i="1" s="1"/>
  <c r="AT350" i="1" s="1"/>
  <c r="AT351" i="1" s="1"/>
  <c r="AT352" i="1" s="1"/>
  <c r="AT353" i="1" s="1"/>
  <c r="AT354" i="1" s="1"/>
  <c r="AT355" i="1" s="1"/>
  <c r="AT356" i="1" s="1"/>
  <c r="AT357" i="1" s="1"/>
  <c r="AT358" i="1" s="1"/>
  <c r="AT359" i="1" s="1"/>
  <c r="AT360" i="1" s="1"/>
  <c r="AT361" i="1" s="1"/>
  <c r="AT362" i="1" s="1"/>
  <c r="AT363" i="1" s="1"/>
  <c r="AT364" i="1" s="1"/>
  <c r="AT365" i="1" s="1"/>
  <c r="AT366" i="1" s="1"/>
  <c r="AT367" i="1" s="1"/>
  <c r="AT368" i="1" s="1"/>
  <c r="AT369" i="1" s="1"/>
  <c r="AT370" i="1" s="1"/>
  <c r="AT371" i="1" s="1"/>
  <c r="AT372" i="1" s="1"/>
  <c r="AT373" i="1" s="1"/>
  <c r="AT374" i="1" s="1"/>
  <c r="AT375" i="1" s="1"/>
  <c r="AT376" i="1" s="1"/>
  <c r="AT377" i="1" s="1"/>
  <c r="AT378" i="1" s="1"/>
  <c r="AT379" i="1" s="1"/>
  <c r="AT380" i="1" s="1"/>
  <c r="AT381" i="1" s="1"/>
  <c r="AT382" i="1" s="1"/>
  <c r="AT383" i="1" s="1"/>
  <c r="AT384" i="1" s="1"/>
  <c r="AT385" i="1" s="1"/>
  <c r="AT386" i="1" s="1"/>
  <c r="AT387" i="1" s="1"/>
  <c r="AT388" i="1" s="1"/>
  <c r="AT389" i="1" s="1"/>
  <c r="AT390" i="1" s="1"/>
  <c r="AT391" i="1" s="1"/>
  <c r="AT392" i="1" s="1"/>
  <c r="AT393" i="1" s="1"/>
  <c r="AT394" i="1" s="1"/>
  <c r="AT395" i="1" s="1"/>
  <c r="AT396" i="1" s="1"/>
  <c r="AT397" i="1" s="1"/>
  <c r="AT398" i="1" s="1"/>
  <c r="AT399" i="1" s="1"/>
  <c r="AT400" i="1" s="1"/>
  <c r="AT401" i="1" s="1"/>
  <c r="AT402" i="1" s="1"/>
  <c r="AT403" i="1" s="1"/>
  <c r="AT404" i="1" s="1"/>
  <c r="AT405" i="1" s="1"/>
  <c r="AT406" i="1" s="1"/>
  <c r="AT407" i="1" s="1"/>
  <c r="AT408" i="1" s="1"/>
  <c r="AT409" i="1" s="1"/>
  <c r="AT410" i="1" s="1"/>
  <c r="AT411" i="1" s="1"/>
  <c r="AT412" i="1" s="1"/>
  <c r="AT413" i="1" s="1"/>
  <c r="AT414" i="1" s="1"/>
  <c r="AT415" i="1" s="1"/>
  <c r="AT416" i="1" s="1"/>
  <c r="AT417" i="1" s="1"/>
  <c r="AT418" i="1" s="1"/>
  <c r="AT419" i="1" s="1"/>
  <c r="AT420" i="1" s="1"/>
  <c r="AT421" i="1" s="1"/>
  <c r="AT422" i="1" s="1"/>
  <c r="AT423" i="1" s="1"/>
  <c r="AT424" i="1" s="1"/>
  <c r="AT425" i="1" s="1"/>
  <c r="AT426" i="1" s="1"/>
  <c r="AT427" i="1" s="1"/>
  <c r="AT428" i="1" s="1"/>
  <c r="AT429" i="1" s="1"/>
  <c r="AT430" i="1" s="1"/>
  <c r="AT431" i="1" s="1"/>
  <c r="AT432" i="1" s="1"/>
  <c r="AT433" i="1" s="1"/>
  <c r="AT434" i="1" s="1"/>
  <c r="AT435" i="1" s="1"/>
  <c r="AT436" i="1" s="1"/>
  <c r="AT437" i="1" s="1"/>
  <c r="AT438" i="1" s="1"/>
  <c r="AT439" i="1" s="1"/>
  <c r="AT440" i="1" s="1"/>
  <c r="AT441" i="1" s="1"/>
  <c r="AT442" i="1" s="1"/>
  <c r="AT443" i="1" s="1"/>
  <c r="AT444" i="1" s="1"/>
  <c r="AT445" i="1" s="1"/>
  <c r="AT446" i="1" s="1"/>
  <c r="AT447" i="1" s="1"/>
  <c r="AT448" i="1" s="1"/>
  <c r="AT449" i="1" s="1"/>
  <c r="AT450" i="1" s="1"/>
  <c r="AT451" i="1" s="1"/>
  <c r="AT452" i="1" s="1"/>
  <c r="AT453" i="1" s="1"/>
  <c r="AT454" i="1" s="1"/>
  <c r="AT455" i="1" s="1"/>
  <c r="AT456" i="1" s="1"/>
  <c r="AT457" i="1" s="1"/>
  <c r="AT458" i="1" s="1"/>
  <c r="AT459" i="1" s="1"/>
  <c r="AT460" i="1" s="1"/>
  <c r="AT461" i="1" s="1"/>
  <c r="AT462" i="1" s="1"/>
  <c r="AT463" i="1" s="1"/>
  <c r="AT464" i="1" s="1"/>
  <c r="AT465" i="1" s="1"/>
  <c r="AT466" i="1" s="1"/>
  <c r="AT467" i="1" s="1"/>
  <c r="AT468" i="1" s="1"/>
  <c r="AT469" i="1" s="1"/>
  <c r="AT470" i="1" s="1"/>
  <c r="AT471" i="1" s="1"/>
  <c r="AT472" i="1" s="1"/>
  <c r="AS317" i="1"/>
  <c r="AS318" i="1" s="1"/>
  <c r="AS319" i="1" s="1"/>
  <c r="AS320" i="1" s="1"/>
  <c r="AS321" i="1" s="1"/>
  <c r="AS322" i="1" s="1"/>
  <c r="AS323" i="1" s="1"/>
  <c r="AS324" i="1" s="1"/>
  <c r="AS325" i="1" s="1"/>
  <c r="AS326" i="1" s="1"/>
  <c r="AS327" i="1" s="1"/>
  <c r="AS328" i="1" s="1"/>
  <c r="AS329" i="1" s="1"/>
  <c r="AS330" i="1" s="1"/>
  <c r="AS331" i="1" s="1"/>
  <c r="AS332" i="1" s="1"/>
  <c r="AS333" i="1" s="1"/>
  <c r="AS334" i="1" s="1"/>
  <c r="AS335" i="1" s="1"/>
  <c r="AS336" i="1" s="1"/>
  <c r="AS337" i="1" s="1"/>
  <c r="AS338" i="1" s="1"/>
  <c r="AS339" i="1" s="1"/>
  <c r="AS340" i="1" s="1"/>
  <c r="AS341" i="1" s="1"/>
  <c r="AS342" i="1" s="1"/>
  <c r="AS343" i="1" s="1"/>
  <c r="AS344" i="1" s="1"/>
  <c r="AS345" i="1" s="1"/>
  <c r="AS346" i="1" s="1"/>
  <c r="AS347" i="1" s="1"/>
  <c r="AS348" i="1" s="1"/>
  <c r="AS349" i="1" s="1"/>
  <c r="AS350" i="1" s="1"/>
  <c r="AS351" i="1" s="1"/>
  <c r="AS352" i="1" s="1"/>
  <c r="AS353" i="1" s="1"/>
  <c r="AS354" i="1" s="1"/>
  <c r="AS355" i="1" s="1"/>
  <c r="AS356" i="1" s="1"/>
  <c r="AS357" i="1" s="1"/>
  <c r="AS358" i="1" s="1"/>
  <c r="AS359" i="1" s="1"/>
  <c r="AS360" i="1" s="1"/>
  <c r="AS361" i="1" s="1"/>
  <c r="AS362" i="1" s="1"/>
  <c r="AS363" i="1" s="1"/>
  <c r="AS364" i="1" s="1"/>
  <c r="AS365" i="1" s="1"/>
  <c r="AS366" i="1" s="1"/>
  <c r="AS367" i="1" s="1"/>
  <c r="AS368" i="1" s="1"/>
  <c r="AS369" i="1" s="1"/>
  <c r="AS370" i="1" s="1"/>
  <c r="AS371" i="1" s="1"/>
  <c r="AS372" i="1" s="1"/>
  <c r="AS373" i="1" s="1"/>
  <c r="AS374" i="1" s="1"/>
  <c r="AS375" i="1" s="1"/>
  <c r="AS376" i="1" s="1"/>
  <c r="AS377" i="1" s="1"/>
  <c r="AS378" i="1" s="1"/>
  <c r="AS379" i="1" s="1"/>
  <c r="AS380" i="1" s="1"/>
  <c r="AS381" i="1" s="1"/>
  <c r="AS382" i="1" s="1"/>
  <c r="AS383" i="1" s="1"/>
  <c r="AS384" i="1" s="1"/>
  <c r="AS385" i="1" s="1"/>
  <c r="AS386" i="1" s="1"/>
  <c r="AS387" i="1" s="1"/>
  <c r="AS388" i="1" s="1"/>
  <c r="AS389" i="1" s="1"/>
  <c r="AS390" i="1" s="1"/>
  <c r="AS391" i="1" s="1"/>
  <c r="AS392" i="1" s="1"/>
  <c r="AS393" i="1" s="1"/>
  <c r="AS394" i="1" s="1"/>
  <c r="AS395" i="1" s="1"/>
  <c r="AS396" i="1" s="1"/>
  <c r="AS397" i="1" s="1"/>
  <c r="AS398" i="1" s="1"/>
  <c r="AS399" i="1" s="1"/>
  <c r="AS400" i="1" s="1"/>
  <c r="AS401" i="1" s="1"/>
  <c r="AS402" i="1" s="1"/>
  <c r="AS403" i="1" s="1"/>
  <c r="AS404" i="1" s="1"/>
  <c r="AS405" i="1" s="1"/>
  <c r="AS406" i="1" s="1"/>
  <c r="AS407" i="1" s="1"/>
  <c r="AS408" i="1" s="1"/>
  <c r="AS409" i="1" s="1"/>
  <c r="AS410" i="1" s="1"/>
  <c r="AS411" i="1" s="1"/>
  <c r="AS412" i="1" s="1"/>
  <c r="AS413" i="1" s="1"/>
  <c r="AS414" i="1" s="1"/>
  <c r="AS415" i="1" s="1"/>
  <c r="AS416" i="1" s="1"/>
  <c r="AS417" i="1" s="1"/>
  <c r="AS418" i="1" s="1"/>
  <c r="AS419" i="1" s="1"/>
  <c r="AS420" i="1" s="1"/>
  <c r="AS421" i="1" s="1"/>
  <c r="AS422" i="1" s="1"/>
  <c r="AS423" i="1" s="1"/>
  <c r="AS424" i="1" s="1"/>
  <c r="AS425" i="1" s="1"/>
  <c r="AS426" i="1" s="1"/>
  <c r="AS427" i="1" s="1"/>
  <c r="AS428" i="1" s="1"/>
  <c r="AS429" i="1" s="1"/>
  <c r="AS430" i="1" s="1"/>
  <c r="AS431" i="1" s="1"/>
  <c r="AS432" i="1" s="1"/>
  <c r="AS433" i="1" s="1"/>
  <c r="AS434" i="1" s="1"/>
  <c r="AS435" i="1" s="1"/>
  <c r="AS436" i="1" s="1"/>
  <c r="AS437" i="1" s="1"/>
  <c r="AS438" i="1" s="1"/>
  <c r="AS439" i="1" s="1"/>
  <c r="AS440" i="1" s="1"/>
  <c r="AS441" i="1" s="1"/>
  <c r="AS442" i="1" s="1"/>
  <c r="AS443" i="1" s="1"/>
  <c r="AS444" i="1" s="1"/>
  <c r="AS445" i="1" s="1"/>
  <c r="AS446" i="1" s="1"/>
  <c r="AS447" i="1" s="1"/>
  <c r="AS448" i="1" s="1"/>
  <c r="AS449" i="1" s="1"/>
  <c r="AS450" i="1" s="1"/>
  <c r="AS451" i="1" s="1"/>
  <c r="AS452" i="1" s="1"/>
  <c r="AS453" i="1" s="1"/>
  <c r="AS454" i="1" s="1"/>
  <c r="AS455" i="1" s="1"/>
  <c r="AS456" i="1" s="1"/>
  <c r="AS457" i="1" s="1"/>
  <c r="AS458" i="1" s="1"/>
  <c r="AS459" i="1" s="1"/>
  <c r="AS460" i="1" s="1"/>
  <c r="AS461" i="1" s="1"/>
  <c r="AS462" i="1" s="1"/>
  <c r="AS463" i="1" s="1"/>
  <c r="AS464" i="1" s="1"/>
  <c r="AS465" i="1" s="1"/>
  <c r="AS466" i="1" s="1"/>
  <c r="AS467" i="1" s="1"/>
  <c r="AS468" i="1" s="1"/>
  <c r="AS469" i="1" s="1"/>
  <c r="AS470" i="1" s="1"/>
  <c r="AS471" i="1" s="1"/>
  <c r="AS472" i="1" s="1"/>
  <c r="AR317" i="1"/>
  <c r="AR318" i="1" s="1"/>
  <c r="AR319" i="1" s="1"/>
  <c r="AR320" i="1" s="1"/>
  <c r="AR321" i="1" s="1"/>
  <c r="AR322" i="1" s="1"/>
  <c r="AR323" i="1" s="1"/>
  <c r="AR324" i="1" s="1"/>
  <c r="AR325" i="1" s="1"/>
  <c r="AR326" i="1" s="1"/>
  <c r="AR327" i="1" s="1"/>
  <c r="AR328" i="1" s="1"/>
  <c r="AR329" i="1" s="1"/>
  <c r="AR330" i="1" s="1"/>
  <c r="AR331" i="1" s="1"/>
  <c r="AR332" i="1" s="1"/>
  <c r="AR333" i="1" s="1"/>
  <c r="AR334" i="1" s="1"/>
  <c r="AR335" i="1" s="1"/>
  <c r="AR336" i="1" s="1"/>
  <c r="AR337" i="1" s="1"/>
  <c r="AR338" i="1" s="1"/>
  <c r="AR339" i="1" s="1"/>
  <c r="AR340" i="1" s="1"/>
  <c r="AR341" i="1" s="1"/>
  <c r="AR342" i="1" s="1"/>
  <c r="AR343" i="1" s="1"/>
  <c r="AR344" i="1" s="1"/>
  <c r="AR345" i="1" s="1"/>
  <c r="AR346" i="1" s="1"/>
  <c r="AR347" i="1" s="1"/>
  <c r="AR348" i="1" s="1"/>
  <c r="AR349" i="1" s="1"/>
  <c r="AR350" i="1" s="1"/>
  <c r="AR351" i="1" s="1"/>
  <c r="AR352" i="1" s="1"/>
  <c r="AR353" i="1" s="1"/>
  <c r="AR354" i="1" s="1"/>
  <c r="AR355" i="1" s="1"/>
  <c r="AR356" i="1" s="1"/>
  <c r="AR357" i="1" s="1"/>
  <c r="AR358" i="1" s="1"/>
  <c r="AR359" i="1" s="1"/>
  <c r="AR360" i="1" s="1"/>
  <c r="AR361" i="1" s="1"/>
  <c r="AR362" i="1" s="1"/>
  <c r="AR363" i="1" s="1"/>
  <c r="AR364" i="1" s="1"/>
  <c r="AR365" i="1" s="1"/>
  <c r="AR366" i="1" s="1"/>
  <c r="AR367" i="1" s="1"/>
  <c r="AR368" i="1" s="1"/>
  <c r="AR369" i="1" s="1"/>
  <c r="AR370" i="1" s="1"/>
  <c r="AR371" i="1" s="1"/>
  <c r="AR372" i="1" s="1"/>
  <c r="AR373" i="1" s="1"/>
  <c r="AR374" i="1" s="1"/>
  <c r="AR375" i="1" s="1"/>
  <c r="AR376" i="1" s="1"/>
  <c r="AR377" i="1" s="1"/>
  <c r="AR378" i="1" s="1"/>
  <c r="AR379" i="1" s="1"/>
  <c r="AR380" i="1" s="1"/>
  <c r="AR381" i="1" s="1"/>
  <c r="AR382" i="1" s="1"/>
  <c r="AR383" i="1" s="1"/>
  <c r="AR384" i="1" s="1"/>
  <c r="AR385" i="1" s="1"/>
  <c r="AR386" i="1" s="1"/>
  <c r="AR387" i="1" s="1"/>
  <c r="AR388" i="1" s="1"/>
  <c r="AR389" i="1" s="1"/>
  <c r="AR390" i="1" s="1"/>
  <c r="AR391" i="1" s="1"/>
  <c r="AR392" i="1" s="1"/>
  <c r="AR393" i="1" s="1"/>
  <c r="AR394" i="1" s="1"/>
  <c r="AR395" i="1" s="1"/>
  <c r="AR396" i="1" s="1"/>
  <c r="AR397" i="1" s="1"/>
  <c r="AR398" i="1" s="1"/>
  <c r="AR399" i="1" s="1"/>
  <c r="AR400" i="1" s="1"/>
  <c r="AR401" i="1" s="1"/>
  <c r="AR402" i="1" s="1"/>
  <c r="AR403" i="1" s="1"/>
  <c r="AR404" i="1" s="1"/>
  <c r="AR405" i="1" s="1"/>
  <c r="AR406" i="1" s="1"/>
  <c r="AR407" i="1" s="1"/>
  <c r="AR408" i="1" s="1"/>
  <c r="AR409" i="1" s="1"/>
  <c r="AR410" i="1" s="1"/>
  <c r="AR411" i="1" s="1"/>
  <c r="AR412" i="1" s="1"/>
  <c r="AR413" i="1" s="1"/>
  <c r="AR414" i="1" s="1"/>
  <c r="AR415" i="1" s="1"/>
  <c r="AR416" i="1" s="1"/>
  <c r="AR417" i="1" s="1"/>
  <c r="AR418" i="1" s="1"/>
  <c r="AR419" i="1" s="1"/>
  <c r="AR420" i="1" s="1"/>
  <c r="AR421" i="1" s="1"/>
  <c r="AR422" i="1" s="1"/>
  <c r="AR423" i="1" s="1"/>
  <c r="AR424" i="1" s="1"/>
  <c r="AR425" i="1" s="1"/>
  <c r="AR426" i="1" s="1"/>
  <c r="AR427" i="1" s="1"/>
  <c r="AR428" i="1" s="1"/>
  <c r="AR429" i="1" s="1"/>
  <c r="AR430" i="1" s="1"/>
  <c r="AR431" i="1" s="1"/>
  <c r="AR432" i="1" s="1"/>
  <c r="AR433" i="1" s="1"/>
  <c r="AR434" i="1" s="1"/>
  <c r="AR435" i="1" s="1"/>
  <c r="AR436" i="1" s="1"/>
  <c r="AR437" i="1" s="1"/>
  <c r="AR438" i="1" s="1"/>
  <c r="AR439" i="1" s="1"/>
  <c r="AR440" i="1" s="1"/>
  <c r="AR441" i="1" s="1"/>
  <c r="AR442" i="1" s="1"/>
  <c r="AR443" i="1" s="1"/>
  <c r="AR444" i="1" s="1"/>
  <c r="AR445" i="1" s="1"/>
  <c r="AR446" i="1" s="1"/>
  <c r="AR447" i="1" s="1"/>
  <c r="AR448" i="1" s="1"/>
  <c r="AR449" i="1" s="1"/>
  <c r="AR450" i="1" s="1"/>
  <c r="AR451" i="1" s="1"/>
  <c r="AR452" i="1" s="1"/>
  <c r="AR453" i="1" s="1"/>
  <c r="AR454" i="1" s="1"/>
  <c r="AR455" i="1" s="1"/>
  <c r="AR456" i="1" s="1"/>
  <c r="AR457" i="1" s="1"/>
  <c r="AR458" i="1" s="1"/>
  <c r="AR459" i="1" s="1"/>
  <c r="AR460" i="1" s="1"/>
  <c r="AR461" i="1" s="1"/>
  <c r="AR462" i="1" s="1"/>
  <c r="AR463" i="1" s="1"/>
  <c r="AR464" i="1" s="1"/>
  <c r="AR465" i="1" s="1"/>
  <c r="AR466" i="1" s="1"/>
  <c r="AR467" i="1" s="1"/>
  <c r="AR468" i="1" s="1"/>
  <c r="AR469" i="1" s="1"/>
  <c r="AR470" i="1" s="1"/>
  <c r="AR471" i="1" s="1"/>
  <c r="AR472" i="1" s="1"/>
  <c r="AQ317" i="1"/>
  <c r="AQ318" i="1" s="1"/>
  <c r="AQ319" i="1" s="1"/>
  <c r="AQ320" i="1" s="1"/>
  <c r="AQ321" i="1" s="1"/>
  <c r="AQ322" i="1" s="1"/>
  <c r="AQ323" i="1" s="1"/>
  <c r="AQ324" i="1" s="1"/>
  <c r="AQ325" i="1" s="1"/>
  <c r="AQ326" i="1" s="1"/>
  <c r="AQ327" i="1" s="1"/>
  <c r="AQ328" i="1" s="1"/>
  <c r="AQ329" i="1" s="1"/>
  <c r="AQ330" i="1" s="1"/>
  <c r="AQ331" i="1" s="1"/>
  <c r="AQ332" i="1" s="1"/>
  <c r="AQ333" i="1" s="1"/>
  <c r="AQ334" i="1" s="1"/>
  <c r="AQ335" i="1" s="1"/>
  <c r="AQ336" i="1" s="1"/>
  <c r="AQ337" i="1" s="1"/>
  <c r="AQ338" i="1" s="1"/>
  <c r="AQ339" i="1" s="1"/>
  <c r="AQ340" i="1" s="1"/>
  <c r="AQ341" i="1" s="1"/>
  <c r="AQ342" i="1" s="1"/>
  <c r="AQ343" i="1" s="1"/>
  <c r="AQ344" i="1" s="1"/>
  <c r="AQ345" i="1" s="1"/>
  <c r="AQ346" i="1" s="1"/>
  <c r="AQ347" i="1" s="1"/>
  <c r="AQ348" i="1" s="1"/>
  <c r="AQ349" i="1" s="1"/>
  <c r="AQ350" i="1" s="1"/>
  <c r="AQ351" i="1" s="1"/>
  <c r="AQ352" i="1" s="1"/>
  <c r="AQ353" i="1" s="1"/>
  <c r="AQ354" i="1" s="1"/>
  <c r="AQ355" i="1" s="1"/>
  <c r="AQ356" i="1" s="1"/>
  <c r="AQ357" i="1" s="1"/>
  <c r="AQ358" i="1" s="1"/>
  <c r="AQ359" i="1" s="1"/>
  <c r="AQ360" i="1" s="1"/>
  <c r="AQ361" i="1" s="1"/>
  <c r="AQ362" i="1" s="1"/>
  <c r="AQ363" i="1" s="1"/>
  <c r="AQ364" i="1" s="1"/>
  <c r="AQ365" i="1" s="1"/>
  <c r="AQ366" i="1" s="1"/>
  <c r="AQ367" i="1" s="1"/>
  <c r="AQ368" i="1" s="1"/>
  <c r="AQ369" i="1" s="1"/>
  <c r="AQ370" i="1" s="1"/>
  <c r="AQ371" i="1" s="1"/>
  <c r="AQ372" i="1" s="1"/>
  <c r="AQ373" i="1" s="1"/>
  <c r="AQ374" i="1" s="1"/>
  <c r="AQ375" i="1" s="1"/>
  <c r="AQ376" i="1" s="1"/>
  <c r="AQ377" i="1" s="1"/>
  <c r="AQ378" i="1" s="1"/>
  <c r="AQ379" i="1" s="1"/>
  <c r="AQ380" i="1" s="1"/>
  <c r="AQ381" i="1" s="1"/>
  <c r="AQ382" i="1" s="1"/>
  <c r="AQ383" i="1" s="1"/>
  <c r="AQ384" i="1" s="1"/>
  <c r="AQ385" i="1" s="1"/>
  <c r="AQ386" i="1" s="1"/>
  <c r="AQ387" i="1" s="1"/>
  <c r="AQ388" i="1" s="1"/>
  <c r="AQ389" i="1" s="1"/>
  <c r="AQ390" i="1" s="1"/>
  <c r="AQ391" i="1" s="1"/>
  <c r="AQ392" i="1" s="1"/>
  <c r="AQ393" i="1" s="1"/>
  <c r="AQ394" i="1" s="1"/>
  <c r="AQ395" i="1" s="1"/>
  <c r="AQ396" i="1" s="1"/>
  <c r="AQ397" i="1" s="1"/>
  <c r="AQ398" i="1" s="1"/>
  <c r="AQ399" i="1" s="1"/>
  <c r="AQ400" i="1" s="1"/>
  <c r="AQ401" i="1" s="1"/>
  <c r="AQ402" i="1" s="1"/>
  <c r="AQ403" i="1" s="1"/>
  <c r="AQ404" i="1" s="1"/>
  <c r="AQ405" i="1" s="1"/>
  <c r="AQ406" i="1" s="1"/>
  <c r="AQ407" i="1" s="1"/>
  <c r="AQ408" i="1" s="1"/>
  <c r="AQ409" i="1" s="1"/>
  <c r="AQ410" i="1" s="1"/>
  <c r="AQ411" i="1" s="1"/>
  <c r="AQ412" i="1" s="1"/>
  <c r="AQ413" i="1" s="1"/>
  <c r="AQ414" i="1" s="1"/>
  <c r="AQ415" i="1" s="1"/>
  <c r="AQ416" i="1" s="1"/>
  <c r="AQ417" i="1" s="1"/>
  <c r="AQ418" i="1" s="1"/>
  <c r="AQ419" i="1" s="1"/>
  <c r="AQ420" i="1" s="1"/>
  <c r="AQ421" i="1" s="1"/>
  <c r="AQ422" i="1" s="1"/>
  <c r="AQ423" i="1" s="1"/>
  <c r="AQ424" i="1" s="1"/>
  <c r="AQ425" i="1" s="1"/>
  <c r="AQ426" i="1" s="1"/>
  <c r="AQ427" i="1" s="1"/>
  <c r="AQ428" i="1" s="1"/>
  <c r="AQ429" i="1" s="1"/>
  <c r="AQ430" i="1" s="1"/>
  <c r="AQ431" i="1" s="1"/>
  <c r="AQ432" i="1" s="1"/>
  <c r="AQ433" i="1" s="1"/>
  <c r="AQ434" i="1" s="1"/>
  <c r="AQ435" i="1" s="1"/>
  <c r="AQ436" i="1" s="1"/>
  <c r="AQ437" i="1" s="1"/>
  <c r="AQ438" i="1" s="1"/>
  <c r="AQ439" i="1" s="1"/>
  <c r="AQ440" i="1" s="1"/>
  <c r="AQ441" i="1" s="1"/>
  <c r="AQ442" i="1" s="1"/>
  <c r="AQ443" i="1" s="1"/>
  <c r="AQ444" i="1" s="1"/>
  <c r="AQ445" i="1" s="1"/>
  <c r="AQ446" i="1" s="1"/>
  <c r="AQ447" i="1" s="1"/>
  <c r="AQ448" i="1" s="1"/>
  <c r="AQ449" i="1" s="1"/>
  <c r="AQ450" i="1" s="1"/>
  <c r="AQ451" i="1" s="1"/>
  <c r="AQ452" i="1" s="1"/>
  <c r="AQ453" i="1" s="1"/>
  <c r="AQ454" i="1" s="1"/>
  <c r="AQ455" i="1" s="1"/>
  <c r="AQ456" i="1" s="1"/>
  <c r="AQ457" i="1" s="1"/>
  <c r="AQ458" i="1" s="1"/>
  <c r="AQ459" i="1" s="1"/>
  <c r="AQ460" i="1" s="1"/>
  <c r="AQ461" i="1" s="1"/>
  <c r="AQ462" i="1" s="1"/>
  <c r="AQ463" i="1" s="1"/>
  <c r="AQ464" i="1" s="1"/>
  <c r="AQ465" i="1" s="1"/>
  <c r="AQ466" i="1" s="1"/>
  <c r="AQ467" i="1" s="1"/>
  <c r="AQ468" i="1" s="1"/>
  <c r="AQ469" i="1" s="1"/>
  <c r="AQ470" i="1" s="1"/>
  <c r="AQ471" i="1" s="1"/>
  <c r="AQ472" i="1" s="1"/>
  <c r="AP317" i="1"/>
  <c r="AP318" i="1" s="1"/>
  <c r="AO317" i="1"/>
  <c r="AO318" i="1" s="1"/>
  <c r="AO319" i="1" s="1"/>
  <c r="AO320" i="1" s="1"/>
  <c r="AO321" i="1" s="1"/>
  <c r="AO322" i="1" s="1"/>
  <c r="AO323" i="1" s="1"/>
  <c r="AO324" i="1" s="1"/>
  <c r="AO325" i="1" s="1"/>
  <c r="AO326" i="1" s="1"/>
  <c r="AO327" i="1" s="1"/>
  <c r="AO328" i="1" s="1"/>
  <c r="AO329" i="1" s="1"/>
  <c r="AO330" i="1" s="1"/>
  <c r="AO331" i="1" s="1"/>
  <c r="AO332" i="1" s="1"/>
  <c r="AO333" i="1" s="1"/>
  <c r="AO334" i="1" s="1"/>
  <c r="AO335" i="1" s="1"/>
  <c r="AO336" i="1" s="1"/>
  <c r="AO337" i="1" s="1"/>
  <c r="AO338" i="1" s="1"/>
  <c r="AO339" i="1" s="1"/>
  <c r="AO340" i="1" s="1"/>
  <c r="AO341" i="1" s="1"/>
  <c r="AO342" i="1" s="1"/>
  <c r="AO343" i="1" s="1"/>
  <c r="AO344" i="1" s="1"/>
  <c r="AO345" i="1" s="1"/>
  <c r="AO346" i="1" s="1"/>
  <c r="AO347" i="1" s="1"/>
  <c r="AO348" i="1" s="1"/>
  <c r="AO349" i="1" s="1"/>
  <c r="AO350" i="1" s="1"/>
  <c r="AO351" i="1" s="1"/>
  <c r="AO352" i="1" s="1"/>
  <c r="AO353" i="1" s="1"/>
  <c r="AO354" i="1" s="1"/>
  <c r="AO355" i="1" s="1"/>
  <c r="AO356" i="1" s="1"/>
  <c r="AO357" i="1" s="1"/>
  <c r="AO358" i="1" s="1"/>
  <c r="AO359" i="1" s="1"/>
  <c r="AO360" i="1" s="1"/>
  <c r="AO361" i="1" s="1"/>
  <c r="AO362" i="1" s="1"/>
  <c r="AO363" i="1" s="1"/>
  <c r="AO364" i="1" s="1"/>
  <c r="AO365" i="1" s="1"/>
  <c r="AO366" i="1" s="1"/>
  <c r="AO367" i="1" s="1"/>
  <c r="AO368" i="1" s="1"/>
  <c r="AO369" i="1" s="1"/>
  <c r="AO370" i="1" s="1"/>
  <c r="AO371" i="1" s="1"/>
  <c r="AO372" i="1" s="1"/>
  <c r="AO373" i="1" s="1"/>
  <c r="AO374" i="1" s="1"/>
  <c r="AO375" i="1" s="1"/>
  <c r="AO376" i="1" s="1"/>
  <c r="AO377" i="1" s="1"/>
  <c r="AO378" i="1" s="1"/>
  <c r="AO379" i="1" s="1"/>
  <c r="AO380" i="1" s="1"/>
  <c r="AO381" i="1" s="1"/>
  <c r="AO382" i="1" s="1"/>
  <c r="AO383" i="1" s="1"/>
  <c r="AO384" i="1" s="1"/>
  <c r="AO385" i="1" s="1"/>
  <c r="AO386" i="1" s="1"/>
  <c r="AO387" i="1" s="1"/>
  <c r="AO388" i="1" s="1"/>
  <c r="AO389" i="1" s="1"/>
  <c r="AO390" i="1" s="1"/>
  <c r="AO391" i="1" s="1"/>
  <c r="AO392" i="1" s="1"/>
  <c r="AO393" i="1" s="1"/>
  <c r="AO394" i="1" s="1"/>
  <c r="AO395" i="1" s="1"/>
  <c r="AO396" i="1" s="1"/>
  <c r="AO397" i="1" s="1"/>
  <c r="AO398" i="1" s="1"/>
  <c r="AO399" i="1" s="1"/>
  <c r="AO400" i="1" s="1"/>
  <c r="AO401" i="1" s="1"/>
  <c r="AO402" i="1" s="1"/>
  <c r="AO403" i="1" s="1"/>
  <c r="AO404" i="1" s="1"/>
  <c r="AO405" i="1" s="1"/>
  <c r="AO406" i="1" s="1"/>
  <c r="AO407" i="1" s="1"/>
  <c r="AO408" i="1" s="1"/>
  <c r="AO409" i="1" s="1"/>
  <c r="AO410" i="1" s="1"/>
  <c r="AO411" i="1" s="1"/>
  <c r="AO412" i="1" s="1"/>
  <c r="AO413" i="1" s="1"/>
  <c r="AO414" i="1" s="1"/>
  <c r="AO415" i="1" s="1"/>
  <c r="AO416" i="1" s="1"/>
  <c r="AO417" i="1" s="1"/>
  <c r="AO418" i="1" s="1"/>
  <c r="AO419" i="1" s="1"/>
  <c r="AO420" i="1" s="1"/>
  <c r="AO421" i="1" s="1"/>
  <c r="AO422" i="1" s="1"/>
  <c r="AO423" i="1" s="1"/>
  <c r="AO424" i="1" s="1"/>
  <c r="AO425" i="1" s="1"/>
  <c r="AO426" i="1" s="1"/>
  <c r="AO427" i="1" s="1"/>
  <c r="AO428" i="1" s="1"/>
  <c r="AO429" i="1" s="1"/>
  <c r="AO430" i="1" s="1"/>
  <c r="AO431" i="1" s="1"/>
  <c r="AO432" i="1" s="1"/>
  <c r="AO433" i="1" s="1"/>
  <c r="AO434" i="1" s="1"/>
  <c r="AO435" i="1" s="1"/>
  <c r="AO436" i="1" s="1"/>
  <c r="AO437" i="1" s="1"/>
  <c r="AO438" i="1" s="1"/>
  <c r="AO439" i="1" s="1"/>
  <c r="AO440" i="1" s="1"/>
  <c r="AO441" i="1" s="1"/>
  <c r="AO442" i="1" s="1"/>
  <c r="AO443" i="1" s="1"/>
  <c r="AO444" i="1" s="1"/>
  <c r="AO445" i="1" s="1"/>
  <c r="AO446" i="1" s="1"/>
  <c r="AO447" i="1" s="1"/>
  <c r="AO448" i="1" s="1"/>
  <c r="AO449" i="1" s="1"/>
  <c r="AO450" i="1" s="1"/>
  <c r="AO451" i="1" s="1"/>
  <c r="AO452" i="1" s="1"/>
  <c r="AO453" i="1" s="1"/>
  <c r="AO454" i="1" s="1"/>
  <c r="AO455" i="1" s="1"/>
  <c r="AO456" i="1" s="1"/>
  <c r="AO457" i="1" s="1"/>
  <c r="AO458" i="1" s="1"/>
  <c r="AO459" i="1" s="1"/>
  <c r="AO460" i="1" s="1"/>
  <c r="AO461" i="1" s="1"/>
  <c r="AO462" i="1" s="1"/>
  <c r="AO463" i="1" s="1"/>
  <c r="AO464" i="1" s="1"/>
  <c r="AO465" i="1" s="1"/>
  <c r="AO466" i="1" s="1"/>
  <c r="AO467" i="1" s="1"/>
  <c r="AO468" i="1" s="1"/>
  <c r="AO469" i="1" s="1"/>
  <c r="AO470" i="1" s="1"/>
  <c r="AO471" i="1" s="1"/>
  <c r="AO472" i="1" s="1"/>
  <c r="AN317" i="1"/>
  <c r="AN318" i="1" s="1"/>
  <c r="AN319" i="1" s="1"/>
  <c r="AN320" i="1" s="1"/>
  <c r="AN321" i="1" s="1"/>
  <c r="AN322" i="1" s="1"/>
  <c r="AN323" i="1" s="1"/>
  <c r="AN324" i="1" s="1"/>
  <c r="AN325" i="1" s="1"/>
  <c r="AN326" i="1" s="1"/>
  <c r="AN327" i="1" s="1"/>
  <c r="AN328" i="1" s="1"/>
  <c r="AN329" i="1" s="1"/>
  <c r="AN330" i="1" s="1"/>
  <c r="AN331" i="1" s="1"/>
  <c r="AN332" i="1" s="1"/>
  <c r="AN333" i="1" s="1"/>
  <c r="AN334" i="1" s="1"/>
  <c r="AN335" i="1" s="1"/>
  <c r="AN336" i="1" s="1"/>
  <c r="AN337" i="1" s="1"/>
  <c r="AN338" i="1" s="1"/>
  <c r="AN339" i="1" s="1"/>
  <c r="AN340" i="1" s="1"/>
  <c r="AN341" i="1" s="1"/>
  <c r="AN342" i="1" s="1"/>
  <c r="AN343" i="1" s="1"/>
  <c r="AN344" i="1" s="1"/>
  <c r="AN345" i="1" s="1"/>
  <c r="AN346" i="1" s="1"/>
  <c r="AN347" i="1" s="1"/>
  <c r="AN348" i="1" s="1"/>
  <c r="AN349" i="1" s="1"/>
  <c r="AN350" i="1" s="1"/>
  <c r="AN351" i="1" s="1"/>
  <c r="AN352" i="1" s="1"/>
  <c r="AN353" i="1" s="1"/>
  <c r="AN354" i="1" s="1"/>
  <c r="AN355" i="1" s="1"/>
  <c r="AN356" i="1" s="1"/>
  <c r="AN357" i="1" s="1"/>
  <c r="AN358" i="1" s="1"/>
  <c r="AN359" i="1" s="1"/>
  <c r="AN360" i="1" s="1"/>
  <c r="AN361" i="1" s="1"/>
  <c r="AN362" i="1" s="1"/>
  <c r="AN363" i="1" s="1"/>
  <c r="AN364" i="1" s="1"/>
  <c r="AN365" i="1" s="1"/>
  <c r="AN366" i="1" s="1"/>
  <c r="AN367" i="1" s="1"/>
  <c r="AN368" i="1" s="1"/>
  <c r="AN369" i="1" s="1"/>
  <c r="AN370" i="1" s="1"/>
  <c r="AN371" i="1" s="1"/>
  <c r="AN372" i="1" s="1"/>
  <c r="AN373" i="1" s="1"/>
  <c r="AN374" i="1" s="1"/>
  <c r="AN375" i="1" s="1"/>
  <c r="AN376" i="1" s="1"/>
  <c r="AN377" i="1" s="1"/>
  <c r="AN378" i="1" s="1"/>
  <c r="AN379" i="1" s="1"/>
  <c r="AN380" i="1" s="1"/>
  <c r="AN381" i="1" s="1"/>
  <c r="AN382" i="1" s="1"/>
  <c r="AN383" i="1" s="1"/>
  <c r="AN384" i="1" s="1"/>
  <c r="AN385" i="1" s="1"/>
  <c r="AN386" i="1" s="1"/>
  <c r="AN387" i="1" s="1"/>
  <c r="AN388" i="1" s="1"/>
  <c r="AN389" i="1" s="1"/>
  <c r="AN390" i="1" s="1"/>
  <c r="AN391" i="1" s="1"/>
  <c r="AN392" i="1" s="1"/>
  <c r="AN393" i="1" s="1"/>
  <c r="AN394" i="1" s="1"/>
  <c r="AN395" i="1" s="1"/>
  <c r="AN396" i="1" s="1"/>
  <c r="AN397" i="1" s="1"/>
  <c r="AN398" i="1" s="1"/>
  <c r="AN399" i="1" s="1"/>
  <c r="AN400" i="1" s="1"/>
  <c r="AN401" i="1" s="1"/>
  <c r="AN402" i="1" s="1"/>
  <c r="AN403" i="1" s="1"/>
  <c r="AN404" i="1" s="1"/>
  <c r="AN405" i="1" s="1"/>
  <c r="AN406" i="1" s="1"/>
  <c r="AN407" i="1" s="1"/>
  <c r="AN408" i="1" s="1"/>
  <c r="AN409" i="1" s="1"/>
  <c r="AN410" i="1" s="1"/>
  <c r="AN411" i="1" s="1"/>
  <c r="AN412" i="1" s="1"/>
  <c r="AN413" i="1" s="1"/>
  <c r="AN414" i="1" s="1"/>
  <c r="AN415" i="1" s="1"/>
  <c r="AN416" i="1" s="1"/>
  <c r="AN417" i="1" s="1"/>
  <c r="AN418" i="1" s="1"/>
  <c r="AN419" i="1" s="1"/>
  <c r="AN420" i="1" s="1"/>
  <c r="AN421" i="1" s="1"/>
  <c r="AN422" i="1" s="1"/>
  <c r="AN423" i="1" s="1"/>
  <c r="AN424" i="1" s="1"/>
  <c r="AN425" i="1" s="1"/>
  <c r="AN426" i="1" s="1"/>
  <c r="AN427" i="1" s="1"/>
  <c r="AN428" i="1" s="1"/>
  <c r="AN429" i="1" s="1"/>
  <c r="AN430" i="1" s="1"/>
  <c r="AN431" i="1" s="1"/>
  <c r="AN432" i="1" s="1"/>
  <c r="AN433" i="1" s="1"/>
  <c r="AN434" i="1" s="1"/>
  <c r="AN435" i="1" s="1"/>
  <c r="AN436" i="1" s="1"/>
  <c r="AN437" i="1" s="1"/>
  <c r="AN438" i="1" s="1"/>
  <c r="AN439" i="1" s="1"/>
  <c r="AN440" i="1" s="1"/>
  <c r="AN441" i="1" s="1"/>
  <c r="AN442" i="1" s="1"/>
  <c r="AN443" i="1" s="1"/>
  <c r="AN444" i="1" s="1"/>
  <c r="AN445" i="1" s="1"/>
  <c r="AN446" i="1" s="1"/>
  <c r="AN447" i="1" s="1"/>
  <c r="AN448" i="1" s="1"/>
  <c r="AN449" i="1" s="1"/>
  <c r="AN450" i="1" s="1"/>
  <c r="AN451" i="1" s="1"/>
  <c r="AN452" i="1" s="1"/>
  <c r="AN453" i="1" s="1"/>
  <c r="AN454" i="1" s="1"/>
  <c r="AN455" i="1" s="1"/>
  <c r="AN456" i="1" s="1"/>
  <c r="AN457" i="1" s="1"/>
  <c r="AN458" i="1" s="1"/>
  <c r="AN459" i="1" s="1"/>
  <c r="AN460" i="1" s="1"/>
  <c r="AN461" i="1" s="1"/>
  <c r="AN462" i="1" s="1"/>
  <c r="AN463" i="1" s="1"/>
  <c r="AN464" i="1" s="1"/>
  <c r="AN465" i="1" s="1"/>
  <c r="AN466" i="1" s="1"/>
  <c r="AN467" i="1" s="1"/>
  <c r="AN468" i="1" s="1"/>
  <c r="AN469" i="1" s="1"/>
  <c r="AN470" i="1" s="1"/>
  <c r="AN471" i="1" s="1"/>
  <c r="AN472" i="1" s="1"/>
  <c r="AM317" i="1"/>
  <c r="AL317" i="1"/>
  <c r="AL318" i="1" s="1"/>
  <c r="AL319" i="1" s="1"/>
  <c r="AL320" i="1" s="1"/>
  <c r="AL321" i="1" s="1"/>
  <c r="AL322" i="1" s="1"/>
  <c r="AL323" i="1" s="1"/>
  <c r="AL324" i="1" s="1"/>
  <c r="AL325" i="1" s="1"/>
  <c r="AL326" i="1" s="1"/>
  <c r="AL327" i="1" s="1"/>
  <c r="AL328" i="1" s="1"/>
  <c r="AL329" i="1" s="1"/>
  <c r="AL330" i="1" s="1"/>
  <c r="AL331" i="1" s="1"/>
  <c r="AL332" i="1" s="1"/>
  <c r="AL333" i="1" s="1"/>
  <c r="AL334" i="1" s="1"/>
  <c r="AL335" i="1" s="1"/>
  <c r="AL336" i="1" s="1"/>
  <c r="AL337" i="1" s="1"/>
  <c r="AL338" i="1" s="1"/>
  <c r="AL339" i="1" s="1"/>
  <c r="AL340" i="1" s="1"/>
  <c r="AL341" i="1" s="1"/>
  <c r="AL342" i="1" s="1"/>
  <c r="AL343" i="1" s="1"/>
  <c r="AL344" i="1" s="1"/>
  <c r="AL345" i="1" s="1"/>
  <c r="AL346" i="1" s="1"/>
  <c r="AL347" i="1" s="1"/>
  <c r="AL348" i="1" s="1"/>
  <c r="AL349" i="1" s="1"/>
  <c r="AL350" i="1" s="1"/>
  <c r="AL351" i="1" s="1"/>
  <c r="AL352" i="1" s="1"/>
  <c r="AL353" i="1" s="1"/>
  <c r="AL354" i="1" s="1"/>
  <c r="AL355" i="1" s="1"/>
  <c r="AL356" i="1" s="1"/>
  <c r="AL357" i="1" s="1"/>
  <c r="AL358" i="1" s="1"/>
  <c r="AL359" i="1" s="1"/>
  <c r="AL360" i="1" s="1"/>
  <c r="AL361" i="1" s="1"/>
  <c r="AL362" i="1" s="1"/>
  <c r="AL363" i="1" s="1"/>
  <c r="AL364" i="1" s="1"/>
  <c r="AL365" i="1" s="1"/>
  <c r="AL366" i="1" s="1"/>
  <c r="AL367" i="1" s="1"/>
  <c r="AL368" i="1" s="1"/>
  <c r="AL369" i="1" s="1"/>
  <c r="AL370" i="1" s="1"/>
  <c r="AL371" i="1" s="1"/>
  <c r="AL372" i="1" s="1"/>
  <c r="AL373" i="1" s="1"/>
  <c r="AL374" i="1" s="1"/>
  <c r="AL375" i="1" s="1"/>
  <c r="AL376" i="1" s="1"/>
  <c r="AL377" i="1" s="1"/>
  <c r="AL378" i="1" s="1"/>
  <c r="AL379" i="1" s="1"/>
  <c r="AL380" i="1" s="1"/>
  <c r="AL381" i="1" s="1"/>
  <c r="AL382" i="1" s="1"/>
  <c r="AL383" i="1" s="1"/>
  <c r="AL384" i="1" s="1"/>
  <c r="AL385" i="1" s="1"/>
  <c r="AL386" i="1" s="1"/>
  <c r="AL387" i="1" s="1"/>
  <c r="AL388" i="1" s="1"/>
  <c r="AL389" i="1" s="1"/>
  <c r="AL390" i="1" s="1"/>
  <c r="AL391" i="1" s="1"/>
  <c r="AL392" i="1" s="1"/>
  <c r="AL393" i="1" s="1"/>
  <c r="AL394" i="1" s="1"/>
  <c r="AL395" i="1" s="1"/>
  <c r="AL396" i="1" s="1"/>
  <c r="AL397" i="1" s="1"/>
  <c r="AL398" i="1" s="1"/>
  <c r="AL399" i="1" s="1"/>
  <c r="AL400" i="1" s="1"/>
  <c r="AL401" i="1" s="1"/>
  <c r="AL402" i="1" s="1"/>
  <c r="AL403" i="1" s="1"/>
  <c r="AL404" i="1" s="1"/>
  <c r="AL405" i="1" s="1"/>
  <c r="AL406" i="1" s="1"/>
  <c r="AL407" i="1" s="1"/>
  <c r="AL408" i="1" s="1"/>
  <c r="AL409" i="1" s="1"/>
  <c r="AL410" i="1" s="1"/>
  <c r="AL411" i="1" s="1"/>
  <c r="AL412" i="1" s="1"/>
  <c r="AL413" i="1" s="1"/>
  <c r="AL414" i="1" s="1"/>
  <c r="AL415" i="1" s="1"/>
  <c r="AL416" i="1" s="1"/>
  <c r="AL417" i="1" s="1"/>
  <c r="AL418" i="1" s="1"/>
  <c r="AL419" i="1" s="1"/>
  <c r="AL420" i="1" s="1"/>
  <c r="AL421" i="1" s="1"/>
  <c r="AL422" i="1" s="1"/>
  <c r="AL423" i="1" s="1"/>
  <c r="AL424" i="1" s="1"/>
  <c r="AL425" i="1" s="1"/>
  <c r="AL426" i="1" s="1"/>
  <c r="AL427" i="1" s="1"/>
  <c r="AL428" i="1" s="1"/>
  <c r="AL429" i="1" s="1"/>
  <c r="AL430" i="1" s="1"/>
  <c r="AL431" i="1" s="1"/>
  <c r="AL432" i="1" s="1"/>
  <c r="AL433" i="1" s="1"/>
  <c r="AL434" i="1" s="1"/>
  <c r="AL435" i="1" s="1"/>
  <c r="AL436" i="1" s="1"/>
  <c r="AL437" i="1" s="1"/>
  <c r="AL438" i="1" s="1"/>
  <c r="AL439" i="1" s="1"/>
  <c r="AL440" i="1" s="1"/>
  <c r="AL441" i="1" s="1"/>
  <c r="AL442" i="1" s="1"/>
  <c r="AL443" i="1" s="1"/>
  <c r="AL444" i="1" s="1"/>
  <c r="AL445" i="1" s="1"/>
  <c r="AL446" i="1" s="1"/>
  <c r="AL447" i="1" s="1"/>
  <c r="AL448" i="1" s="1"/>
  <c r="AL449" i="1" s="1"/>
  <c r="AL450" i="1" s="1"/>
  <c r="AL451" i="1" s="1"/>
  <c r="AL452" i="1" s="1"/>
  <c r="AL453" i="1" s="1"/>
  <c r="AL454" i="1" s="1"/>
  <c r="AL455" i="1" s="1"/>
  <c r="AL456" i="1" s="1"/>
  <c r="AL457" i="1" s="1"/>
  <c r="AL458" i="1" s="1"/>
  <c r="AL459" i="1" s="1"/>
  <c r="AL460" i="1" s="1"/>
  <c r="AL461" i="1" s="1"/>
  <c r="AL462" i="1" s="1"/>
  <c r="AL463" i="1" s="1"/>
  <c r="AL464" i="1" s="1"/>
  <c r="AL465" i="1" s="1"/>
  <c r="AL466" i="1" s="1"/>
  <c r="AL467" i="1" s="1"/>
  <c r="AL468" i="1" s="1"/>
  <c r="AL469" i="1" s="1"/>
  <c r="AL470" i="1" s="1"/>
  <c r="AL471" i="1" s="1"/>
  <c r="AL472" i="1" s="1"/>
  <c r="AK317" i="1"/>
  <c r="AK318" i="1" s="1"/>
  <c r="AK319" i="1" s="1"/>
  <c r="AK320" i="1" s="1"/>
  <c r="AK321" i="1" s="1"/>
  <c r="AK322" i="1" s="1"/>
  <c r="AK323" i="1" s="1"/>
  <c r="AK324" i="1" s="1"/>
  <c r="AK325" i="1" s="1"/>
  <c r="AK326" i="1" s="1"/>
  <c r="AK327" i="1" s="1"/>
  <c r="AK328" i="1" s="1"/>
  <c r="AK329" i="1" s="1"/>
  <c r="AK330" i="1" s="1"/>
  <c r="AK331" i="1" s="1"/>
  <c r="AK332" i="1" s="1"/>
  <c r="AK333" i="1" s="1"/>
  <c r="AK334" i="1" s="1"/>
  <c r="AK335" i="1" s="1"/>
  <c r="AK336" i="1" s="1"/>
  <c r="AK337" i="1" s="1"/>
  <c r="AK338" i="1" s="1"/>
  <c r="AK339" i="1" s="1"/>
  <c r="AK340" i="1" s="1"/>
  <c r="AK341" i="1" s="1"/>
  <c r="AK342" i="1" s="1"/>
  <c r="AK343" i="1" s="1"/>
  <c r="AK344" i="1" s="1"/>
  <c r="AK345" i="1" s="1"/>
  <c r="AK346" i="1" s="1"/>
  <c r="AK347" i="1" s="1"/>
  <c r="AK348" i="1" s="1"/>
  <c r="AK349" i="1" s="1"/>
  <c r="AK350" i="1" s="1"/>
  <c r="AK351" i="1" s="1"/>
  <c r="AK352" i="1" s="1"/>
  <c r="AK353" i="1" s="1"/>
  <c r="AK354" i="1" s="1"/>
  <c r="AK355" i="1" s="1"/>
  <c r="AK356" i="1" s="1"/>
  <c r="AK357" i="1" s="1"/>
  <c r="AK358" i="1" s="1"/>
  <c r="AK359" i="1" s="1"/>
  <c r="AK360" i="1" s="1"/>
  <c r="AK361" i="1" s="1"/>
  <c r="AK362" i="1" s="1"/>
  <c r="AK363" i="1" s="1"/>
  <c r="AK364" i="1" s="1"/>
  <c r="AK365" i="1" s="1"/>
  <c r="AK366" i="1" s="1"/>
  <c r="AK367" i="1" s="1"/>
  <c r="AK368" i="1" s="1"/>
  <c r="AK369" i="1" s="1"/>
  <c r="AK370" i="1" s="1"/>
  <c r="AK371" i="1" s="1"/>
  <c r="AK372" i="1" s="1"/>
  <c r="AK373" i="1" s="1"/>
  <c r="AK374" i="1" s="1"/>
  <c r="AK375" i="1" s="1"/>
  <c r="AK376" i="1" s="1"/>
  <c r="AK377" i="1" s="1"/>
  <c r="AK378" i="1" s="1"/>
  <c r="AK379" i="1" s="1"/>
  <c r="AK380" i="1" s="1"/>
  <c r="AK381" i="1" s="1"/>
  <c r="AK382" i="1" s="1"/>
  <c r="AK383" i="1" s="1"/>
  <c r="AK384" i="1" s="1"/>
  <c r="AK385" i="1" s="1"/>
  <c r="AK386" i="1" s="1"/>
  <c r="AK387" i="1" s="1"/>
  <c r="AK388" i="1" s="1"/>
  <c r="AK389" i="1" s="1"/>
  <c r="AK390" i="1" s="1"/>
  <c r="AK391" i="1" s="1"/>
  <c r="AK392" i="1" s="1"/>
  <c r="AK393" i="1" s="1"/>
  <c r="AK394" i="1" s="1"/>
  <c r="AK395" i="1" s="1"/>
  <c r="AK396" i="1" s="1"/>
  <c r="AK397" i="1" s="1"/>
  <c r="AK398" i="1" s="1"/>
  <c r="AK399" i="1" s="1"/>
  <c r="AK400" i="1" s="1"/>
  <c r="AK401" i="1" s="1"/>
  <c r="AK402" i="1" s="1"/>
  <c r="AK403" i="1" s="1"/>
  <c r="AK404" i="1" s="1"/>
  <c r="AK405" i="1" s="1"/>
  <c r="AK406" i="1" s="1"/>
  <c r="AK407" i="1" s="1"/>
  <c r="AK408" i="1" s="1"/>
  <c r="AK409" i="1" s="1"/>
  <c r="AK410" i="1" s="1"/>
  <c r="AK411" i="1" s="1"/>
  <c r="AK412" i="1" s="1"/>
  <c r="AK413" i="1" s="1"/>
  <c r="AK414" i="1" s="1"/>
  <c r="AK415" i="1" s="1"/>
  <c r="AK416" i="1" s="1"/>
  <c r="AK417" i="1" s="1"/>
  <c r="AK418" i="1" s="1"/>
  <c r="AK419" i="1" s="1"/>
  <c r="AK420" i="1" s="1"/>
  <c r="AK421" i="1" s="1"/>
  <c r="AK422" i="1" s="1"/>
  <c r="AK423" i="1" s="1"/>
  <c r="AK424" i="1" s="1"/>
  <c r="AK425" i="1" s="1"/>
  <c r="AK426" i="1" s="1"/>
  <c r="AK427" i="1" s="1"/>
  <c r="AK428" i="1" s="1"/>
  <c r="AK429" i="1" s="1"/>
  <c r="AK430" i="1" s="1"/>
  <c r="AK431" i="1" s="1"/>
  <c r="AK432" i="1" s="1"/>
  <c r="AK433" i="1" s="1"/>
  <c r="AK434" i="1" s="1"/>
  <c r="AK435" i="1" s="1"/>
  <c r="AK436" i="1" s="1"/>
  <c r="AK437" i="1" s="1"/>
  <c r="AK438" i="1" s="1"/>
  <c r="AK439" i="1" s="1"/>
  <c r="AK440" i="1" s="1"/>
  <c r="AK441" i="1" s="1"/>
  <c r="AK442" i="1" s="1"/>
  <c r="AK443" i="1" s="1"/>
  <c r="AK444" i="1" s="1"/>
  <c r="AK445" i="1" s="1"/>
  <c r="AK446" i="1" s="1"/>
  <c r="AK447" i="1" s="1"/>
  <c r="AK448" i="1" s="1"/>
  <c r="AK449" i="1" s="1"/>
  <c r="AK450" i="1" s="1"/>
  <c r="AK451" i="1" s="1"/>
  <c r="AK452" i="1" s="1"/>
  <c r="AK453" i="1" s="1"/>
  <c r="AK454" i="1" s="1"/>
  <c r="AK455" i="1" s="1"/>
  <c r="AK456" i="1" s="1"/>
  <c r="AK457" i="1" s="1"/>
  <c r="AK458" i="1" s="1"/>
  <c r="AK459" i="1" s="1"/>
  <c r="AK460" i="1" s="1"/>
  <c r="AK461" i="1" s="1"/>
  <c r="AK462" i="1" s="1"/>
  <c r="AK463" i="1" s="1"/>
  <c r="AK464" i="1" s="1"/>
  <c r="AK465" i="1" s="1"/>
  <c r="AK466" i="1" s="1"/>
  <c r="AK467" i="1" s="1"/>
  <c r="AK468" i="1" s="1"/>
  <c r="AK469" i="1" s="1"/>
  <c r="AK470" i="1" s="1"/>
  <c r="AK471" i="1" s="1"/>
  <c r="AK472" i="1" s="1"/>
  <c r="AI317" i="1"/>
  <c r="AH317" i="1"/>
  <c r="AH318" i="1" s="1"/>
  <c r="AH319" i="1" s="1"/>
  <c r="AH320" i="1" s="1"/>
  <c r="AH321" i="1" s="1"/>
  <c r="AH322" i="1" s="1"/>
  <c r="AH323" i="1" s="1"/>
  <c r="AH324" i="1" s="1"/>
  <c r="AH325" i="1" s="1"/>
  <c r="AH326" i="1" s="1"/>
  <c r="AH327" i="1" s="1"/>
  <c r="AH328" i="1" s="1"/>
  <c r="AH329" i="1" s="1"/>
  <c r="AH330" i="1" s="1"/>
  <c r="AH331" i="1" s="1"/>
  <c r="AH332" i="1" s="1"/>
  <c r="AH333" i="1" s="1"/>
  <c r="AH334" i="1" s="1"/>
  <c r="AH335" i="1" s="1"/>
  <c r="AH336" i="1" s="1"/>
  <c r="AH337" i="1" s="1"/>
  <c r="AH338" i="1" s="1"/>
  <c r="AH339" i="1" s="1"/>
  <c r="AH340" i="1" s="1"/>
  <c r="AH341" i="1" s="1"/>
  <c r="AE317" i="1"/>
  <c r="AE318" i="1" s="1"/>
  <c r="AE319" i="1" s="1"/>
  <c r="AE320" i="1" s="1"/>
  <c r="AE321" i="1" s="1"/>
  <c r="AE322" i="1" s="1"/>
  <c r="AE323" i="1" s="1"/>
  <c r="AE324" i="1" s="1"/>
  <c r="AE325" i="1" s="1"/>
  <c r="AE326" i="1" s="1"/>
  <c r="AE327" i="1" s="1"/>
  <c r="AE328" i="1" s="1"/>
  <c r="AE329" i="1" s="1"/>
  <c r="AE330" i="1" s="1"/>
  <c r="AE331" i="1" s="1"/>
  <c r="AE332" i="1" s="1"/>
  <c r="AE333" i="1" s="1"/>
  <c r="AE334" i="1" s="1"/>
  <c r="AE335" i="1" s="1"/>
  <c r="AE336" i="1" s="1"/>
  <c r="AE337" i="1" s="1"/>
  <c r="AE338" i="1" s="1"/>
  <c r="AE339" i="1" s="1"/>
  <c r="AE340" i="1" s="1"/>
  <c r="AE341" i="1" s="1"/>
  <c r="AD317" i="1"/>
  <c r="AD318" i="1" s="1"/>
  <c r="AD319" i="1" s="1"/>
  <c r="AD320" i="1" s="1"/>
  <c r="AD321" i="1" s="1"/>
  <c r="AD322" i="1" s="1"/>
  <c r="AD323" i="1" s="1"/>
  <c r="AD324" i="1" s="1"/>
  <c r="AD325" i="1" s="1"/>
  <c r="AD326" i="1" s="1"/>
  <c r="AD327" i="1" s="1"/>
  <c r="AD328" i="1" s="1"/>
  <c r="AD329" i="1" s="1"/>
  <c r="AD330" i="1" s="1"/>
  <c r="AD331" i="1" s="1"/>
  <c r="AD332" i="1" s="1"/>
  <c r="AD333" i="1" s="1"/>
  <c r="AD334" i="1" s="1"/>
  <c r="AD335" i="1" s="1"/>
  <c r="AD336" i="1" s="1"/>
  <c r="AD337" i="1" s="1"/>
  <c r="AD338" i="1" s="1"/>
  <c r="AD339" i="1" s="1"/>
  <c r="AD340" i="1" s="1"/>
  <c r="AD341" i="1" s="1"/>
  <c r="AC317" i="1"/>
  <c r="AC318" i="1" s="1"/>
  <c r="AC319" i="1" s="1"/>
  <c r="AC320" i="1" s="1"/>
  <c r="AC321" i="1" s="1"/>
  <c r="AC322" i="1" s="1"/>
  <c r="AC323" i="1" s="1"/>
  <c r="AC324" i="1" s="1"/>
  <c r="AC325" i="1" s="1"/>
  <c r="AC326" i="1" s="1"/>
  <c r="AC327" i="1" s="1"/>
  <c r="AC328" i="1" s="1"/>
  <c r="AC329" i="1" s="1"/>
  <c r="AC330" i="1" s="1"/>
  <c r="AC331" i="1" s="1"/>
  <c r="AC332" i="1" s="1"/>
  <c r="AC333" i="1" s="1"/>
  <c r="AC334" i="1" s="1"/>
  <c r="AC335" i="1" s="1"/>
  <c r="AC336" i="1" s="1"/>
  <c r="AC337" i="1" s="1"/>
  <c r="AC338" i="1" s="1"/>
  <c r="AC339" i="1" s="1"/>
  <c r="AC340" i="1" s="1"/>
  <c r="AC341" i="1" s="1"/>
  <c r="AC342" i="1" s="1"/>
  <c r="AC343" i="1" s="1"/>
  <c r="AC344" i="1" s="1"/>
  <c r="AC345" i="1" s="1"/>
  <c r="AC346" i="1" s="1"/>
  <c r="AC347" i="1" s="1"/>
  <c r="AC348" i="1" s="1"/>
  <c r="AC349" i="1" s="1"/>
  <c r="AC350" i="1" s="1"/>
  <c r="AC351" i="1" s="1"/>
  <c r="AC352" i="1" s="1"/>
  <c r="AC353" i="1" s="1"/>
  <c r="AC354" i="1" s="1"/>
  <c r="AC355" i="1" s="1"/>
  <c r="AC356" i="1" s="1"/>
  <c r="AC357" i="1" s="1"/>
  <c r="AC358" i="1" s="1"/>
  <c r="AC359" i="1" s="1"/>
  <c r="AC360" i="1" s="1"/>
  <c r="AC361" i="1" s="1"/>
  <c r="AC362" i="1" s="1"/>
  <c r="AC363" i="1" s="1"/>
  <c r="AC364" i="1" s="1"/>
  <c r="AC365" i="1" s="1"/>
  <c r="AC366" i="1" s="1"/>
  <c r="AC367" i="1" s="1"/>
  <c r="AC368" i="1" s="1"/>
  <c r="AC369" i="1" s="1"/>
  <c r="AC370" i="1" s="1"/>
  <c r="AC371" i="1" s="1"/>
  <c r="AC372" i="1" s="1"/>
  <c r="AC373" i="1" s="1"/>
  <c r="AC374" i="1" s="1"/>
  <c r="AC375" i="1" s="1"/>
  <c r="AC376" i="1" s="1"/>
  <c r="AC377" i="1" s="1"/>
  <c r="AC378" i="1" s="1"/>
  <c r="AC379" i="1" s="1"/>
  <c r="AC380" i="1" s="1"/>
  <c r="AC381" i="1" s="1"/>
  <c r="AC382" i="1" s="1"/>
  <c r="AC383" i="1" s="1"/>
  <c r="AC384" i="1" s="1"/>
  <c r="AC385" i="1" s="1"/>
  <c r="AC386" i="1" s="1"/>
  <c r="AC387" i="1" s="1"/>
  <c r="AC388" i="1" s="1"/>
  <c r="AC389" i="1" s="1"/>
  <c r="AC390" i="1" s="1"/>
  <c r="AC391" i="1" s="1"/>
  <c r="AC392" i="1" s="1"/>
  <c r="AC393" i="1" s="1"/>
  <c r="AC394" i="1" s="1"/>
  <c r="AC395" i="1" s="1"/>
  <c r="AC396" i="1" s="1"/>
  <c r="AC397" i="1" s="1"/>
  <c r="AC398" i="1" s="1"/>
  <c r="AC399" i="1" s="1"/>
  <c r="AC400" i="1" s="1"/>
  <c r="AC401" i="1" s="1"/>
  <c r="AC402" i="1" s="1"/>
  <c r="AC403" i="1" s="1"/>
  <c r="AC404" i="1" s="1"/>
  <c r="AC405" i="1" s="1"/>
  <c r="AC406" i="1" s="1"/>
  <c r="AC407" i="1" s="1"/>
  <c r="AC408" i="1" s="1"/>
  <c r="AC409" i="1" s="1"/>
  <c r="AC410" i="1" s="1"/>
  <c r="AC411" i="1" s="1"/>
  <c r="AC412" i="1" s="1"/>
  <c r="AC413" i="1" s="1"/>
  <c r="AC414" i="1" s="1"/>
  <c r="AC415" i="1" s="1"/>
  <c r="AC416" i="1" s="1"/>
  <c r="AC417" i="1" s="1"/>
  <c r="AC418" i="1" s="1"/>
  <c r="AC419" i="1" s="1"/>
  <c r="AC420" i="1" s="1"/>
  <c r="AC421" i="1" s="1"/>
  <c r="AC422" i="1" s="1"/>
  <c r="AC423" i="1" s="1"/>
  <c r="AC424" i="1" s="1"/>
  <c r="AC425" i="1" s="1"/>
  <c r="AC426" i="1" s="1"/>
  <c r="AC427" i="1" s="1"/>
  <c r="AC428" i="1" s="1"/>
  <c r="AC429" i="1" s="1"/>
  <c r="AC430" i="1" s="1"/>
  <c r="AC431" i="1" s="1"/>
  <c r="AC432" i="1" s="1"/>
  <c r="AC433" i="1" s="1"/>
  <c r="AC434" i="1" s="1"/>
  <c r="AC435" i="1" s="1"/>
  <c r="AC436" i="1" s="1"/>
  <c r="AC437" i="1" s="1"/>
  <c r="AC438" i="1" s="1"/>
  <c r="AC439" i="1" s="1"/>
  <c r="AC440" i="1" s="1"/>
  <c r="AC441" i="1" s="1"/>
  <c r="AC442" i="1" s="1"/>
  <c r="AC443" i="1" s="1"/>
  <c r="AC444" i="1" s="1"/>
  <c r="AC445" i="1" s="1"/>
  <c r="AC446" i="1" s="1"/>
  <c r="AC447" i="1" s="1"/>
  <c r="AC448" i="1" s="1"/>
  <c r="AC449" i="1" s="1"/>
  <c r="AC450" i="1" s="1"/>
  <c r="AC451" i="1" s="1"/>
  <c r="AC452" i="1" s="1"/>
  <c r="AC453" i="1" s="1"/>
  <c r="AC454" i="1" s="1"/>
  <c r="AC455" i="1" s="1"/>
  <c r="AC456" i="1" s="1"/>
  <c r="AC457" i="1" s="1"/>
  <c r="AC458" i="1" s="1"/>
  <c r="AC459" i="1" s="1"/>
  <c r="AC460" i="1" s="1"/>
  <c r="AC461" i="1" s="1"/>
  <c r="AC462" i="1" s="1"/>
  <c r="AC463" i="1" s="1"/>
  <c r="AC464" i="1" s="1"/>
  <c r="AC465" i="1" s="1"/>
  <c r="AC466" i="1" s="1"/>
  <c r="AC467" i="1" s="1"/>
  <c r="AC468" i="1" s="1"/>
  <c r="AC469" i="1" s="1"/>
  <c r="AC470" i="1" s="1"/>
  <c r="AC471" i="1" s="1"/>
  <c r="AC472" i="1" s="1"/>
  <c r="AB317" i="1"/>
  <c r="S317" i="1"/>
  <c r="Z317" i="1" s="1"/>
  <c r="BA317" i="1" s="1"/>
  <c r="Q317" i="1"/>
  <c r="Q318" i="1" s="1"/>
  <c r="P317" i="1"/>
  <c r="AJ317" i="1" s="1"/>
  <c r="E317" i="1"/>
  <c r="E318" i="1" s="1"/>
  <c r="D317" i="1"/>
  <c r="BI316" i="1"/>
  <c r="BH316" i="1"/>
  <c r="BD316" i="1"/>
  <c r="BB316" i="1"/>
  <c r="AX316" i="1"/>
  <c r="AX317" i="1" s="1"/>
  <c r="AX318" i="1" s="1"/>
  <c r="AX319" i="1" s="1"/>
  <c r="AX320" i="1" s="1"/>
  <c r="AX321" i="1" s="1"/>
  <c r="AX322" i="1" s="1"/>
  <c r="AX323" i="1" s="1"/>
  <c r="AX324" i="1" s="1"/>
  <c r="AX325" i="1" s="1"/>
  <c r="AX326" i="1" s="1"/>
  <c r="AX327" i="1" s="1"/>
  <c r="AX328" i="1" s="1"/>
  <c r="AX329" i="1" s="1"/>
  <c r="AX330" i="1" s="1"/>
  <c r="AX331" i="1" s="1"/>
  <c r="AX332" i="1" s="1"/>
  <c r="AX333" i="1" s="1"/>
  <c r="AX334" i="1" s="1"/>
  <c r="AX335" i="1" s="1"/>
  <c r="AX336" i="1" s="1"/>
  <c r="AX337" i="1" s="1"/>
  <c r="AX338" i="1" s="1"/>
  <c r="AX339" i="1" s="1"/>
  <c r="AX340" i="1" s="1"/>
  <c r="AX341" i="1" s="1"/>
  <c r="AX342" i="1" s="1"/>
  <c r="AX343" i="1" s="1"/>
  <c r="AX344" i="1" s="1"/>
  <c r="AX345" i="1" s="1"/>
  <c r="AX346" i="1" s="1"/>
  <c r="AX347" i="1" s="1"/>
  <c r="AX348" i="1" s="1"/>
  <c r="AX349" i="1" s="1"/>
  <c r="AX350" i="1" s="1"/>
  <c r="AX351" i="1" s="1"/>
  <c r="AX352" i="1" s="1"/>
  <c r="AX353" i="1" s="1"/>
  <c r="AX354" i="1" s="1"/>
  <c r="AX355" i="1" s="1"/>
  <c r="AX356" i="1" s="1"/>
  <c r="AX357" i="1" s="1"/>
  <c r="AX358" i="1" s="1"/>
  <c r="AX359" i="1" s="1"/>
  <c r="AX360" i="1" s="1"/>
  <c r="AX361" i="1" s="1"/>
  <c r="AX362" i="1" s="1"/>
  <c r="AX363" i="1" s="1"/>
  <c r="AX364" i="1" s="1"/>
  <c r="AX365" i="1" s="1"/>
  <c r="AX366" i="1" s="1"/>
  <c r="AX367" i="1" s="1"/>
  <c r="AX368" i="1" s="1"/>
  <c r="AX369" i="1" s="1"/>
  <c r="AX370" i="1" s="1"/>
  <c r="AX371" i="1" s="1"/>
  <c r="AX372" i="1" s="1"/>
  <c r="AX373" i="1" s="1"/>
  <c r="AX374" i="1" s="1"/>
  <c r="AX375" i="1" s="1"/>
  <c r="AX376" i="1" s="1"/>
  <c r="AX377" i="1" s="1"/>
  <c r="AX378" i="1" s="1"/>
  <c r="AX379" i="1" s="1"/>
  <c r="AX380" i="1" s="1"/>
  <c r="AX381" i="1" s="1"/>
  <c r="AX382" i="1" s="1"/>
  <c r="AX383" i="1" s="1"/>
  <c r="AX384" i="1" s="1"/>
  <c r="AX385" i="1" s="1"/>
  <c r="AX386" i="1" s="1"/>
  <c r="AX387" i="1" s="1"/>
  <c r="AX388" i="1" s="1"/>
  <c r="AX389" i="1" s="1"/>
  <c r="AX390" i="1" s="1"/>
  <c r="AX391" i="1" s="1"/>
  <c r="AX392" i="1" s="1"/>
  <c r="AX393" i="1" s="1"/>
  <c r="AX394" i="1" s="1"/>
  <c r="AX395" i="1" s="1"/>
  <c r="AX396" i="1" s="1"/>
  <c r="AX397" i="1" s="1"/>
  <c r="AX398" i="1" s="1"/>
  <c r="AX399" i="1" s="1"/>
  <c r="AX400" i="1" s="1"/>
  <c r="AX401" i="1" s="1"/>
  <c r="AX402" i="1" s="1"/>
  <c r="AX403" i="1" s="1"/>
  <c r="AX404" i="1" s="1"/>
  <c r="AX405" i="1" s="1"/>
  <c r="AX406" i="1" s="1"/>
  <c r="AX407" i="1" s="1"/>
  <c r="AX408" i="1" s="1"/>
  <c r="AX409" i="1" s="1"/>
  <c r="AX410" i="1" s="1"/>
  <c r="AX411" i="1" s="1"/>
  <c r="AX412" i="1" s="1"/>
  <c r="AX413" i="1" s="1"/>
  <c r="AX414" i="1" s="1"/>
  <c r="AX415" i="1" s="1"/>
  <c r="AX416" i="1" s="1"/>
  <c r="AX417" i="1" s="1"/>
  <c r="AX418" i="1" s="1"/>
  <c r="AX419" i="1" s="1"/>
  <c r="AX420" i="1" s="1"/>
  <c r="AX421" i="1" s="1"/>
  <c r="AX422" i="1" s="1"/>
  <c r="AX423" i="1" s="1"/>
  <c r="AX424" i="1" s="1"/>
  <c r="AX425" i="1" s="1"/>
  <c r="AX426" i="1" s="1"/>
  <c r="AX427" i="1" s="1"/>
  <c r="AX428" i="1" s="1"/>
  <c r="AX429" i="1" s="1"/>
  <c r="AX430" i="1" s="1"/>
  <c r="AX431" i="1" s="1"/>
  <c r="AX432" i="1" s="1"/>
  <c r="AX433" i="1" s="1"/>
  <c r="AX434" i="1" s="1"/>
  <c r="AX435" i="1" s="1"/>
  <c r="AX436" i="1" s="1"/>
  <c r="AX437" i="1" s="1"/>
  <c r="AX438" i="1" s="1"/>
  <c r="AX439" i="1" s="1"/>
  <c r="AX440" i="1" s="1"/>
  <c r="AX441" i="1" s="1"/>
  <c r="AX442" i="1" s="1"/>
  <c r="AX443" i="1" s="1"/>
  <c r="AX444" i="1" s="1"/>
  <c r="AX445" i="1" s="1"/>
  <c r="AX446" i="1" s="1"/>
  <c r="AX447" i="1" s="1"/>
  <c r="AX448" i="1" s="1"/>
  <c r="AX449" i="1" s="1"/>
  <c r="AX450" i="1" s="1"/>
  <c r="AX451" i="1" s="1"/>
  <c r="AX452" i="1" s="1"/>
  <c r="AX453" i="1" s="1"/>
  <c r="AX454" i="1" s="1"/>
  <c r="AX455" i="1" s="1"/>
  <c r="AX456" i="1" s="1"/>
  <c r="AX457" i="1" s="1"/>
  <c r="AX458" i="1" s="1"/>
  <c r="AX459" i="1" s="1"/>
  <c r="AX460" i="1" s="1"/>
  <c r="AX461" i="1" s="1"/>
  <c r="AX462" i="1" s="1"/>
  <c r="AX463" i="1" s="1"/>
  <c r="AX464" i="1" s="1"/>
  <c r="AX465" i="1" s="1"/>
  <c r="AX466" i="1" s="1"/>
  <c r="AX467" i="1" s="1"/>
  <c r="AX468" i="1" s="1"/>
  <c r="AX469" i="1" s="1"/>
  <c r="AX470" i="1" s="1"/>
  <c r="AX471" i="1" s="1"/>
  <c r="AX472" i="1" s="1"/>
  <c r="AM316" i="1"/>
  <c r="AI316" i="1"/>
  <c r="AG316" i="1"/>
  <c r="S316" i="1"/>
  <c r="Z316" i="1" s="1"/>
  <c r="BA316" i="1" s="1"/>
  <c r="P316" i="1"/>
  <c r="AJ316" i="1" s="1"/>
  <c r="Q388" i="1" l="1"/>
  <c r="AG388" i="1" s="1"/>
  <c r="BH627" i="1"/>
  <c r="AP628" i="1"/>
  <c r="AG437" i="1"/>
  <c r="AG444" i="1"/>
  <c r="Q319" i="1"/>
  <c r="AG319" i="1" s="1"/>
  <c r="AG318" i="1"/>
  <c r="AP319" i="1"/>
  <c r="BH319" i="1" s="1"/>
  <c r="BH318" i="1"/>
  <c r="Q407" i="1"/>
  <c r="Q408" i="1" s="1"/>
  <c r="Q409" i="1" s="1"/>
  <c r="Q410" i="1" s="1"/>
  <c r="Q411" i="1" s="1"/>
  <c r="Q412" i="1" s="1"/>
  <c r="Q413" i="1" s="1"/>
  <c r="AG413" i="1" s="1"/>
  <c r="AG406" i="1"/>
  <c r="Q453" i="1"/>
  <c r="AG453" i="1" s="1"/>
  <c r="AG452" i="1"/>
  <c r="AG317" i="1"/>
  <c r="AG430" i="1"/>
  <c r="Q377" i="1"/>
  <c r="Q378" i="1" s="1"/>
  <c r="AG378" i="1" s="1"/>
  <c r="Q416" i="1"/>
  <c r="AG438" i="1"/>
  <c r="BH317" i="1"/>
  <c r="Q370" i="1"/>
  <c r="Q371" i="1" s="1"/>
  <c r="AG371" i="1" s="1"/>
  <c r="Q432" i="1"/>
  <c r="Q433" i="1" s="1"/>
  <c r="E319" i="1"/>
  <c r="D318" i="1"/>
  <c r="Q332" i="1"/>
  <c r="AG331" i="1"/>
  <c r="AP320" i="1"/>
  <c r="Q320" i="1"/>
  <c r="E332" i="1"/>
  <c r="Q361" i="1"/>
  <c r="AG360" i="1"/>
  <c r="AG330" i="1"/>
  <c r="Q344" i="1"/>
  <c r="E361" i="1"/>
  <c r="E346" i="1"/>
  <c r="Q379" i="1"/>
  <c r="Q357" i="1"/>
  <c r="AG357" i="1" s="1"/>
  <c r="AG356" i="1"/>
  <c r="Q374" i="1"/>
  <c r="AG374" i="1" s="1"/>
  <c r="AG373" i="1"/>
  <c r="E376" i="1"/>
  <c r="Q389" i="1"/>
  <c r="E389" i="1"/>
  <c r="AG377" i="1"/>
  <c r="E403" i="1"/>
  <c r="Q399" i="1"/>
  <c r="AG399" i="1" s="1"/>
  <c r="AG398" i="1"/>
  <c r="Q403" i="1"/>
  <c r="AG403" i="1" s="1"/>
  <c r="AG402" i="1"/>
  <c r="E417" i="1"/>
  <c r="AG407" i="1"/>
  <c r="AG409" i="1"/>
  <c r="Q440" i="1"/>
  <c r="Q447" i="1"/>
  <c r="AG446" i="1"/>
  <c r="AG432" i="1"/>
  <c r="AG412" i="1" l="1"/>
  <c r="AG411" i="1"/>
  <c r="AG410" i="1"/>
  <c r="BH628" i="1"/>
  <c r="AP629" i="1"/>
  <c r="BH629" i="1" s="1"/>
  <c r="Q417" i="1"/>
  <c r="AG416" i="1"/>
  <c r="AG370" i="1"/>
  <c r="Q454" i="1"/>
  <c r="AG408" i="1"/>
  <c r="AG433" i="1"/>
  <c r="Q434" i="1"/>
  <c r="AG440" i="1"/>
  <c r="Q441" i="1"/>
  <c r="AG379" i="1"/>
  <c r="Q380" i="1"/>
  <c r="E404" i="1"/>
  <c r="AG389" i="1"/>
  <c r="Q390" i="1"/>
  <c r="AG332" i="1"/>
  <c r="Q333" i="1"/>
  <c r="Q345" i="1"/>
  <c r="AG344" i="1"/>
  <c r="Q321" i="1"/>
  <c r="AG320" i="1"/>
  <c r="E362" i="1"/>
  <c r="E333" i="1"/>
  <c r="AG454" i="1"/>
  <c r="Q455" i="1"/>
  <c r="AG447" i="1"/>
  <c r="Q448" i="1"/>
  <c r="E418" i="1"/>
  <c r="E390" i="1"/>
  <c r="E377" i="1"/>
  <c r="E347" i="1"/>
  <c r="AG361" i="1"/>
  <c r="Q362" i="1"/>
  <c r="AP321" i="1"/>
  <c r="BH320" i="1"/>
  <c r="E320" i="1"/>
  <c r="D319" i="1"/>
  <c r="Q418" i="1" l="1"/>
  <c r="AG417" i="1"/>
  <c r="Q363" i="1"/>
  <c r="AG362" i="1"/>
  <c r="Q456" i="1"/>
  <c r="AG455" i="1"/>
  <c r="E363" i="1"/>
  <c r="AG390" i="1"/>
  <c r="Q391" i="1"/>
  <c r="AG380" i="1"/>
  <c r="Q381" i="1"/>
  <c r="Q435" i="1"/>
  <c r="AG435" i="1" s="1"/>
  <c r="AG434" i="1"/>
  <c r="E391" i="1"/>
  <c r="Q449" i="1"/>
  <c r="AG449" i="1" s="1"/>
  <c r="AG448" i="1"/>
  <c r="Q334" i="1"/>
  <c r="AG333" i="1"/>
  <c r="AG441" i="1"/>
  <c r="Q442" i="1"/>
  <c r="AG442" i="1" s="1"/>
  <c r="AP322" i="1"/>
  <c r="BH321" i="1"/>
  <c r="E348" i="1"/>
  <c r="E334" i="1"/>
  <c r="Q322" i="1"/>
  <c r="AG321" i="1"/>
  <c r="E405" i="1"/>
  <c r="E321" i="1"/>
  <c r="D320" i="1"/>
  <c r="E378" i="1"/>
  <c r="E419" i="1"/>
  <c r="Q346" i="1"/>
  <c r="AG345" i="1"/>
  <c r="Q419" i="1" l="1"/>
  <c r="AG418" i="1"/>
  <c r="AG391" i="1"/>
  <c r="Q392" i="1"/>
  <c r="E379" i="1"/>
  <c r="E420" i="1"/>
  <c r="E322" i="1"/>
  <c r="D321" i="1"/>
  <c r="AG322" i="1"/>
  <c r="Q323" i="1"/>
  <c r="E349" i="1"/>
  <c r="AG456" i="1"/>
  <c r="Q457" i="1"/>
  <c r="E392" i="1"/>
  <c r="Q382" i="1"/>
  <c r="AG381" i="1"/>
  <c r="AG346" i="1"/>
  <c r="Q347" i="1"/>
  <c r="E406" i="1"/>
  <c r="E335" i="1"/>
  <c r="AP323" i="1"/>
  <c r="BH322" i="1"/>
  <c r="Q335" i="1"/>
  <c r="AG334" i="1"/>
  <c r="E364" i="1"/>
  <c r="AG363" i="1"/>
  <c r="Q364" i="1"/>
  <c r="Q420" i="1" l="1"/>
  <c r="AG419" i="1"/>
  <c r="Q336" i="1"/>
  <c r="AG335" i="1"/>
  <c r="E336" i="1"/>
  <c r="Q365" i="1"/>
  <c r="AG364" i="1"/>
  <c r="Q348" i="1"/>
  <c r="AG347" i="1"/>
  <c r="E393" i="1"/>
  <c r="E350" i="1"/>
  <c r="E323" i="1"/>
  <c r="D322" i="1"/>
  <c r="E380" i="1"/>
  <c r="AG457" i="1"/>
  <c r="Q458" i="1"/>
  <c r="Q324" i="1"/>
  <c r="AG323" i="1"/>
  <c r="AG392" i="1"/>
  <c r="Q393" i="1"/>
  <c r="E365" i="1"/>
  <c r="BH323" i="1"/>
  <c r="AP324" i="1"/>
  <c r="E407" i="1"/>
  <c r="AG382" i="1"/>
  <c r="Q383" i="1"/>
  <c r="E421" i="1"/>
  <c r="Q421" i="1" l="1"/>
  <c r="AG420" i="1"/>
  <c r="E381" i="1"/>
  <c r="E422" i="1"/>
  <c r="E408" i="1"/>
  <c r="E366" i="1"/>
  <c r="Q325" i="1"/>
  <c r="AG324" i="1"/>
  <c r="E351" i="1"/>
  <c r="AG348" i="1"/>
  <c r="Q349" i="1"/>
  <c r="E337" i="1"/>
  <c r="AG383" i="1"/>
  <c r="Q384" i="1"/>
  <c r="AP325" i="1"/>
  <c r="BH324" i="1"/>
  <c r="AG393" i="1"/>
  <c r="Q394" i="1"/>
  <c r="Q459" i="1"/>
  <c r="AG458" i="1"/>
  <c r="E394" i="1"/>
  <c r="E324" i="1"/>
  <c r="D323" i="1"/>
  <c r="AG365" i="1"/>
  <c r="Q366" i="1"/>
  <c r="Q337" i="1"/>
  <c r="AG336" i="1"/>
  <c r="Q422" i="1" l="1"/>
  <c r="AG421" i="1"/>
  <c r="E352" i="1"/>
  <c r="E367" i="1"/>
  <c r="Q338" i="1"/>
  <c r="AG337" i="1"/>
  <c r="E325" i="1"/>
  <c r="D324" i="1"/>
  <c r="Q460" i="1"/>
  <c r="AG459" i="1"/>
  <c r="AP326" i="1"/>
  <c r="BH325" i="1"/>
  <c r="E338" i="1"/>
  <c r="E423" i="1"/>
  <c r="Q367" i="1"/>
  <c r="AG367" i="1" s="1"/>
  <c r="AG366" i="1"/>
  <c r="E395" i="1"/>
  <c r="AG394" i="1"/>
  <c r="Q395" i="1"/>
  <c r="AG384" i="1"/>
  <c r="Q385" i="1"/>
  <c r="AG385" i="1" s="1"/>
  <c r="Q350" i="1"/>
  <c r="AG349" i="1"/>
  <c r="Q326" i="1"/>
  <c r="AG325" i="1"/>
  <c r="E409" i="1"/>
  <c r="E382" i="1"/>
  <c r="Q423" i="1" l="1"/>
  <c r="AG422" i="1"/>
  <c r="E383" i="1"/>
  <c r="E396" i="1"/>
  <c r="AG326" i="1"/>
  <c r="Q327" i="1"/>
  <c r="E424" i="1"/>
  <c r="BH326" i="1"/>
  <c r="AP327" i="1"/>
  <c r="E326" i="1"/>
  <c r="D325" i="1"/>
  <c r="E368" i="1"/>
  <c r="AG395" i="1"/>
  <c r="Q396" i="1"/>
  <c r="AG396" i="1" s="1"/>
  <c r="E410" i="1"/>
  <c r="AG350" i="1"/>
  <c r="Q351" i="1"/>
  <c r="E339" i="1"/>
  <c r="AG460" i="1"/>
  <c r="Q461" i="1"/>
  <c r="Q339" i="1"/>
  <c r="AG338" i="1"/>
  <c r="E353" i="1"/>
  <c r="AG423" i="1" l="1"/>
  <c r="Q424" i="1"/>
  <c r="Q462" i="1"/>
  <c r="AG461" i="1"/>
  <c r="Q352" i="1"/>
  <c r="AG351" i="1"/>
  <c r="E397" i="1"/>
  <c r="E354" i="1"/>
  <c r="E327" i="1"/>
  <c r="D326" i="1"/>
  <c r="E425" i="1"/>
  <c r="E369" i="1"/>
  <c r="AP328" i="1"/>
  <c r="BH327" i="1"/>
  <c r="Q328" i="1"/>
  <c r="AG328" i="1" s="1"/>
  <c r="AG327" i="1"/>
  <c r="Q340" i="1"/>
  <c r="AG339" i="1"/>
  <c r="E340" i="1"/>
  <c r="E411" i="1"/>
  <c r="E384" i="1"/>
  <c r="AG424" i="1" l="1"/>
  <c r="Q425" i="1"/>
  <c r="AG425" i="1" s="1"/>
  <c r="E412" i="1"/>
  <c r="Q341" i="1"/>
  <c r="AG341" i="1" s="1"/>
  <c r="AG340" i="1"/>
  <c r="BH328" i="1"/>
  <c r="AP329" i="1"/>
  <c r="E355" i="1"/>
  <c r="AG352" i="1"/>
  <c r="Q353" i="1"/>
  <c r="E341" i="1"/>
  <c r="E370" i="1"/>
  <c r="E328" i="1"/>
  <c r="D327" i="1"/>
  <c r="E426" i="1"/>
  <c r="E385" i="1"/>
  <c r="E398" i="1"/>
  <c r="AG462" i="1"/>
  <c r="Q463" i="1"/>
  <c r="D328" i="1" l="1"/>
  <c r="E329" i="1"/>
  <c r="D329" i="1" s="1"/>
  <c r="D330" i="1" s="1"/>
  <c r="D331" i="1" s="1"/>
  <c r="D332" i="1" s="1"/>
  <c r="D333" i="1" s="1"/>
  <c r="D334" i="1" s="1"/>
  <c r="D335" i="1" s="1"/>
  <c r="D336" i="1" s="1"/>
  <c r="D337" i="1" s="1"/>
  <c r="D338" i="1" s="1"/>
  <c r="D339" i="1" s="1"/>
  <c r="D340" i="1" s="1"/>
  <c r="D341" i="1" s="1"/>
  <c r="E342" i="1"/>
  <c r="E356" i="1"/>
  <c r="AG463" i="1"/>
  <c r="Q464" i="1"/>
  <c r="E399" i="1"/>
  <c r="E427" i="1"/>
  <c r="Q354" i="1"/>
  <c r="AG354" i="1" s="1"/>
  <c r="AG353" i="1"/>
  <c r="AP330" i="1"/>
  <c r="BH329" i="1"/>
  <c r="E371" i="1"/>
  <c r="E413" i="1"/>
  <c r="AP331" i="1" l="1"/>
  <c r="BH330" i="1"/>
  <c r="E428" i="1"/>
  <c r="E357" i="1"/>
  <c r="AG464" i="1"/>
  <c r="Q465" i="1"/>
  <c r="D342" i="1"/>
  <c r="E343" i="1"/>
  <c r="AP332" i="1" l="1"/>
  <c r="BH331" i="1"/>
  <c r="Q466" i="1"/>
  <c r="AG465" i="1"/>
  <c r="D343" i="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BH332" i="1" l="1"/>
  <c r="AP333" i="1"/>
  <c r="Q467" i="1"/>
  <c r="AG466" i="1"/>
  <c r="AG467" i="1" l="1"/>
  <c r="Q468" i="1"/>
  <c r="AP334" i="1"/>
  <c r="BH333" i="1"/>
  <c r="AP335" i="1" l="1"/>
  <c r="BH334" i="1"/>
  <c r="AG468" i="1"/>
  <c r="Q469" i="1"/>
  <c r="AG469" i="1" l="1"/>
  <c r="Q470" i="1"/>
  <c r="AP336" i="1"/>
  <c r="BH335" i="1"/>
  <c r="BH336" i="1" l="1"/>
  <c r="AP337" i="1"/>
  <c r="Q471" i="1"/>
  <c r="AG471" i="1" s="1"/>
  <c r="AG470" i="1"/>
  <c r="AP338" i="1" l="1"/>
  <c r="BH337" i="1"/>
  <c r="AP339" i="1" l="1"/>
  <c r="BH338" i="1"/>
  <c r="BH339" i="1" l="1"/>
  <c r="AP340" i="1"/>
  <c r="AP341" i="1" l="1"/>
  <c r="BH340" i="1"/>
  <c r="AP342" i="1" l="1"/>
  <c r="BH341" i="1"/>
  <c r="AP343" i="1" l="1"/>
  <c r="BH342" i="1"/>
  <c r="AP344" i="1" l="1"/>
  <c r="BH343" i="1"/>
  <c r="BH344" i="1" l="1"/>
  <c r="AP345" i="1"/>
  <c r="AP346" i="1" l="1"/>
  <c r="BH345" i="1"/>
  <c r="BH346" i="1" l="1"/>
  <c r="AP347" i="1"/>
  <c r="AP348" i="1" l="1"/>
  <c r="BH347" i="1"/>
  <c r="BH348" i="1" l="1"/>
  <c r="AP349" i="1"/>
  <c r="AP350" i="1" l="1"/>
  <c r="BH349" i="1"/>
  <c r="BH350" i="1" l="1"/>
  <c r="AP351" i="1"/>
  <c r="AP352" i="1" l="1"/>
  <c r="BH351" i="1"/>
  <c r="BH352" i="1" l="1"/>
  <c r="AP353" i="1"/>
  <c r="AP354" i="1" l="1"/>
  <c r="BH353" i="1"/>
  <c r="AP355" i="1" l="1"/>
  <c r="BH354" i="1"/>
  <c r="BH355" i="1" l="1"/>
  <c r="AP356" i="1"/>
  <c r="AP357" i="1" l="1"/>
  <c r="BH356" i="1"/>
  <c r="BH357" i="1" l="1"/>
  <c r="AP358" i="1"/>
  <c r="AP359" i="1" l="1"/>
  <c r="BH358" i="1"/>
  <c r="BH359" i="1" l="1"/>
  <c r="AP360" i="1"/>
  <c r="AP361" i="1" l="1"/>
  <c r="BH360" i="1"/>
  <c r="BH361" i="1" l="1"/>
  <c r="AP362" i="1"/>
  <c r="AP363" i="1" l="1"/>
  <c r="BH362" i="1"/>
  <c r="BH363" i="1" l="1"/>
  <c r="AP364" i="1"/>
  <c r="AP365" i="1" l="1"/>
  <c r="BH364" i="1"/>
  <c r="BH365" i="1" l="1"/>
  <c r="AP366" i="1"/>
  <c r="AP367" i="1" l="1"/>
  <c r="BH366" i="1"/>
  <c r="BH367" i="1" l="1"/>
  <c r="AP368" i="1"/>
  <c r="AP369" i="1" l="1"/>
  <c r="BH368" i="1"/>
  <c r="BH369" i="1" l="1"/>
  <c r="AP370" i="1"/>
  <c r="AP371" i="1" l="1"/>
  <c r="BH370" i="1"/>
  <c r="BH371" i="1" l="1"/>
  <c r="AP372" i="1"/>
  <c r="BH372" i="1" l="1"/>
  <c r="AP373" i="1"/>
  <c r="BH373" i="1" l="1"/>
  <c r="AP374" i="1"/>
  <c r="AP375" i="1" l="1"/>
  <c r="BH374" i="1"/>
  <c r="BH375" i="1" l="1"/>
  <c r="AP376" i="1"/>
  <c r="BH376" i="1" l="1"/>
  <c r="AP377" i="1"/>
  <c r="BH377" i="1" l="1"/>
  <c r="AP378" i="1"/>
  <c r="AP379" i="1" l="1"/>
  <c r="BH378" i="1"/>
  <c r="BH379" i="1" l="1"/>
  <c r="AP380" i="1"/>
  <c r="BH380" i="1" l="1"/>
  <c r="AP381" i="1"/>
  <c r="BH381" i="1" l="1"/>
  <c r="AP382" i="1"/>
  <c r="AP383" i="1" l="1"/>
  <c r="BH382" i="1"/>
  <c r="BH383" i="1" l="1"/>
  <c r="AP384" i="1"/>
  <c r="BH384" i="1" l="1"/>
  <c r="AP385" i="1"/>
  <c r="BH385" i="1" l="1"/>
  <c r="AP386" i="1"/>
  <c r="BH386" i="1" l="1"/>
  <c r="AP387" i="1"/>
  <c r="BH387" i="1" l="1"/>
  <c r="AP388" i="1"/>
  <c r="BH388" i="1" l="1"/>
  <c r="AP389" i="1"/>
  <c r="BH389" i="1" l="1"/>
  <c r="AP390" i="1"/>
  <c r="BH390" i="1" l="1"/>
  <c r="AP391" i="1"/>
  <c r="BH391" i="1" l="1"/>
  <c r="AP392" i="1"/>
  <c r="BH392" i="1" l="1"/>
  <c r="AP393" i="1"/>
  <c r="BH393" i="1" l="1"/>
  <c r="AP394" i="1"/>
  <c r="BH394" i="1" l="1"/>
  <c r="AP395" i="1"/>
  <c r="BH395" i="1" l="1"/>
  <c r="AP396" i="1"/>
  <c r="AP397" i="1" l="1"/>
  <c r="BH396" i="1"/>
  <c r="BH397" i="1" l="1"/>
  <c r="AP398" i="1"/>
  <c r="AP399" i="1" l="1"/>
  <c r="BH398" i="1"/>
  <c r="BH399" i="1" l="1"/>
  <c r="AP400" i="1"/>
  <c r="AP401" i="1" l="1"/>
  <c r="BH400" i="1"/>
  <c r="BH401" i="1" l="1"/>
  <c r="AP402" i="1"/>
  <c r="AP403" i="1" l="1"/>
  <c r="BH402" i="1"/>
  <c r="AP404" i="1" l="1"/>
  <c r="BH403" i="1"/>
  <c r="AP405" i="1" l="1"/>
  <c r="BH404" i="1"/>
  <c r="AP406" i="1" l="1"/>
  <c r="BH405" i="1"/>
  <c r="AP407" i="1" l="1"/>
  <c r="BH406" i="1"/>
  <c r="AP408" i="1" l="1"/>
  <c r="BH407" i="1"/>
  <c r="AP409" i="1" l="1"/>
  <c r="BH408" i="1"/>
  <c r="AP410" i="1" l="1"/>
  <c r="BH409" i="1"/>
  <c r="AP411" i="1" l="1"/>
  <c r="BH410" i="1"/>
  <c r="AP412" i="1" l="1"/>
  <c r="BH411" i="1"/>
  <c r="AP413" i="1" l="1"/>
  <c r="BH412" i="1"/>
  <c r="AP414" i="1" l="1"/>
  <c r="BH413" i="1"/>
  <c r="AP415" i="1" l="1"/>
  <c r="BH414" i="1"/>
  <c r="AP416" i="1" l="1"/>
  <c r="BH415" i="1"/>
  <c r="AP417" i="1" l="1"/>
  <c r="BH416" i="1"/>
  <c r="AP418" i="1" l="1"/>
  <c r="BH417" i="1"/>
  <c r="AP419" i="1" l="1"/>
  <c r="BH418" i="1"/>
  <c r="AP420" i="1" l="1"/>
  <c r="BH419" i="1"/>
  <c r="AP421" i="1" l="1"/>
  <c r="BH420" i="1"/>
  <c r="AP422" i="1" l="1"/>
  <c r="BH421" i="1"/>
  <c r="AP423" i="1" l="1"/>
  <c r="BH422" i="1"/>
  <c r="BH423" i="1" l="1"/>
  <c r="AP424" i="1"/>
  <c r="AP425" i="1" l="1"/>
  <c r="BH424" i="1"/>
  <c r="BH425" i="1" l="1"/>
  <c r="AP426" i="1"/>
  <c r="AP427" i="1" l="1"/>
  <c r="BH426" i="1"/>
  <c r="AP428" i="1" l="1"/>
  <c r="BH427" i="1"/>
  <c r="BH428" i="1" l="1"/>
  <c r="AP429" i="1"/>
  <c r="BH429" i="1" l="1"/>
  <c r="AP430" i="1"/>
  <c r="BH430" i="1" l="1"/>
  <c r="AP431" i="1"/>
  <c r="AP432" i="1" l="1"/>
  <c r="BH431" i="1"/>
  <c r="BH432" i="1" l="1"/>
  <c r="AP433" i="1"/>
  <c r="BH433" i="1" l="1"/>
  <c r="AP434" i="1"/>
  <c r="BH434" i="1" l="1"/>
  <c r="AP435" i="1"/>
  <c r="AP436" i="1" l="1"/>
  <c r="BH435" i="1"/>
  <c r="BH436" i="1" l="1"/>
  <c r="AP437" i="1"/>
  <c r="BH437" i="1" l="1"/>
  <c r="AP438" i="1"/>
  <c r="BH438" i="1" l="1"/>
  <c r="AP439" i="1"/>
  <c r="AP440" i="1" l="1"/>
  <c r="BH439" i="1"/>
  <c r="BH440" i="1" l="1"/>
  <c r="AP441" i="1"/>
  <c r="BH441" i="1" l="1"/>
  <c r="AP442" i="1"/>
  <c r="BH442" i="1" l="1"/>
  <c r="AP443" i="1"/>
  <c r="BH443" i="1" l="1"/>
  <c r="AP444" i="1"/>
  <c r="BH444" i="1" l="1"/>
  <c r="AP445" i="1"/>
  <c r="AP446" i="1" l="1"/>
  <c r="BH445" i="1"/>
  <c r="AP447" i="1" l="1"/>
  <c r="BH446" i="1"/>
  <c r="AP448" i="1" l="1"/>
  <c r="BH447" i="1"/>
  <c r="BH448" i="1" l="1"/>
  <c r="AP449" i="1"/>
  <c r="BH449" i="1" l="1"/>
  <c r="AP450" i="1"/>
  <c r="BH450" i="1" l="1"/>
  <c r="AP451" i="1"/>
  <c r="BH451" i="1" l="1"/>
  <c r="AP452" i="1"/>
  <c r="AP453" i="1" l="1"/>
  <c r="BH452" i="1"/>
  <c r="BH453" i="1" l="1"/>
  <c r="AP454" i="1"/>
  <c r="BH454" i="1" l="1"/>
  <c r="AP455" i="1"/>
  <c r="BH455" i="1" l="1"/>
  <c r="AP456" i="1"/>
  <c r="AP457" i="1" l="1"/>
  <c r="BH456" i="1"/>
  <c r="AP458" i="1" l="1"/>
  <c r="BH457" i="1"/>
  <c r="BH458" i="1" l="1"/>
  <c r="AP459" i="1"/>
  <c r="AP460" i="1" l="1"/>
  <c r="BH459" i="1"/>
  <c r="AP461" i="1" l="1"/>
  <c r="BH460" i="1"/>
  <c r="BH461" i="1" l="1"/>
  <c r="AP462" i="1"/>
  <c r="AP463" i="1" l="1"/>
  <c r="BH462" i="1"/>
  <c r="BH463" i="1" l="1"/>
  <c r="AP464" i="1"/>
  <c r="AP465" i="1" l="1"/>
  <c r="BH464" i="1"/>
  <c r="BH465" i="1" l="1"/>
  <c r="AP466" i="1"/>
  <c r="BH466" i="1" l="1"/>
  <c r="AP467" i="1"/>
  <c r="AP468" i="1" l="1"/>
  <c r="BH467" i="1"/>
  <c r="AP469" i="1" l="1"/>
  <c r="BH468" i="1"/>
  <c r="BH469" i="1" l="1"/>
  <c r="AP470" i="1"/>
  <c r="BH470" i="1" l="1"/>
  <c r="AP471" i="1"/>
  <c r="BH471" i="1" l="1"/>
  <c r="AP472" i="1"/>
  <c r="BH472" i="1" s="1"/>
  <c r="BI315" i="1" l="1"/>
  <c r="BD315" i="1"/>
  <c r="BB315" i="1"/>
  <c r="BA315" i="1"/>
  <c r="AM315" i="1"/>
  <c r="AJ315" i="1"/>
  <c r="AG315" i="1"/>
  <c r="BI314" i="1"/>
  <c r="BD314" i="1"/>
  <c r="BB314" i="1"/>
  <c r="BA314" i="1"/>
  <c r="AM314" i="1"/>
  <c r="S314" i="1"/>
  <c r="P314" i="1"/>
  <c r="AJ314" i="1" s="1"/>
  <c r="BI313" i="1"/>
  <c r="BD313" i="1"/>
  <c r="BB313" i="1"/>
  <c r="BA313" i="1"/>
  <c r="AM313" i="1"/>
  <c r="S313" i="1"/>
  <c r="P313" i="1"/>
  <c r="AJ313" i="1" s="1"/>
  <c r="BI312" i="1"/>
  <c r="BD312" i="1"/>
  <c r="BB312" i="1"/>
  <c r="BA312" i="1"/>
  <c r="AM312" i="1"/>
  <c r="S312" i="1"/>
  <c r="P312" i="1"/>
  <c r="AJ312" i="1" s="1"/>
  <c r="BI311" i="1"/>
  <c r="BD311" i="1"/>
  <c r="BB311" i="1"/>
  <c r="BA311" i="1"/>
  <c r="AM311" i="1"/>
  <c r="S311" i="1"/>
  <c r="P311" i="1"/>
  <c r="AJ311" i="1" s="1"/>
  <c r="BI310" i="1"/>
  <c r="BD310" i="1"/>
  <c r="BB310" i="1"/>
  <c r="BA310" i="1"/>
  <c r="AM310" i="1"/>
  <c r="S310" i="1"/>
  <c r="P310" i="1"/>
  <c r="AJ310" i="1" s="1"/>
  <c r="BI309" i="1"/>
  <c r="BD309" i="1"/>
  <c r="BB309" i="1"/>
  <c r="BA309" i="1"/>
  <c r="AM309" i="1"/>
  <c r="S309" i="1"/>
  <c r="P309" i="1"/>
  <c r="AJ309" i="1" s="1"/>
  <c r="BI308" i="1"/>
  <c r="BD308" i="1"/>
  <c r="BB308" i="1"/>
  <c r="BA308" i="1"/>
  <c r="AM308" i="1"/>
  <c r="S308" i="1"/>
  <c r="P308" i="1"/>
  <c r="AJ308" i="1" s="1"/>
  <c r="BI307" i="1"/>
  <c r="BD307" i="1"/>
  <c r="BB307" i="1"/>
  <c r="BA307" i="1"/>
  <c r="AM307" i="1"/>
  <c r="S307" i="1"/>
  <c r="P307" i="1"/>
  <c r="AJ307" i="1" s="1"/>
  <c r="BI306" i="1"/>
  <c r="BD306" i="1"/>
  <c r="BB306" i="1"/>
  <c r="BA306" i="1"/>
  <c r="AM306" i="1"/>
  <c r="S306" i="1"/>
  <c r="P306" i="1"/>
  <c r="AJ306" i="1" s="1"/>
  <c r="BI305" i="1"/>
  <c r="BD305" i="1"/>
  <c r="BB305" i="1"/>
  <c r="BA305" i="1"/>
  <c r="AM305" i="1"/>
  <c r="S305" i="1"/>
  <c r="P305" i="1"/>
  <c r="AJ305" i="1" s="1"/>
  <c r="BI304" i="1"/>
  <c r="BD304" i="1"/>
  <c r="BB304" i="1"/>
  <c r="BA304" i="1"/>
  <c r="AM304" i="1"/>
  <c r="S304" i="1"/>
  <c r="P304" i="1"/>
  <c r="AJ304" i="1" s="1"/>
  <c r="BI303" i="1"/>
  <c r="BD303" i="1"/>
  <c r="BB303" i="1"/>
  <c r="BA303" i="1"/>
  <c r="AM303" i="1"/>
  <c r="S303" i="1"/>
  <c r="P303" i="1"/>
  <c r="AJ303" i="1" s="1"/>
  <c r="BI302" i="1"/>
  <c r="BD302" i="1"/>
  <c r="BB302" i="1"/>
  <c r="BA302" i="1"/>
  <c r="AM302" i="1"/>
  <c r="S302" i="1"/>
  <c r="P302" i="1"/>
  <c r="AJ302" i="1" s="1"/>
  <c r="BI301" i="1"/>
  <c r="BD301" i="1"/>
  <c r="BB301" i="1"/>
  <c r="BA301" i="1"/>
  <c r="AM301" i="1"/>
  <c r="S301" i="1"/>
  <c r="P301" i="1"/>
  <c r="AJ301" i="1" s="1"/>
  <c r="BI300" i="1"/>
  <c r="BD300" i="1"/>
  <c r="BB300" i="1"/>
  <c r="BA300" i="1"/>
  <c r="AM300" i="1"/>
  <c r="S300" i="1"/>
  <c r="P300" i="1"/>
  <c r="AJ300" i="1" s="1"/>
  <c r="BI299" i="1"/>
  <c r="BD299" i="1"/>
  <c r="BB299" i="1"/>
  <c r="BA299" i="1"/>
  <c r="AM299" i="1"/>
  <c r="S299" i="1"/>
  <c r="P299" i="1"/>
  <c r="AJ299" i="1" s="1"/>
  <c r="BI298" i="1"/>
  <c r="BD298" i="1"/>
  <c r="BB298" i="1"/>
  <c r="BA298" i="1"/>
  <c r="AM298" i="1"/>
  <c r="S298" i="1"/>
  <c r="P298" i="1"/>
  <c r="AJ298" i="1" s="1"/>
  <c r="BI297" i="1"/>
  <c r="BD297" i="1"/>
  <c r="BB297" i="1"/>
  <c r="BA297" i="1"/>
  <c r="AM297" i="1"/>
  <c r="S297" i="1"/>
  <c r="P297" i="1"/>
  <c r="AJ297" i="1" s="1"/>
  <c r="BI296" i="1"/>
  <c r="BD296" i="1"/>
  <c r="BB296" i="1"/>
  <c r="BA296" i="1"/>
  <c r="AM296" i="1"/>
  <c r="S296" i="1"/>
  <c r="P296" i="1"/>
  <c r="AJ296" i="1" s="1"/>
  <c r="BI295" i="1"/>
  <c r="BD295" i="1"/>
  <c r="BB295" i="1"/>
  <c r="BA295" i="1"/>
  <c r="AM295" i="1"/>
  <c r="S295" i="1"/>
  <c r="P295" i="1"/>
  <c r="AJ295" i="1" s="1"/>
  <c r="BI294" i="1"/>
  <c r="BD294" i="1"/>
  <c r="BB294" i="1"/>
  <c r="BA294" i="1"/>
  <c r="AM294" i="1"/>
  <c r="AD294" i="1"/>
  <c r="AD295" i="1" s="1"/>
  <c r="AD296" i="1" s="1"/>
  <c r="AD297" i="1" s="1"/>
  <c r="AD298" i="1" s="1"/>
  <c r="AD299" i="1" s="1"/>
  <c r="AD300" i="1" s="1"/>
  <c r="AD301" i="1" s="1"/>
  <c r="AD302" i="1" s="1"/>
  <c r="AD303" i="1" s="1"/>
  <c r="AD304" i="1" s="1"/>
  <c r="AD305" i="1" s="1"/>
  <c r="AD306" i="1" s="1"/>
  <c r="AD307" i="1" s="1"/>
  <c r="AD308" i="1" s="1"/>
  <c r="AD309" i="1" s="1"/>
  <c r="AD310" i="1" s="1"/>
  <c r="AD311" i="1" s="1"/>
  <c r="AD312" i="1" s="1"/>
  <c r="AD313" i="1" s="1"/>
  <c r="AD314" i="1" s="1"/>
  <c r="AD315" i="1" s="1"/>
  <c r="S294" i="1"/>
  <c r="Q294" i="1"/>
  <c r="AG294" i="1" s="1"/>
  <c r="P294" i="1"/>
  <c r="AJ294" i="1" s="1"/>
  <c r="BI293" i="1"/>
  <c r="BD293" i="1"/>
  <c r="BB293" i="1"/>
  <c r="BA293" i="1"/>
  <c r="AM293" i="1"/>
  <c r="AG293" i="1"/>
  <c r="S293" i="1"/>
  <c r="P293" i="1"/>
  <c r="AJ293" i="1" s="1"/>
  <c r="BI292" i="1"/>
  <c r="BD292" i="1"/>
  <c r="BB292" i="1"/>
  <c r="BA292" i="1"/>
  <c r="AM292" i="1"/>
  <c r="S292" i="1"/>
  <c r="P292" i="1"/>
  <c r="AJ292" i="1" s="1"/>
  <c r="BI291" i="1"/>
  <c r="BD291" i="1"/>
  <c r="BB291" i="1"/>
  <c r="BA291" i="1"/>
  <c r="AM291" i="1"/>
  <c r="S291" i="1"/>
  <c r="P291" i="1"/>
  <c r="AJ291" i="1" s="1"/>
  <c r="BI290" i="1"/>
  <c r="BD290" i="1"/>
  <c r="BB290" i="1"/>
  <c r="BA290" i="1"/>
  <c r="AM290" i="1"/>
  <c r="S290" i="1"/>
  <c r="P290" i="1"/>
  <c r="AJ290" i="1" s="1"/>
  <c r="BI289" i="1"/>
  <c r="BD289" i="1"/>
  <c r="BB289" i="1"/>
  <c r="BA289" i="1"/>
  <c r="AM289" i="1"/>
  <c r="S289" i="1"/>
  <c r="P289" i="1"/>
  <c r="AJ289" i="1" s="1"/>
  <c r="BI288" i="1"/>
  <c r="BD288" i="1"/>
  <c r="BB288" i="1"/>
  <c r="BA288" i="1"/>
  <c r="AM288" i="1"/>
  <c r="S288" i="1"/>
  <c r="P288" i="1"/>
  <c r="AJ288" i="1" s="1"/>
  <c r="BI287" i="1"/>
  <c r="BD287" i="1"/>
  <c r="BB287" i="1"/>
  <c r="BA287" i="1"/>
  <c r="AM287" i="1"/>
  <c r="AH287" i="1"/>
  <c r="AH288" i="1" s="1"/>
  <c r="AH289" i="1" s="1"/>
  <c r="AH290" i="1" s="1"/>
  <c r="AH291" i="1" s="1"/>
  <c r="AH292" i="1" s="1"/>
  <c r="AH293" i="1" s="1"/>
  <c r="AH294" i="1" s="1"/>
  <c r="AH295" i="1" s="1"/>
  <c r="AH296" i="1" s="1"/>
  <c r="AH297" i="1" s="1"/>
  <c r="AH298" i="1" s="1"/>
  <c r="AH299" i="1" s="1"/>
  <c r="AH300" i="1" s="1"/>
  <c r="AH301" i="1" s="1"/>
  <c r="AH302" i="1" s="1"/>
  <c r="AH303" i="1" s="1"/>
  <c r="AH304" i="1" s="1"/>
  <c r="AH305" i="1" s="1"/>
  <c r="AH306" i="1" s="1"/>
  <c r="AH307" i="1" s="1"/>
  <c r="AH308" i="1" s="1"/>
  <c r="AH309" i="1" s="1"/>
  <c r="AH310" i="1" s="1"/>
  <c r="AH311" i="1" s="1"/>
  <c r="AH312" i="1" s="1"/>
  <c r="AH313" i="1" s="1"/>
  <c r="AH314" i="1" s="1"/>
  <c r="AH315" i="1" s="1"/>
  <c r="AE287" i="1"/>
  <c r="AE288" i="1" s="1"/>
  <c r="AE289" i="1" s="1"/>
  <c r="AE290" i="1" s="1"/>
  <c r="AE291" i="1" s="1"/>
  <c r="AE292" i="1" s="1"/>
  <c r="AE293" i="1" s="1"/>
  <c r="AE294" i="1" s="1"/>
  <c r="AE295" i="1" s="1"/>
  <c r="AE296" i="1" s="1"/>
  <c r="AE297" i="1" s="1"/>
  <c r="AE298" i="1" s="1"/>
  <c r="AE299" i="1" s="1"/>
  <c r="AE300" i="1" s="1"/>
  <c r="AE301" i="1" s="1"/>
  <c r="AE302" i="1" s="1"/>
  <c r="AE303" i="1" s="1"/>
  <c r="AE304" i="1" s="1"/>
  <c r="AE305" i="1" s="1"/>
  <c r="AE306" i="1" s="1"/>
  <c r="AE307" i="1" s="1"/>
  <c r="AE308" i="1" s="1"/>
  <c r="AE309" i="1" s="1"/>
  <c r="AE310" i="1" s="1"/>
  <c r="AE311" i="1" s="1"/>
  <c r="AE312" i="1" s="1"/>
  <c r="AE313" i="1" s="1"/>
  <c r="AE314" i="1" s="1"/>
  <c r="AE315" i="1" s="1"/>
  <c r="AD287" i="1"/>
  <c r="AD288" i="1" s="1"/>
  <c r="AD289" i="1" s="1"/>
  <c r="AD290" i="1" s="1"/>
  <c r="AD291" i="1" s="1"/>
  <c r="AD292" i="1" s="1"/>
  <c r="S287" i="1"/>
  <c r="Q287" i="1"/>
  <c r="P287" i="1"/>
  <c r="AJ287" i="1" s="1"/>
  <c r="BI286" i="1"/>
  <c r="BD286" i="1"/>
  <c r="BB286" i="1"/>
  <c r="BA286" i="1"/>
  <c r="AM286" i="1"/>
  <c r="AG286" i="1"/>
  <c r="S286" i="1"/>
  <c r="P286" i="1"/>
  <c r="AJ286" i="1" s="1"/>
  <c r="BI285" i="1"/>
  <c r="BD285" i="1"/>
  <c r="BB285" i="1"/>
  <c r="BA285" i="1"/>
  <c r="AM285" i="1"/>
  <c r="S285" i="1"/>
  <c r="P285" i="1"/>
  <c r="AJ285" i="1" s="1"/>
  <c r="BI284" i="1"/>
  <c r="BD284" i="1"/>
  <c r="BB284" i="1"/>
  <c r="BA284" i="1"/>
  <c r="AM284" i="1"/>
  <c r="S284" i="1"/>
  <c r="P284" i="1"/>
  <c r="AJ284" i="1" s="1"/>
  <c r="BI283" i="1"/>
  <c r="BD283" i="1"/>
  <c r="BB283" i="1"/>
  <c r="BA283" i="1"/>
  <c r="AM283" i="1"/>
  <c r="S283" i="1"/>
  <c r="P283" i="1"/>
  <c r="AJ283" i="1" s="1"/>
  <c r="BI282" i="1"/>
  <c r="BD282" i="1"/>
  <c r="BB282" i="1"/>
  <c r="BA282" i="1"/>
  <c r="AM282" i="1"/>
  <c r="S282" i="1"/>
  <c r="P282" i="1"/>
  <c r="AJ282" i="1" s="1"/>
  <c r="BI281" i="1"/>
  <c r="BD281" i="1"/>
  <c r="BB281" i="1"/>
  <c r="BA281" i="1"/>
  <c r="AM281" i="1"/>
  <c r="S281" i="1"/>
  <c r="P281" i="1"/>
  <c r="AJ281" i="1" s="1"/>
  <c r="BI280" i="1"/>
  <c r="BD280" i="1"/>
  <c r="BB280" i="1"/>
  <c r="BA280" i="1"/>
  <c r="AM280" i="1"/>
  <c r="AH280" i="1"/>
  <c r="AH281" i="1" s="1"/>
  <c r="AH282" i="1" s="1"/>
  <c r="AH283" i="1" s="1"/>
  <c r="AH284" i="1" s="1"/>
  <c r="AH285" i="1" s="1"/>
  <c r="AG280" i="1"/>
  <c r="AE280" i="1"/>
  <c r="AE281" i="1" s="1"/>
  <c r="AE282" i="1" s="1"/>
  <c r="AE283" i="1" s="1"/>
  <c r="AE284" i="1" s="1"/>
  <c r="AE285" i="1" s="1"/>
  <c r="AD280" i="1"/>
  <c r="AD281" i="1" s="1"/>
  <c r="AD282" i="1" s="1"/>
  <c r="AD283" i="1" s="1"/>
  <c r="AD284" i="1" s="1"/>
  <c r="AD285" i="1" s="1"/>
  <c r="S280" i="1"/>
  <c r="Q280" i="1"/>
  <c r="Q281" i="1" s="1"/>
  <c r="Q282" i="1" s="1"/>
  <c r="AG282" i="1" s="1"/>
  <c r="P280" i="1"/>
  <c r="AJ280" i="1" s="1"/>
  <c r="BI279" i="1"/>
  <c r="BD279" i="1"/>
  <c r="BB279" i="1"/>
  <c r="BA279" i="1"/>
  <c r="AM279" i="1"/>
  <c r="AG279" i="1"/>
  <c r="S279" i="1"/>
  <c r="P279" i="1"/>
  <c r="AJ279" i="1" s="1"/>
  <c r="BI278" i="1"/>
  <c r="BD278" i="1"/>
  <c r="BB278" i="1"/>
  <c r="BA278" i="1"/>
  <c r="AM278" i="1"/>
  <c r="S278" i="1"/>
  <c r="P278" i="1"/>
  <c r="AJ278" i="1" s="1"/>
  <c r="BI277" i="1"/>
  <c r="BD277" i="1"/>
  <c r="BB277" i="1"/>
  <c r="BA277" i="1"/>
  <c r="AM277" i="1"/>
  <c r="S277" i="1"/>
  <c r="P277" i="1"/>
  <c r="AJ277" i="1" s="1"/>
  <c r="BI276" i="1"/>
  <c r="BD276" i="1"/>
  <c r="BB276" i="1"/>
  <c r="BA276" i="1"/>
  <c r="AM276" i="1"/>
  <c r="S276" i="1"/>
  <c r="P276" i="1"/>
  <c r="AJ276" i="1" s="1"/>
  <c r="BI275" i="1"/>
  <c r="BD275" i="1"/>
  <c r="BB275" i="1"/>
  <c r="BA275" i="1"/>
  <c r="AM275" i="1"/>
  <c r="S275" i="1"/>
  <c r="P275" i="1"/>
  <c r="AJ275" i="1" s="1"/>
  <c r="BI274" i="1"/>
  <c r="BD274" i="1"/>
  <c r="BB274" i="1"/>
  <c r="BA274" i="1"/>
  <c r="AM274" i="1"/>
  <c r="AE274" i="1"/>
  <c r="AE275" i="1" s="1"/>
  <c r="AE276" i="1" s="1"/>
  <c r="AE277" i="1" s="1"/>
  <c r="AE278" i="1" s="1"/>
  <c r="S274" i="1"/>
  <c r="P274" i="1"/>
  <c r="AJ274" i="1" s="1"/>
  <c r="BI273" i="1"/>
  <c r="BD273" i="1"/>
  <c r="BB273" i="1"/>
  <c r="BA273" i="1"/>
  <c r="AM273" i="1"/>
  <c r="AH273" i="1"/>
  <c r="AH274" i="1" s="1"/>
  <c r="AH275" i="1" s="1"/>
  <c r="AH276" i="1" s="1"/>
  <c r="AH277" i="1" s="1"/>
  <c r="AH278" i="1" s="1"/>
  <c r="AE273" i="1"/>
  <c r="AD273" i="1"/>
  <c r="AD274" i="1" s="1"/>
  <c r="AD275" i="1" s="1"/>
  <c r="AD276" i="1" s="1"/>
  <c r="AD277" i="1" s="1"/>
  <c r="AD278" i="1" s="1"/>
  <c r="S273" i="1"/>
  <c r="Q273" i="1"/>
  <c r="Q274" i="1" s="1"/>
  <c r="AG274" i="1" s="1"/>
  <c r="P273" i="1"/>
  <c r="AJ273" i="1" s="1"/>
  <c r="BI272" i="1"/>
  <c r="BD272" i="1"/>
  <c r="BB272" i="1"/>
  <c r="BA272" i="1"/>
  <c r="AM272" i="1"/>
  <c r="AG272" i="1"/>
  <c r="S272" i="1"/>
  <c r="P272" i="1"/>
  <c r="AJ272" i="1" s="1"/>
  <c r="BI271" i="1"/>
  <c r="BD271" i="1"/>
  <c r="BB271" i="1"/>
  <c r="BA271" i="1"/>
  <c r="AM271" i="1"/>
  <c r="AJ271" i="1"/>
  <c r="AG271" i="1"/>
  <c r="BI270" i="1"/>
  <c r="BD270" i="1"/>
  <c r="BB270" i="1"/>
  <c r="BA270" i="1"/>
  <c r="AM270" i="1"/>
  <c r="AG270" i="1"/>
  <c r="P270" i="1"/>
  <c r="AJ270" i="1" s="1"/>
  <c r="BI269" i="1"/>
  <c r="BD269" i="1"/>
  <c r="BB269" i="1"/>
  <c r="BA269" i="1"/>
  <c r="AW269" i="1"/>
  <c r="AW270" i="1" s="1"/>
  <c r="AW271" i="1" s="1"/>
  <c r="AW272" i="1" s="1"/>
  <c r="AW273" i="1" s="1"/>
  <c r="AW274" i="1" s="1"/>
  <c r="AW275" i="1" s="1"/>
  <c r="AW276" i="1" s="1"/>
  <c r="AW277" i="1" s="1"/>
  <c r="AW278" i="1" s="1"/>
  <c r="AW279" i="1" s="1"/>
  <c r="AW280" i="1" s="1"/>
  <c r="AW281" i="1" s="1"/>
  <c r="AW282" i="1" s="1"/>
  <c r="AW283" i="1" s="1"/>
  <c r="AW284" i="1" s="1"/>
  <c r="AW285" i="1" s="1"/>
  <c r="AW286" i="1" s="1"/>
  <c r="AW287" i="1" s="1"/>
  <c r="AW288" i="1" s="1"/>
  <c r="AW289" i="1" s="1"/>
  <c r="AW290" i="1" s="1"/>
  <c r="AW291" i="1" s="1"/>
  <c r="AW292" i="1" s="1"/>
  <c r="AW293" i="1" s="1"/>
  <c r="AW294" i="1" s="1"/>
  <c r="AW295" i="1" s="1"/>
  <c r="AW296" i="1" s="1"/>
  <c r="AW297" i="1" s="1"/>
  <c r="AW298" i="1" s="1"/>
  <c r="AW299" i="1" s="1"/>
  <c r="AW300" i="1" s="1"/>
  <c r="AW301" i="1" s="1"/>
  <c r="AW302" i="1" s="1"/>
  <c r="AW303" i="1" s="1"/>
  <c r="AW304" i="1" s="1"/>
  <c r="AW305" i="1" s="1"/>
  <c r="AW306" i="1" s="1"/>
  <c r="AW307" i="1" s="1"/>
  <c r="AW308" i="1" s="1"/>
  <c r="AW309" i="1" s="1"/>
  <c r="AW310" i="1" s="1"/>
  <c r="AW311" i="1" s="1"/>
  <c r="AW312" i="1" s="1"/>
  <c r="AW313" i="1" s="1"/>
  <c r="AW314" i="1" s="1"/>
  <c r="AW315" i="1" s="1"/>
  <c r="AM269" i="1"/>
  <c r="AG269" i="1"/>
  <c r="P269" i="1"/>
  <c r="AJ269" i="1" s="1"/>
  <c r="BI268" i="1"/>
  <c r="BD268" i="1"/>
  <c r="BB268" i="1"/>
  <c r="AM268" i="1"/>
  <c r="S268" i="1"/>
  <c r="Z268" i="1" s="1"/>
  <c r="BA268" i="1" s="1"/>
  <c r="P268" i="1"/>
  <c r="AJ268" i="1" s="1"/>
  <c r="BI267" i="1"/>
  <c r="BD267" i="1"/>
  <c r="BB267" i="1"/>
  <c r="AM267" i="1"/>
  <c r="S267" i="1"/>
  <c r="Z267" i="1" s="1"/>
  <c r="BA267" i="1" s="1"/>
  <c r="P267" i="1"/>
  <c r="AJ267" i="1" s="1"/>
  <c r="BI266" i="1"/>
  <c r="BD266" i="1"/>
  <c r="BB266" i="1"/>
  <c r="AM266" i="1"/>
  <c r="S266" i="1"/>
  <c r="Z266" i="1" s="1"/>
  <c r="BA266" i="1" s="1"/>
  <c r="P266" i="1"/>
  <c r="AJ266" i="1" s="1"/>
  <c r="BI265" i="1"/>
  <c r="BD265" i="1"/>
  <c r="BB265" i="1"/>
  <c r="AM265" i="1"/>
  <c r="S265" i="1"/>
  <c r="Z265" i="1" s="1"/>
  <c r="BA265" i="1" s="1"/>
  <c r="P265" i="1"/>
  <c r="AJ265" i="1" s="1"/>
  <c r="BI264" i="1"/>
  <c r="BD264" i="1"/>
  <c r="BB264" i="1"/>
  <c r="AM264" i="1"/>
  <c r="S264" i="1"/>
  <c r="Z264" i="1" s="1"/>
  <c r="BA264" i="1" s="1"/>
  <c r="P264" i="1"/>
  <c r="AJ264" i="1" s="1"/>
  <c r="BI263" i="1"/>
  <c r="BD263" i="1"/>
  <c r="BB263" i="1"/>
  <c r="AM263" i="1"/>
  <c r="Z263" i="1"/>
  <c r="BA263" i="1" s="1"/>
  <c r="S263" i="1"/>
  <c r="P263" i="1"/>
  <c r="AJ263" i="1" s="1"/>
  <c r="BI262" i="1"/>
  <c r="BD262" i="1"/>
  <c r="BB262" i="1"/>
  <c r="AM262" i="1"/>
  <c r="S262" i="1"/>
  <c r="Z262" i="1" s="1"/>
  <c r="BA262" i="1" s="1"/>
  <c r="P262" i="1"/>
  <c r="AJ262" i="1" s="1"/>
  <c r="BI261" i="1"/>
  <c r="BD261" i="1"/>
  <c r="BB261" i="1"/>
  <c r="AM261" i="1"/>
  <c r="Z261" i="1"/>
  <c r="BA261" i="1" s="1"/>
  <c r="S261" i="1"/>
  <c r="P261" i="1"/>
  <c r="AJ261" i="1" s="1"/>
  <c r="BI260" i="1"/>
  <c r="BD260" i="1"/>
  <c r="BB260" i="1"/>
  <c r="AM260" i="1"/>
  <c r="AJ260" i="1"/>
  <c r="S260" i="1"/>
  <c r="Z260" i="1" s="1"/>
  <c r="BA260" i="1" s="1"/>
  <c r="P260" i="1"/>
  <c r="BI259" i="1"/>
  <c r="BD259" i="1"/>
  <c r="BB259" i="1"/>
  <c r="AM259" i="1"/>
  <c r="S259" i="1"/>
  <c r="Z259" i="1" s="1"/>
  <c r="BA259" i="1" s="1"/>
  <c r="P259" i="1"/>
  <c r="AJ259" i="1" s="1"/>
  <c r="BI258" i="1"/>
  <c r="BD258" i="1"/>
  <c r="BB258" i="1"/>
  <c r="AM258" i="1"/>
  <c r="S258" i="1"/>
  <c r="Z258" i="1" s="1"/>
  <c r="BA258" i="1" s="1"/>
  <c r="Q258" i="1"/>
  <c r="AG258" i="1" s="1"/>
  <c r="P258" i="1"/>
  <c r="AJ258" i="1" s="1"/>
  <c r="E258" i="1"/>
  <c r="E259" i="1" s="1"/>
  <c r="BI257" i="1"/>
  <c r="BD257" i="1"/>
  <c r="BB257" i="1"/>
  <c r="AM257" i="1"/>
  <c r="AG257" i="1"/>
  <c r="S257" i="1"/>
  <c r="Z257" i="1" s="1"/>
  <c r="BA257" i="1" s="1"/>
  <c r="P257" i="1"/>
  <c r="AJ257" i="1" s="1"/>
  <c r="BI256" i="1"/>
  <c r="BD256" i="1"/>
  <c r="BB256" i="1"/>
  <c r="AM256" i="1"/>
  <c r="Z256" i="1"/>
  <c r="BA256" i="1" s="1"/>
  <c r="S256" i="1"/>
  <c r="P256" i="1"/>
  <c r="AJ256" i="1" s="1"/>
  <c r="BI255" i="1"/>
  <c r="BD255" i="1"/>
  <c r="BB255" i="1"/>
  <c r="AM255" i="1"/>
  <c r="AJ255" i="1"/>
  <c r="S255" i="1"/>
  <c r="Z255" i="1" s="1"/>
  <c r="BA255" i="1" s="1"/>
  <c r="P255" i="1"/>
  <c r="BI254" i="1"/>
  <c r="BD254" i="1"/>
  <c r="BB254" i="1"/>
  <c r="AM254" i="1"/>
  <c r="S254" i="1"/>
  <c r="Z254" i="1" s="1"/>
  <c r="BA254" i="1" s="1"/>
  <c r="P254" i="1"/>
  <c r="AJ254" i="1" s="1"/>
  <c r="BI253" i="1"/>
  <c r="BD253" i="1"/>
  <c r="BB253" i="1"/>
  <c r="AM253" i="1"/>
  <c r="S253" i="1"/>
  <c r="Z253" i="1" s="1"/>
  <c r="BA253" i="1" s="1"/>
  <c r="P253" i="1"/>
  <c r="AJ253" i="1" s="1"/>
  <c r="BI252" i="1"/>
  <c r="BD252" i="1"/>
  <c r="BB252" i="1"/>
  <c r="AM252" i="1"/>
  <c r="Z252" i="1"/>
  <c r="BA252" i="1" s="1"/>
  <c r="S252" i="1"/>
  <c r="P252" i="1"/>
  <c r="AJ252" i="1" s="1"/>
  <c r="BI251" i="1"/>
  <c r="BD251" i="1"/>
  <c r="BB251" i="1"/>
  <c r="AM251" i="1"/>
  <c r="S251" i="1"/>
  <c r="Z251" i="1" s="1"/>
  <c r="BA251" i="1" s="1"/>
  <c r="P251" i="1"/>
  <c r="AJ251" i="1" s="1"/>
  <c r="BI250" i="1"/>
  <c r="BD250" i="1"/>
  <c r="BB250" i="1"/>
  <c r="AM250" i="1"/>
  <c r="S250" i="1"/>
  <c r="Z250" i="1" s="1"/>
  <c r="BA250" i="1" s="1"/>
  <c r="P250" i="1"/>
  <c r="AJ250" i="1" s="1"/>
  <c r="BI249" i="1"/>
  <c r="BD249" i="1"/>
  <c r="BB249" i="1"/>
  <c r="AM249" i="1"/>
  <c r="AJ249" i="1"/>
  <c r="S249" i="1"/>
  <c r="Z249" i="1" s="1"/>
  <c r="BA249" i="1" s="1"/>
  <c r="P249" i="1"/>
  <c r="BI248" i="1"/>
  <c r="BD248" i="1"/>
  <c r="BB248" i="1"/>
  <c r="AM248" i="1"/>
  <c r="S248" i="1"/>
  <c r="Z248" i="1" s="1"/>
  <c r="BA248" i="1" s="1"/>
  <c r="Q248" i="1"/>
  <c r="Q249" i="1" s="1"/>
  <c r="P248" i="1"/>
  <c r="AJ248" i="1" s="1"/>
  <c r="BI247" i="1"/>
  <c r="BD247" i="1"/>
  <c r="BB247" i="1"/>
  <c r="AM247" i="1"/>
  <c r="AG247" i="1"/>
  <c r="S247" i="1"/>
  <c r="Z247" i="1" s="1"/>
  <c r="BA247" i="1" s="1"/>
  <c r="P247" i="1"/>
  <c r="AJ247" i="1" s="1"/>
  <c r="BI246" i="1"/>
  <c r="BD246" i="1"/>
  <c r="BB246" i="1"/>
  <c r="AM246" i="1"/>
  <c r="S246" i="1"/>
  <c r="Z246" i="1" s="1"/>
  <c r="BA246" i="1" s="1"/>
  <c r="P246" i="1"/>
  <c r="AJ246" i="1" s="1"/>
  <c r="BI245" i="1"/>
  <c r="BD245" i="1"/>
  <c r="BB245" i="1"/>
  <c r="AM245" i="1"/>
  <c r="S245" i="1"/>
  <c r="Z245" i="1" s="1"/>
  <c r="BA245" i="1" s="1"/>
  <c r="P245" i="1"/>
  <c r="AJ245" i="1" s="1"/>
  <c r="BI244" i="1"/>
  <c r="BD244" i="1"/>
  <c r="BB244" i="1"/>
  <c r="AM244" i="1"/>
  <c r="S244" i="1"/>
  <c r="Z244" i="1" s="1"/>
  <c r="BA244" i="1" s="1"/>
  <c r="Q244" i="1"/>
  <c r="P244" i="1"/>
  <c r="AJ244" i="1" s="1"/>
  <c r="E244" i="1"/>
  <c r="BI243" i="1"/>
  <c r="BD243" i="1"/>
  <c r="BB243" i="1"/>
  <c r="AM243" i="1"/>
  <c r="AG243" i="1"/>
  <c r="S243" i="1"/>
  <c r="Z243" i="1" s="1"/>
  <c r="BA243" i="1" s="1"/>
  <c r="P243" i="1"/>
  <c r="AJ243" i="1" s="1"/>
  <c r="BI242" i="1"/>
  <c r="BD242" i="1"/>
  <c r="BB242" i="1"/>
  <c r="AM242" i="1"/>
  <c r="S242" i="1"/>
  <c r="Z242" i="1" s="1"/>
  <c r="BA242" i="1" s="1"/>
  <c r="Q242" i="1"/>
  <c r="AG242" i="1" s="1"/>
  <c r="P242" i="1"/>
  <c r="AJ242" i="1" s="1"/>
  <c r="BI241" i="1"/>
  <c r="BD241" i="1"/>
  <c r="BB241" i="1"/>
  <c r="AM241" i="1"/>
  <c r="AI241" i="1"/>
  <c r="AI242" i="1" s="1"/>
  <c r="AI243" i="1" s="1"/>
  <c r="AI244" i="1" s="1"/>
  <c r="AI245" i="1" s="1"/>
  <c r="AI246" i="1" s="1"/>
  <c r="AI247" i="1" s="1"/>
  <c r="AI248" i="1" s="1"/>
  <c r="AI249" i="1" s="1"/>
  <c r="AI250" i="1" s="1"/>
  <c r="AI251" i="1" s="1"/>
  <c r="AI252" i="1" s="1"/>
  <c r="AI253" i="1" s="1"/>
  <c r="AI254" i="1" s="1"/>
  <c r="AI255" i="1" s="1"/>
  <c r="AI256" i="1" s="1"/>
  <c r="AI257" i="1" s="1"/>
  <c r="AI258" i="1" s="1"/>
  <c r="AI259" i="1" s="1"/>
  <c r="AI260" i="1" s="1"/>
  <c r="AI261" i="1" s="1"/>
  <c r="AI262" i="1" s="1"/>
  <c r="AI263" i="1" s="1"/>
  <c r="AI264" i="1" s="1"/>
  <c r="AI265" i="1" s="1"/>
  <c r="AI266" i="1" s="1"/>
  <c r="AI267" i="1" s="1"/>
  <c r="AI268" i="1" s="1"/>
  <c r="AI269" i="1" s="1"/>
  <c r="AI270" i="1" s="1"/>
  <c r="AI271" i="1" s="1"/>
  <c r="AI272" i="1" s="1"/>
  <c r="AI273" i="1" s="1"/>
  <c r="AI274" i="1" s="1"/>
  <c r="AI275" i="1" s="1"/>
  <c r="AI276" i="1" s="1"/>
  <c r="AI277" i="1" s="1"/>
  <c r="AI278" i="1" s="1"/>
  <c r="AI279" i="1" s="1"/>
  <c r="AI280" i="1" s="1"/>
  <c r="AI281" i="1" s="1"/>
  <c r="AI282" i="1" s="1"/>
  <c r="AI283" i="1" s="1"/>
  <c r="AI284" i="1" s="1"/>
  <c r="AI285" i="1" s="1"/>
  <c r="AI286" i="1" s="1"/>
  <c r="AI287" i="1" s="1"/>
  <c r="AI288" i="1" s="1"/>
  <c r="AI289" i="1" s="1"/>
  <c r="AI290" i="1" s="1"/>
  <c r="AI291" i="1" s="1"/>
  <c r="AI292" i="1" s="1"/>
  <c r="AI293" i="1" s="1"/>
  <c r="AI294" i="1" s="1"/>
  <c r="AI295" i="1" s="1"/>
  <c r="AI296" i="1" s="1"/>
  <c r="AI297" i="1" s="1"/>
  <c r="AI298" i="1" s="1"/>
  <c r="AI299" i="1" s="1"/>
  <c r="AI300" i="1" s="1"/>
  <c r="AI301" i="1" s="1"/>
  <c r="AI302" i="1" s="1"/>
  <c r="AI303" i="1" s="1"/>
  <c r="AI304" i="1" s="1"/>
  <c r="AI305" i="1" s="1"/>
  <c r="AI306" i="1" s="1"/>
  <c r="AI307" i="1" s="1"/>
  <c r="AI308" i="1" s="1"/>
  <c r="AI309" i="1" s="1"/>
  <c r="AI310" i="1" s="1"/>
  <c r="AI311" i="1" s="1"/>
  <c r="AI312" i="1" s="1"/>
  <c r="AI313" i="1" s="1"/>
  <c r="AI314" i="1" s="1"/>
  <c r="AI315" i="1" s="1"/>
  <c r="AH241" i="1"/>
  <c r="AH242" i="1" s="1"/>
  <c r="AH243" i="1" s="1"/>
  <c r="AH244" i="1" s="1"/>
  <c r="AH245" i="1" s="1"/>
  <c r="AH246" i="1" s="1"/>
  <c r="AH247" i="1" s="1"/>
  <c r="AH248" i="1" s="1"/>
  <c r="AH249" i="1" s="1"/>
  <c r="AH250" i="1" s="1"/>
  <c r="AH251" i="1" s="1"/>
  <c r="AH252" i="1" s="1"/>
  <c r="AH253" i="1" s="1"/>
  <c r="AH254" i="1" s="1"/>
  <c r="AH255" i="1" s="1"/>
  <c r="AH256" i="1" s="1"/>
  <c r="AH257" i="1" s="1"/>
  <c r="AH258" i="1" s="1"/>
  <c r="AH259" i="1" s="1"/>
  <c r="AH260" i="1" s="1"/>
  <c r="AH261" i="1" s="1"/>
  <c r="AH262" i="1" s="1"/>
  <c r="AH263" i="1" s="1"/>
  <c r="AH264" i="1" s="1"/>
  <c r="AH265" i="1" s="1"/>
  <c r="AH266" i="1" s="1"/>
  <c r="AH267" i="1" s="1"/>
  <c r="AH268" i="1" s="1"/>
  <c r="AE241" i="1"/>
  <c r="AE242" i="1" s="1"/>
  <c r="AE243" i="1" s="1"/>
  <c r="AE244" i="1" s="1"/>
  <c r="AE245" i="1" s="1"/>
  <c r="AE246" i="1" s="1"/>
  <c r="AE247" i="1" s="1"/>
  <c r="AE248" i="1" s="1"/>
  <c r="AE249" i="1" s="1"/>
  <c r="AE250" i="1" s="1"/>
  <c r="AE251" i="1" s="1"/>
  <c r="AE252" i="1" s="1"/>
  <c r="AE253" i="1" s="1"/>
  <c r="AE254" i="1" s="1"/>
  <c r="AE255" i="1" s="1"/>
  <c r="AE256" i="1" s="1"/>
  <c r="AE257" i="1" s="1"/>
  <c r="AE258" i="1" s="1"/>
  <c r="AE259" i="1" s="1"/>
  <c r="AE260" i="1" s="1"/>
  <c r="AE261" i="1" s="1"/>
  <c r="AE262" i="1" s="1"/>
  <c r="AE263" i="1" s="1"/>
  <c r="AE264" i="1" s="1"/>
  <c r="AE265" i="1" s="1"/>
  <c r="AE266" i="1" s="1"/>
  <c r="AE267" i="1" s="1"/>
  <c r="AE268" i="1" s="1"/>
  <c r="AD241" i="1"/>
  <c r="AD242" i="1" s="1"/>
  <c r="AD243" i="1" s="1"/>
  <c r="AD244" i="1" s="1"/>
  <c r="AD245" i="1" s="1"/>
  <c r="AD246" i="1" s="1"/>
  <c r="AD247" i="1" s="1"/>
  <c r="AD248" i="1" s="1"/>
  <c r="AD249" i="1" s="1"/>
  <c r="AD250" i="1" s="1"/>
  <c r="AD251" i="1" s="1"/>
  <c r="AD252" i="1" s="1"/>
  <c r="AD253" i="1" s="1"/>
  <c r="AD254" i="1" s="1"/>
  <c r="AD255" i="1" s="1"/>
  <c r="AD256" i="1" s="1"/>
  <c r="AD257" i="1" s="1"/>
  <c r="AD258" i="1" s="1"/>
  <c r="AD259" i="1" s="1"/>
  <c r="AD260" i="1" s="1"/>
  <c r="AD261" i="1" s="1"/>
  <c r="AD262" i="1" s="1"/>
  <c r="AD263" i="1" s="1"/>
  <c r="AD264" i="1" s="1"/>
  <c r="AD265" i="1" s="1"/>
  <c r="AD266" i="1" s="1"/>
  <c r="AD267" i="1" s="1"/>
  <c r="AD268" i="1" s="1"/>
  <c r="S241" i="1"/>
  <c r="Z241" i="1" s="1"/>
  <c r="BA241" i="1" s="1"/>
  <c r="Q241" i="1"/>
  <c r="AG241" i="1" s="1"/>
  <c r="P241" i="1"/>
  <c r="AJ241" i="1" s="1"/>
  <c r="BI240" i="1"/>
  <c r="BD240" i="1"/>
  <c r="BB240" i="1"/>
  <c r="AW240" i="1"/>
  <c r="AW241" i="1" s="1"/>
  <c r="AW242" i="1" s="1"/>
  <c r="AW243" i="1" s="1"/>
  <c r="AW244" i="1" s="1"/>
  <c r="AW245" i="1" s="1"/>
  <c r="AW246" i="1" s="1"/>
  <c r="AM240" i="1"/>
  <c r="AG240" i="1"/>
  <c r="S240" i="1"/>
  <c r="Z240" i="1" s="1"/>
  <c r="BA240" i="1" s="1"/>
  <c r="P240" i="1"/>
  <c r="AJ240" i="1" s="1"/>
  <c r="BI239" i="1"/>
  <c r="BD239" i="1"/>
  <c r="BB239" i="1"/>
  <c r="AM239" i="1"/>
  <c r="S239" i="1"/>
  <c r="Z239" i="1" s="1"/>
  <c r="BA239" i="1" s="1"/>
  <c r="P239" i="1"/>
  <c r="AJ239" i="1" s="1"/>
  <c r="BI238" i="1"/>
  <c r="BD238" i="1"/>
  <c r="BB238" i="1"/>
  <c r="AM238" i="1"/>
  <c r="S238" i="1"/>
  <c r="Z238" i="1" s="1"/>
  <c r="BA238" i="1" s="1"/>
  <c r="P238" i="1"/>
  <c r="AJ238" i="1" s="1"/>
  <c r="BI237" i="1"/>
  <c r="BD237" i="1"/>
  <c r="BB237" i="1"/>
  <c r="AM237" i="1"/>
  <c r="S237" i="1"/>
  <c r="Z237" i="1" s="1"/>
  <c r="BA237" i="1" s="1"/>
  <c r="P237" i="1"/>
  <c r="AJ237" i="1" s="1"/>
  <c r="BI236" i="1"/>
  <c r="BD236" i="1"/>
  <c r="BB236" i="1"/>
  <c r="AM236" i="1"/>
  <c r="S236" i="1"/>
  <c r="Z236" i="1" s="1"/>
  <c r="BA236" i="1" s="1"/>
  <c r="P236" i="1"/>
  <c r="AJ236" i="1" s="1"/>
  <c r="BI235" i="1"/>
  <c r="BD235" i="1"/>
  <c r="BB235" i="1"/>
  <c r="AM235" i="1"/>
  <c r="S235" i="1"/>
  <c r="Z235" i="1" s="1"/>
  <c r="BA235" i="1" s="1"/>
  <c r="P235" i="1"/>
  <c r="AJ235" i="1" s="1"/>
  <c r="BI234" i="1"/>
  <c r="BD234" i="1"/>
  <c r="BB234" i="1"/>
  <c r="AM234" i="1"/>
  <c r="S234" i="1"/>
  <c r="Z234" i="1" s="1"/>
  <c r="BA234" i="1" s="1"/>
  <c r="P234" i="1"/>
  <c r="AJ234" i="1" s="1"/>
  <c r="BI233" i="1"/>
  <c r="BD233" i="1"/>
  <c r="BB233" i="1"/>
  <c r="AM233" i="1"/>
  <c r="S233" i="1"/>
  <c r="Z233" i="1" s="1"/>
  <c r="BA233" i="1" s="1"/>
  <c r="P233" i="1"/>
  <c r="AJ233" i="1" s="1"/>
  <c r="BI232" i="1"/>
  <c r="BD232" i="1"/>
  <c r="BB232" i="1"/>
  <c r="AM232" i="1"/>
  <c r="S232" i="1"/>
  <c r="Z232" i="1" s="1"/>
  <c r="BA232" i="1" s="1"/>
  <c r="P232" i="1"/>
  <c r="AJ232" i="1" s="1"/>
  <c r="BI231" i="1"/>
  <c r="BD231" i="1"/>
  <c r="BB231" i="1"/>
  <c r="AM231" i="1"/>
  <c r="S231" i="1"/>
  <c r="Z231" i="1" s="1"/>
  <c r="BA231" i="1" s="1"/>
  <c r="P231" i="1"/>
  <c r="AJ231" i="1" s="1"/>
  <c r="BI230" i="1"/>
  <c r="BD230" i="1"/>
  <c r="BB230" i="1"/>
  <c r="AM230" i="1"/>
  <c r="AG230" i="1"/>
  <c r="S230" i="1"/>
  <c r="Z230" i="1" s="1"/>
  <c r="BA230" i="1" s="1"/>
  <c r="Q230" i="1"/>
  <c r="Q231" i="1" s="1"/>
  <c r="Q232" i="1" s="1"/>
  <c r="Q233" i="1" s="1"/>
  <c r="Q234" i="1" s="1"/>
  <c r="Q235" i="1" s="1"/>
  <c r="Q236" i="1" s="1"/>
  <c r="Q237" i="1" s="1"/>
  <c r="Q238" i="1" s="1"/>
  <c r="Q239" i="1" s="1"/>
  <c r="AG239" i="1" s="1"/>
  <c r="P230" i="1"/>
  <c r="AJ230" i="1" s="1"/>
  <c r="E230" i="1"/>
  <c r="E231" i="1" s="1"/>
  <c r="E232" i="1" s="1"/>
  <c r="E233" i="1" s="1"/>
  <c r="E234" i="1" s="1"/>
  <c r="E235" i="1" s="1"/>
  <c r="E236" i="1" s="1"/>
  <c r="E237" i="1" s="1"/>
  <c r="E238" i="1" s="1"/>
  <c r="E239" i="1" s="1"/>
  <c r="E240" i="1" s="1"/>
  <c r="E241" i="1" s="1"/>
  <c r="E242" i="1" s="1"/>
  <c r="BI229" i="1"/>
  <c r="BD229" i="1"/>
  <c r="BB229" i="1"/>
  <c r="AM229" i="1"/>
  <c r="AG229" i="1"/>
  <c r="S229" i="1"/>
  <c r="Z229" i="1" s="1"/>
  <c r="BA229" i="1" s="1"/>
  <c r="P229" i="1"/>
  <c r="AJ229" i="1" s="1"/>
  <c r="BI228" i="1"/>
  <c r="BD228" i="1"/>
  <c r="BB228" i="1"/>
  <c r="AM228" i="1"/>
  <c r="S228" i="1"/>
  <c r="Z228" i="1" s="1"/>
  <c r="BA228" i="1" s="1"/>
  <c r="P228" i="1"/>
  <c r="AJ228" i="1" s="1"/>
  <c r="BI227" i="1"/>
  <c r="BD227" i="1"/>
  <c r="BB227" i="1"/>
  <c r="AM227" i="1"/>
  <c r="S227" i="1"/>
  <c r="Z227" i="1" s="1"/>
  <c r="BA227" i="1" s="1"/>
  <c r="P227" i="1"/>
  <c r="AJ227" i="1" s="1"/>
  <c r="BI226" i="1"/>
  <c r="BD226" i="1"/>
  <c r="BB226" i="1"/>
  <c r="AM226" i="1"/>
  <c r="S226" i="1"/>
  <c r="Z226" i="1" s="1"/>
  <c r="BA226" i="1" s="1"/>
  <c r="P226" i="1"/>
  <c r="AJ226" i="1" s="1"/>
  <c r="BI225" i="1"/>
  <c r="BD225" i="1"/>
  <c r="BB225" i="1"/>
  <c r="AM225" i="1"/>
  <c r="S225" i="1"/>
  <c r="Z225" i="1" s="1"/>
  <c r="BA225" i="1" s="1"/>
  <c r="P225" i="1"/>
  <c r="AJ225" i="1" s="1"/>
  <c r="BI224" i="1"/>
  <c r="BD224" i="1"/>
  <c r="BB224" i="1"/>
  <c r="AM224" i="1"/>
  <c r="S224" i="1"/>
  <c r="Z224" i="1" s="1"/>
  <c r="BA224" i="1" s="1"/>
  <c r="P224" i="1"/>
  <c r="AJ224" i="1" s="1"/>
  <c r="BI223" i="1"/>
  <c r="BD223" i="1"/>
  <c r="BB223" i="1"/>
  <c r="AM223" i="1"/>
  <c r="S223" i="1"/>
  <c r="Z223" i="1" s="1"/>
  <c r="BA223" i="1" s="1"/>
  <c r="P223" i="1"/>
  <c r="AJ223" i="1" s="1"/>
  <c r="BI222" i="1"/>
  <c r="BD222" i="1"/>
  <c r="BB222" i="1"/>
  <c r="AM222" i="1"/>
  <c r="S222" i="1"/>
  <c r="Z222" i="1" s="1"/>
  <c r="BA222" i="1" s="1"/>
  <c r="P222" i="1"/>
  <c r="AJ222" i="1" s="1"/>
  <c r="BI221" i="1"/>
  <c r="BD221" i="1"/>
  <c r="BB221" i="1"/>
  <c r="AM221" i="1"/>
  <c r="S221" i="1"/>
  <c r="Z221" i="1" s="1"/>
  <c r="BA221" i="1" s="1"/>
  <c r="P221" i="1"/>
  <c r="AJ221" i="1" s="1"/>
  <c r="BI220" i="1"/>
  <c r="BD220" i="1"/>
  <c r="BB220" i="1"/>
  <c r="AM220" i="1"/>
  <c r="S220" i="1"/>
  <c r="Z220" i="1" s="1"/>
  <c r="BA220" i="1" s="1"/>
  <c r="P220" i="1"/>
  <c r="AJ220" i="1" s="1"/>
  <c r="BI219" i="1"/>
  <c r="BD219" i="1"/>
  <c r="BB219" i="1"/>
  <c r="AM219" i="1"/>
  <c r="S219" i="1"/>
  <c r="Z219" i="1" s="1"/>
  <c r="BA219" i="1" s="1"/>
  <c r="Q219" i="1"/>
  <c r="Q220" i="1" s="1"/>
  <c r="P219" i="1"/>
  <c r="AJ219" i="1" s="1"/>
  <c r="BI218" i="1"/>
  <c r="BD218" i="1"/>
  <c r="BB218" i="1"/>
  <c r="AM218" i="1"/>
  <c r="AG218" i="1"/>
  <c r="S218" i="1"/>
  <c r="Z218" i="1" s="1"/>
  <c r="BA218" i="1" s="1"/>
  <c r="P218" i="1"/>
  <c r="AJ218" i="1" s="1"/>
  <c r="BI217" i="1"/>
  <c r="BD217" i="1"/>
  <c r="BB217" i="1"/>
  <c r="BA217" i="1"/>
  <c r="AM217" i="1"/>
  <c r="S217" i="1"/>
  <c r="Z217" i="1" s="1"/>
  <c r="P217" i="1"/>
  <c r="AJ217" i="1" s="1"/>
  <c r="BI216" i="1"/>
  <c r="BD216" i="1"/>
  <c r="BB216" i="1"/>
  <c r="AM216" i="1"/>
  <c r="S216" i="1"/>
  <c r="Z216" i="1" s="1"/>
  <c r="BA216" i="1" s="1"/>
  <c r="Q216" i="1"/>
  <c r="P216" i="1"/>
  <c r="AJ216" i="1" s="1"/>
  <c r="E216" i="1"/>
  <c r="BI215" i="1"/>
  <c r="BD215" i="1"/>
  <c r="BB215" i="1"/>
  <c r="AM215" i="1"/>
  <c r="AG215" i="1"/>
  <c r="S215" i="1"/>
  <c r="Z215" i="1" s="1"/>
  <c r="BA215" i="1" s="1"/>
  <c r="P215" i="1"/>
  <c r="AJ215" i="1" s="1"/>
  <c r="BI214" i="1"/>
  <c r="BD214" i="1"/>
  <c r="BB214" i="1"/>
  <c r="AM214" i="1"/>
  <c r="AJ214" i="1"/>
  <c r="S214" i="1"/>
  <c r="Z214" i="1" s="1"/>
  <c r="BA214" i="1" s="1"/>
  <c r="P214" i="1"/>
  <c r="BI213" i="1"/>
  <c r="BD213" i="1"/>
  <c r="BB213" i="1"/>
  <c r="AM213" i="1"/>
  <c r="S213" i="1"/>
  <c r="Z213" i="1" s="1"/>
  <c r="BA213" i="1" s="1"/>
  <c r="P213" i="1"/>
  <c r="AJ213" i="1" s="1"/>
  <c r="BI212" i="1"/>
  <c r="BD212" i="1"/>
  <c r="BB212" i="1"/>
  <c r="AM212" i="1"/>
  <c r="AJ212" i="1"/>
  <c r="AH212" i="1"/>
  <c r="AH213" i="1" s="1"/>
  <c r="AH214" i="1" s="1"/>
  <c r="AH215" i="1" s="1"/>
  <c r="AH216" i="1" s="1"/>
  <c r="AH217" i="1" s="1"/>
  <c r="AH218" i="1" s="1"/>
  <c r="AH219" i="1" s="1"/>
  <c r="AH220" i="1" s="1"/>
  <c r="AH221" i="1" s="1"/>
  <c r="AH222" i="1" s="1"/>
  <c r="AH223" i="1" s="1"/>
  <c r="AH224" i="1" s="1"/>
  <c r="AH225" i="1" s="1"/>
  <c r="AH226" i="1" s="1"/>
  <c r="AH227" i="1" s="1"/>
  <c r="AH228" i="1" s="1"/>
  <c r="AH229" i="1" s="1"/>
  <c r="AH230" i="1" s="1"/>
  <c r="AH231" i="1" s="1"/>
  <c r="AH232" i="1" s="1"/>
  <c r="AH233" i="1" s="1"/>
  <c r="AH234" i="1" s="1"/>
  <c r="AH235" i="1" s="1"/>
  <c r="AH236" i="1" s="1"/>
  <c r="AH237" i="1" s="1"/>
  <c r="AH238" i="1" s="1"/>
  <c r="AH239" i="1" s="1"/>
  <c r="AE212" i="1"/>
  <c r="AE213" i="1" s="1"/>
  <c r="AE214" i="1" s="1"/>
  <c r="AE215" i="1" s="1"/>
  <c r="AE216" i="1" s="1"/>
  <c r="AE217" i="1" s="1"/>
  <c r="AE218" i="1" s="1"/>
  <c r="AE219" i="1" s="1"/>
  <c r="AE220" i="1" s="1"/>
  <c r="AE221" i="1" s="1"/>
  <c r="AE222" i="1" s="1"/>
  <c r="AE223" i="1" s="1"/>
  <c r="AE224" i="1" s="1"/>
  <c r="AE225" i="1" s="1"/>
  <c r="AE226" i="1" s="1"/>
  <c r="AE227" i="1" s="1"/>
  <c r="AE228" i="1" s="1"/>
  <c r="AE229" i="1" s="1"/>
  <c r="AE230" i="1" s="1"/>
  <c r="AE231" i="1" s="1"/>
  <c r="AE232" i="1" s="1"/>
  <c r="AE233" i="1" s="1"/>
  <c r="AE234" i="1" s="1"/>
  <c r="AE235" i="1" s="1"/>
  <c r="AE236" i="1" s="1"/>
  <c r="AE237" i="1" s="1"/>
  <c r="AE238" i="1" s="1"/>
  <c r="AE239" i="1" s="1"/>
  <c r="AD212" i="1"/>
  <c r="AD213" i="1" s="1"/>
  <c r="AD214" i="1" s="1"/>
  <c r="AD215" i="1" s="1"/>
  <c r="AD216" i="1" s="1"/>
  <c r="AD217" i="1" s="1"/>
  <c r="AD218" i="1" s="1"/>
  <c r="AD219" i="1" s="1"/>
  <c r="AD220" i="1" s="1"/>
  <c r="AD221" i="1" s="1"/>
  <c r="AD222" i="1" s="1"/>
  <c r="AD223" i="1" s="1"/>
  <c r="AD224" i="1" s="1"/>
  <c r="AD225" i="1" s="1"/>
  <c r="AD226" i="1" s="1"/>
  <c r="AD227" i="1" s="1"/>
  <c r="AD228" i="1" s="1"/>
  <c r="AD229" i="1" s="1"/>
  <c r="AD230" i="1" s="1"/>
  <c r="AD231" i="1" s="1"/>
  <c r="AD232" i="1" s="1"/>
  <c r="AD233" i="1" s="1"/>
  <c r="AD234" i="1" s="1"/>
  <c r="AD235" i="1" s="1"/>
  <c r="AD236" i="1" s="1"/>
  <c r="AD237" i="1" s="1"/>
  <c r="AD238" i="1" s="1"/>
  <c r="AD239" i="1" s="1"/>
  <c r="S212" i="1"/>
  <c r="Z212" i="1" s="1"/>
  <c r="BA212" i="1" s="1"/>
  <c r="Q212" i="1"/>
  <c r="P212" i="1"/>
  <c r="BI211" i="1"/>
  <c r="BD211" i="1"/>
  <c r="BB211" i="1"/>
  <c r="AM211" i="1"/>
  <c r="AI211" i="1"/>
  <c r="AI212" i="1" s="1"/>
  <c r="AI213" i="1" s="1"/>
  <c r="AI214" i="1" s="1"/>
  <c r="AI215" i="1" s="1"/>
  <c r="AI216" i="1" s="1"/>
  <c r="AI217" i="1" s="1"/>
  <c r="AI218" i="1" s="1"/>
  <c r="AI219" i="1" s="1"/>
  <c r="AI220" i="1" s="1"/>
  <c r="AI221" i="1" s="1"/>
  <c r="AI222" i="1" s="1"/>
  <c r="AI223" i="1" s="1"/>
  <c r="AI224" i="1" s="1"/>
  <c r="AI225" i="1" s="1"/>
  <c r="AI226" i="1" s="1"/>
  <c r="AI227" i="1" s="1"/>
  <c r="AI228" i="1" s="1"/>
  <c r="AI229" i="1" s="1"/>
  <c r="AI230" i="1" s="1"/>
  <c r="AI231" i="1" s="1"/>
  <c r="AI232" i="1" s="1"/>
  <c r="AI233" i="1" s="1"/>
  <c r="AI234" i="1" s="1"/>
  <c r="AI235" i="1" s="1"/>
  <c r="AI236" i="1" s="1"/>
  <c r="AI237" i="1" s="1"/>
  <c r="AI238" i="1" s="1"/>
  <c r="AI239" i="1" s="1"/>
  <c r="AG211" i="1"/>
  <c r="Z211" i="1"/>
  <c r="BA211" i="1" s="1"/>
  <c r="S211" i="1"/>
  <c r="P211" i="1"/>
  <c r="AJ211" i="1" s="1"/>
  <c r="BI210" i="1"/>
  <c r="BD210" i="1"/>
  <c r="BB210" i="1"/>
  <c r="AM210" i="1"/>
  <c r="AI210" i="1"/>
  <c r="S210" i="1"/>
  <c r="Z210" i="1" s="1"/>
  <c r="BA210" i="1" s="1"/>
  <c r="P210" i="1"/>
  <c r="AJ210" i="1" s="1"/>
  <c r="BI209" i="1"/>
  <c r="BD209" i="1"/>
  <c r="BB209" i="1"/>
  <c r="AM209" i="1"/>
  <c r="AI209" i="1"/>
  <c r="S209" i="1"/>
  <c r="Z209" i="1" s="1"/>
  <c r="BA209" i="1" s="1"/>
  <c r="P209" i="1"/>
  <c r="AJ209" i="1" s="1"/>
  <c r="BI208" i="1"/>
  <c r="BD208" i="1"/>
  <c r="BB208" i="1"/>
  <c r="AM208" i="1"/>
  <c r="AJ208" i="1"/>
  <c r="AI208" i="1"/>
  <c r="S208" i="1"/>
  <c r="Z208" i="1" s="1"/>
  <c r="BA208" i="1" s="1"/>
  <c r="P208" i="1"/>
  <c r="BI207" i="1"/>
  <c r="BD207" i="1"/>
  <c r="BB207" i="1"/>
  <c r="AM207" i="1"/>
  <c r="AI207" i="1"/>
  <c r="S207" i="1"/>
  <c r="Z207" i="1" s="1"/>
  <c r="BA207" i="1" s="1"/>
  <c r="P207" i="1"/>
  <c r="AJ207" i="1" s="1"/>
  <c r="BI206" i="1"/>
  <c r="BD206" i="1"/>
  <c r="BB206" i="1"/>
  <c r="AM206" i="1"/>
  <c r="AI206" i="1"/>
  <c r="Z206" i="1"/>
  <c r="BA206" i="1" s="1"/>
  <c r="S206" i="1"/>
  <c r="P206" i="1"/>
  <c r="AJ206" i="1" s="1"/>
  <c r="BI205" i="1"/>
  <c r="BD205" i="1"/>
  <c r="BB205" i="1"/>
  <c r="AM205" i="1"/>
  <c r="AI205" i="1"/>
  <c r="S205" i="1"/>
  <c r="Z205" i="1" s="1"/>
  <c r="BA205" i="1" s="1"/>
  <c r="P205" i="1"/>
  <c r="AJ205" i="1" s="1"/>
  <c r="BI204" i="1"/>
  <c r="BD204" i="1"/>
  <c r="BB204" i="1"/>
  <c r="AM204" i="1"/>
  <c r="AI204" i="1"/>
  <c r="AG204" i="1"/>
  <c r="S204" i="1"/>
  <c r="Z204" i="1" s="1"/>
  <c r="BA204" i="1" s="1"/>
  <c r="P204" i="1"/>
  <c r="AJ204" i="1" s="1"/>
  <c r="BI203" i="1"/>
  <c r="BD203" i="1"/>
  <c r="BB203" i="1"/>
  <c r="AM203" i="1"/>
  <c r="AI203" i="1"/>
  <c r="AG203" i="1"/>
  <c r="S203" i="1"/>
  <c r="Z203" i="1" s="1"/>
  <c r="BA203" i="1" s="1"/>
  <c r="P203" i="1"/>
  <c r="AJ203" i="1" s="1"/>
  <c r="BI202" i="1"/>
  <c r="BD202" i="1"/>
  <c r="BB202" i="1"/>
  <c r="AM202" i="1"/>
  <c r="AI202" i="1"/>
  <c r="S202" i="1"/>
  <c r="Z202" i="1" s="1"/>
  <c r="BA202" i="1" s="1"/>
  <c r="Q202" i="1"/>
  <c r="Q203" i="1" s="1"/>
  <c r="Q204" i="1" s="1"/>
  <c r="Q205" i="1" s="1"/>
  <c r="P202" i="1"/>
  <c r="AJ202" i="1" s="1"/>
  <c r="E202" i="1"/>
  <c r="E203" i="1" s="1"/>
  <c r="BI201" i="1"/>
  <c r="BD201" i="1"/>
  <c r="BB201" i="1"/>
  <c r="AM201" i="1"/>
  <c r="AI201" i="1"/>
  <c r="AG201" i="1"/>
  <c r="S201" i="1"/>
  <c r="Z201" i="1" s="1"/>
  <c r="BA201" i="1" s="1"/>
  <c r="P201" i="1"/>
  <c r="AJ201" i="1" s="1"/>
  <c r="BI200" i="1"/>
  <c r="BD200" i="1"/>
  <c r="BB200" i="1"/>
  <c r="AM200" i="1"/>
  <c r="AJ200" i="1"/>
  <c r="AI200" i="1"/>
  <c r="S200" i="1"/>
  <c r="Z200" i="1" s="1"/>
  <c r="BA200" i="1" s="1"/>
  <c r="P200" i="1"/>
  <c r="BI199" i="1"/>
  <c r="BD199" i="1"/>
  <c r="BB199" i="1"/>
  <c r="AM199" i="1"/>
  <c r="AI199" i="1"/>
  <c r="S199" i="1"/>
  <c r="Z199" i="1" s="1"/>
  <c r="BA199" i="1" s="1"/>
  <c r="Q199" i="1"/>
  <c r="P199" i="1"/>
  <c r="AJ199" i="1" s="1"/>
  <c r="BI198" i="1"/>
  <c r="BD198" i="1"/>
  <c r="BB198" i="1"/>
  <c r="AM198" i="1"/>
  <c r="AI198" i="1"/>
  <c r="AG198" i="1"/>
  <c r="S198" i="1"/>
  <c r="Z198" i="1" s="1"/>
  <c r="BA198" i="1" s="1"/>
  <c r="P198" i="1"/>
  <c r="AJ198" i="1" s="1"/>
  <c r="BI197" i="1"/>
  <c r="BD197" i="1"/>
  <c r="BB197" i="1"/>
  <c r="AM197" i="1"/>
  <c r="AJ197" i="1"/>
  <c r="AI197" i="1"/>
  <c r="S197" i="1"/>
  <c r="Z197" i="1" s="1"/>
  <c r="BA197" i="1" s="1"/>
  <c r="P197" i="1"/>
  <c r="BI196" i="1"/>
  <c r="BD196" i="1"/>
  <c r="BB196" i="1"/>
  <c r="AM196" i="1"/>
  <c r="AI196" i="1"/>
  <c r="S196" i="1"/>
  <c r="Z196" i="1" s="1"/>
  <c r="BA196" i="1" s="1"/>
  <c r="P196" i="1"/>
  <c r="AJ196" i="1" s="1"/>
  <c r="BI195" i="1"/>
  <c r="BD195" i="1"/>
  <c r="BB195" i="1"/>
  <c r="AM195" i="1"/>
  <c r="AI195" i="1"/>
  <c r="S195" i="1"/>
  <c r="Z195" i="1" s="1"/>
  <c r="BA195" i="1" s="1"/>
  <c r="P195" i="1"/>
  <c r="AJ195" i="1" s="1"/>
  <c r="BI194" i="1"/>
  <c r="BD194" i="1"/>
  <c r="BB194" i="1"/>
  <c r="AM194" i="1"/>
  <c r="AI194" i="1"/>
  <c r="S194" i="1"/>
  <c r="Z194" i="1" s="1"/>
  <c r="BA194" i="1" s="1"/>
  <c r="P194" i="1"/>
  <c r="AJ194" i="1" s="1"/>
  <c r="BI193" i="1"/>
  <c r="BD193" i="1"/>
  <c r="BB193" i="1"/>
  <c r="AM193" i="1"/>
  <c r="AI193" i="1"/>
  <c r="S193" i="1"/>
  <c r="Z193" i="1" s="1"/>
  <c r="BA193" i="1" s="1"/>
  <c r="P193" i="1"/>
  <c r="AJ193" i="1" s="1"/>
  <c r="BI192" i="1"/>
  <c r="BD192" i="1"/>
  <c r="BB192" i="1"/>
  <c r="AM192" i="1"/>
  <c r="AI192" i="1"/>
  <c r="S192" i="1"/>
  <c r="Z192" i="1" s="1"/>
  <c r="BA192" i="1" s="1"/>
  <c r="P192" i="1"/>
  <c r="AJ192" i="1" s="1"/>
  <c r="BI191" i="1"/>
  <c r="BD191" i="1"/>
  <c r="BB191" i="1"/>
  <c r="AM191" i="1"/>
  <c r="AI191" i="1"/>
  <c r="Z191" i="1"/>
  <c r="BA191" i="1" s="1"/>
  <c r="S191" i="1"/>
  <c r="P191" i="1"/>
  <c r="AJ191" i="1" s="1"/>
  <c r="BI190" i="1"/>
  <c r="BD190" i="1"/>
  <c r="BB190" i="1"/>
  <c r="AM190" i="1"/>
  <c r="AI190" i="1"/>
  <c r="S190" i="1"/>
  <c r="Z190" i="1" s="1"/>
  <c r="BA190" i="1" s="1"/>
  <c r="P190" i="1"/>
  <c r="AJ190" i="1" s="1"/>
  <c r="BI189" i="1"/>
  <c r="BD189" i="1"/>
  <c r="BB189" i="1"/>
  <c r="AM189" i="1"/>
  <c r="AI189" i="1"/>
  <c r="S189" i="1"/>
  <c r="Z189" i="1" s="1"/>
  <c r="BA189" i="1" s="1"/>
  <c r="P189" i="1"/>
  <c r="AJ189" i="1" s="1"/>
  <c r="BI188" i="1"/>
  <c r="BD188" i="1"/>
  <c r="BB188" i="1"/>
  <c r="AM188" i="1"/>
  <c r="AI188" i="1"/>
  <c r="AD188" i="1"/>
  <c r="AD189" i="1" s="1"/>
  <c r="AD190" i="1" s="1"/>
  <c r="AD191" i="1" s="1"/>
  <c r="AD192" i="1" s="1"/>
  <c r="AD193" i="1" s="1"/>
  <c r="AD194" i="1" s="1"/>
  <c r="AD195" i="1" s="1"/>
  <c r="AD196" i="1" s="1"/>
  <c r="AD197" i="1" s="1"/>
  <c r="AD198" i="1" s="1"/>
  <c r="AD199" i="1" s="1"/>
  <c r="AD200" i="1" s="1"/>
  <c r="AD201" i="1" s="1"/>
  <c r="AD202" i="1" s="1"/>
  <c r="AD203" i="1" s="1"/>
  <c r="AD204" i="1" s="1"/>
  <c r="AD205" i="1" s="1"/>
  <c r="AD206" i="1" s="1"/>
  <c r="AD207" i="1" s="1"/>
  <c r="AD208" i="1" s="1"/>
  <c r="AD209" i="1" s="1"/>
  <c r="AD210" i="1" s="1"/>
  <c r="S188" i="1"/>
  <c r="Z188" i="1" s="1"/>
  <c r="BA188" i="1" s="1"/>
  <c r="P188" i="1"/>
  <c r="AJ188" i="1" s="1"/>
  <c r="E188" i="1"/>
  <c r="E189" i="1" s="1"/>
  <c r="E190" i="1" s="1"/>
  <c r="BI187" i="1"/>
  <c r="BD187" i="1"/>
  <c r="BB187" i="1"/>
  <c r="AM187" i="1"/>
  <c r="AI187" i="1"/>
  <c r="S187" i="1"/>
  <c r="Z187" i="1" s="1"/>
  <c r="BA187" i="1" s="1"/>
  <c r="P187" i="1"/>
  <c r="AJ187" i="1" s="1"/>
  <c r="BI186" i="1"/>
  <c r="BD186" i="1"/>
  <c r="BB186" i="1"/>
  <c r="AM186" i="1"/>
  <c r="AI186" i="1"/>
  <c r="AH186" i="1"/>
  <c r="AH187" i="1" s="1"/>
  <c r="AH188" i="1" s="1"/>
  <c r="AH189" i="1" s="1"/>
  <c r="AH190" i="1" s="1"/>
  <c r="AH191" i="1" s="1"/>
  <c r="AH192" i="1" s="1"/>
  <c r="AH193" i="1" s="1"/>
  <c r="AH194" i="1" s="1"/>
  <c r="AH195" i="1" s="1"/>
  <c r="AH196" i="1" s="1"/>
  <c r="AH197" i="1" s="1"/>
  <c r="AH198" i="1" s="1"/>
  <c r="AH199" i="1" s="1"/>
  <c r="AH200" i="1" s="1"/>
  <c r="AH201" i="1" s="1"/>
  <c r="AH202" i="1" s="1"/>
  <c r="AH203" i="1" s="1"/>
  <c r="AH204" i="1" s="1"/>
  <c r="AH205" i="1" s="1"/>
  <c r="AH206" i="1" s="1"/>
  <c r="AH207" i="1" s="1"/>
  <c r="AH208" i="1" s="1"/>
  <c r="AH209" i="1" s="1"/>
  <c r="AH210" i="1" s="1"/>
  <c r="AE186" i="1"/>
  <c r="AE187" i="1" s="1"/>
  <c r="AE188" i="1" s="1"/>
  <c r="AE189" i="1" s="1"/>
  <c r="AE190" i="1" s="1"/>
  <c r="AE191" i="1" s="1"/>
  <c r="AE192" i="1" s="1"/>
  <c r="AE193" i="1" s="1"/>
  <c r="AE194" i="1" s="1"/>
  <c r="AE195" i="1" s="1"/>
  <c r="AE196" i="1" s="1"/>
  <c r="AE197" i="1" s="1"/>
  <c r="AE198" i="1" s="1"/>
  <c r="AE199" i="1" s="1"/>
  <c r="AE200" i="1" s="1"/>
  <c r="AE201" i="1" s="1"/>
  <c r="AE202" i="1" s="1"/>
  <c r="AE203" i="1" s="1"/>
  <c r="AE204" i="1" s="1"/>
  <c r="AE205" i="1" s="1"/>
  <c r="AE206" i="1" s="1"/>
  <c r="AE207" i="1" s="1"/>
  <c r="AE208" i="1" s="1"/>
  <c r="AE209" i="1" s="1"/>
  <c r="AE210" i="1" s="1"/>
  <c r="AD186" i="1"/>
  <c r="S186" i="1"/>
  <c r="Z186" i="1" s="1"/>
  <c r="BA186" i="1" s="1"/>
  <c r="Q186" i="1"/>
  <c r="P186" i="1"/>
  <c r="AJ186" i="1" s="1"/>
  <c r="BI185" i="1"/>
  <c r="BD185" i="1"/>
  <c r="BB185" i="1"/>
  <c r="AM185" i="1"/>
  <c r="AI185" i="1"/>
  <c r="AG185" i="1"/>
  <c r="S185" i="1"/>
  <c r="Z185" i="1" s="1"/>
  <c r="BA185" i="1" s="1"/>
  <c r="P185" i="1"/>
  <c r="AJ185" i="1" s="1"/>
  <c r="BI184" i="1"/>
  <c r="BD184" i="1"/>
  <c r="BB184" i="1"/>
  <c r="AM184" i="1"/>
  <c r="AI184" i="1"/>
  <c r="Z184" i="1"/>
  <c r="BA184" i="1" s="1"/>
  <c r="S184" i="1"/>
  <c r="P184" i="1"/>
  <c r="AJ184" i="1" s="1"/>
  <c r="BI183" i="1"/>
  <c r="BD183" i="1"/>
  <c r="BB183" i="1"/>
  <c r="AM183" i="1"/>
  <c r="AI183" i="1"/>
  <c r="S183" i="1"/>
  <c r="Z183" i="1" s="1"/>
  <c r="BA183" i="1" s="1"/>
  <c r="P183" i="1"/>
  <c r="AJ183" i="1" s="1"/>
  <c r="BI182" i="1"/>
  <c r="BD182" i="1"/>
  <c r="BB182" i="1"/>
  <c r="AM182" i="1"/>
  <c r="AI182" i="1"/>
  <c r="S182" i="1"/>
  <c r="Z182" i="1" s="1"/>
  <c r="BA182" i="1" s="1"/>
  <c r="P182" i="1"/>
  <c r="AJ182" i="1" s="1"/>
  <c r="BI181" i="1"/>
  <c r="BD181" i="1"/>
  <c r="BB181" i="1"/>
  <c r="AM181" i="1"/>
  <c r="AI181" i="1"/>
  <c r="S181" i="1"/>
  <c r="Z181" i="1" s="1"/>
  <c r="BA181" i="1" s="1"/>
  <c r="P181" i="1"/>
  <c r="AJ181" i="1" s="1"/>
  <c r="BI180" i="1"/>
  <c r="BD180" i="1"/>
  <c r="BB180" i="1"/>
  <c r="AM180" i="1"/>
  <c r="AI180" i="1"/>
  <c r="S180" i="1"/>
  <c r="Z180" i="1" s="1"/>
  <c r="BA180" i="1" s="1"/>
  <c r="P180" i="1"/>
  <c r="AJ180" i="1" s="1"/>
  <c r="BI179" i="1"/>
  <c r="BD179" i="1"/>
  <c r="BB179" i="1"/>
  <c r="AM179" i="1"/>
  <c r="AI179" i="1"/>
  <c r="S179" i="1"/>
  <c r="Z179" i="1" s="1"/>
  <c r="BA179" i="1" s="1"/>
  <c r="P179" i="1"/>
  <c r="AJ179" i="1" s="1"/>
  <c r="BI178" i="1"/>
  <c r="BD178" i="1"/>
  <c r="BB178" i="1"/>
  <c r="BA178" i="1"/>
  <c r="AM178" i="1"/>
  <c r="AI178" i="1"/>
  <c r="S178" i="1"/>
  <c r="Z178" i="1" s="1"/>
  <c r="P178" i="1"/>
  <c r="AJ178" i="1" s="1"/>
  <c r="BI177" i="1"/>
  <c r="BD177" i="1"/>
  <c r="BB177" i="1"/>
  <c r="AM177" i="1"/>
  <c r="AI177" i="1"/>
  <c r="S177" i="1"/>
  <c r="Z177" i="1" s="1"/>
  <c r="BA177" i="1" s="1"/>
  <c r="P177" i="1"/>
  <c r="AJ177" i="1" s="1"/>
  <c r="BI176" i="1"/>
  <c r="BD176" i="1"/>
  <c r="BB176" i="1"/>
  <c r="AM176" i="1"/>
  <c r="AI176" i="1"/>
  <c r="S176" i="1"/>
  <c r="Z176" i="1" s="1"/>
  <c r="BA176" i="1" s="1"/>
  <c r="P176" i="1"/>
  <c r="AJ176" i="1" s="1"/>
  <c r="BI175" i="1"/>
  <c r="BD175" i="1"/>
  <c r="BB175" i="1"/>
  <c r="AM175" i="1"/>
  <c r="AJ175" i="1"/>
  <c r="AI175" i="1"/>
  <c r="S175" i="1"/>
  <c r="Z175" i="1" s="1"/>
  <c r="BA175" i="1" s="1"/>
  <c r="P175" i="1"/>
  <c r="BI174" i="1"/>
  <c r="BD174" i="1"/>
  <c r="BB174" i="1"/>
  <c r="AM174" i="1"/>
  <c r="AI174" i="1"/>
  <c r="S174" i="1"/>
  <c r="Z174" i="1" s="1"/>
  <c r="BA174" i="1" s="1"/>
  <c r="P174" i="1"/>
  <c r="AJ174" i="1" s="1"/>
  <c r="E174" i="1"/>
  <c r="E175" i="1" s="1"/>
  <c r="E176" i="1" s="1"/>
  <c r="E177" i="1" s="1"/>
  <c r="BI173" i="1"/>
  <c r="BD173" i="1"/>
  <c r="BB173" i="1"/>
  <c r="AM173" i="1"/>
  <c r="AJ173" i="1"/>
  <c r="AI173" i="1"/>
  <c r="S173" i="1"/>
  <c r="Z173" i="1" s="1"/>
  <c r="BA173" i="1" s="1"/>
  <c r="Q173" i="1"/>
  <c r="Q174" i="1" s="1"/>
  <c r="P173" i="1"/>
  <c r="BI172" i="1"/>
  <c r="BD172" i="1"/>
  <c r="BB172" i="1"/>
  <c r="AM172" i="1"/>
  <c r="AI172" i="1"/>
  <c r="AG172" i="1"/>
  <c r="S172" i="1"/>
  <c r="Z172" i="1" s="1"/>
  <c r="BA172" i="1" s="1"/>
  <c r="P172" i="1"/>
  <c r="AJ172" i="1" s="1"/>
  <c r="BI171" i="1"/>
  <c r="BD171" i="1"/>
  <c r="BB171" i="1"/>
  <c r="AM171" i="1"/>
  <c r="AI171" i="1"/>
  <c r="Z171" i="1"/>
  <c r="BA171" i="1" s="1"/>
  <c r="S171" i="1"/>
  <c r="P171" i="1"/>
  <c r="AJ171" i="1" s="1"/>
  <c r="BI170" i="1"/>
  <c r="BD170" i="1"/>
  <c r="BB170" i="1"/>
  <c r="AM170" i="1"/>
  <c r="AI170" i="1"/>
  <c r="S170" i="1"/>
  <c r="Z170" i="1" s="1"/>
  <c r="BA170" i="1" s="1"/>
  <c r="P170" i="1"/>
  <c r="AJ170" i="1" s="1"/>
  <c r="BI169" i="1"/>
  <c r="BD169" i="1"/>
  <c r="BB169" i="1"/>
  <c r="AM169" i="1"/>
  <c r="AI169" i="1"/>
  <c r="S169" i="1"/>
  <c r="Z169" i="1" s="1"/>
  <c r="BA169" i="1" s="1"/>
  <c r="P169" i="1"/>
  <c r="AJ169" i="1" s="1"/>
  <c r="BI168" i="1"/>
  <c r="BD168" i="1"/>
  <c r="BB168" i="1"/>
  <c r="AM168" i="1"/>
  <c r="AI168" i="1"/>
  <c r="S168" i="1"/>
  <c r="Z168" i="1" s="1"/>
  <c r="BA168" i="1" s="1"/>
  <c r="P168" i="1"/>
  <c r="AJ168" i="1" s="1"/>
  <c r="BI167" i="1"/>
  <c r="BD167" i="1"/>
  <c r="BB167" i="1"/>
  <c r="AM167" i="1"/>
  <c r="AI167" i="1"/>
  <c r="Z167" i="1"/>
  <c r="BA167" i="1" s="1"/>
  <c r="S167" i="1"/>
  <c r="P167" i="1"/>
  <c r="AJ167" i="1" s="1"/>
  <c r="BI166" i="1"/>
  <c r="BD166" i="1"/>
  <c r="BB166" i="1"/>
  <c r="AM166" i="1"/>
  <c r="AI166" i="1"/>
  <c r="S166" i="1"/>
  <c r="Z166" i="1" s="1"/>
  <c r="BA166" i="1" s="1"/>
  <c r="P166" i="1"/>
  <c r="AJ166" i="1" s="1"/>
  <c r="BI165" i="1"/>
  <c r="BD165" i="1"/>
  <c r="BB165" i="1"/>
  <c r="AM165" i="1"/>
  <c r="AI165" i="1"/>
  <c r="S165" i="1"/>
  <c r="Z165" i="1" s="1"/>
  <c r="BA165" i="1" s="1"/>
  <c r="P165" i="1"/>
  <c r="AJ165" i="1" s="1"/>
  <c r="BI164" i="1"/>
  <c r="BD164" i="1"/>
  <c r="BB164" i="1"/>
  <c r="AM164" i="1"/>
  <c r="AI164" i="1"/>
  <c r="S164" i="1"/>
  <c r="Z164" i="1" s="1"/>
  <c r="BA164" i="1" s="1"/>
  <c r="P164" i="1"/>
  <c r="AJ164" i="1" s="1"/>
  <c r="BI163" i="1"/>
  <c r="BD163" i="1"/>
  <c r="BB163" i="1"/>
  <c r="AM163" i="1"/>
  <c r="AI163" i="1"/>
  <c r="S163" i="1"/>
  <c r="Z163" i="1" s="1"/>
  <c r="BA163" i="1" s="1"/>
  <c r="P163" i="1"/>
  <c r="AJ163" i="1" s="1"/>
  <c r="BI162" i="1"/>
  <c r="BD162" i="1"/>
  <c r="BB162" i="1"/>
  <c r="AM162" i="1"/>
  <c r="AJ162" i="1"/>
  <c r="AI162" i="1"/>
  <c r="S162" i="1"/>
  <c r="Z162" i="1" s="1"/>
  <c r="BA162" i="1" s="1"/>
  <c r="P162" i="1"/>
  <c r="BI161" i="1"/>
  <c r="BD161" i="1"/>
  <c r="BB161" i="1"/>
  <c r="AU161" i="1"/>
  <c r="AU162" i="1" s="1"/>
  <c r="AU163" i="1" s="1"/>
  <c r="AU164" i="1" s="1"/>
  <c r="AU165" i="1" s="1"/>
  <c r="AU166" i="1" s="1"/>
  <c r="AU167" i="1" s="1"/>
  <c r="AU168" i="1" s="1"/>
  <c r="AU169" i="1" s="1"/>
  <c r="AU170" i="1" s="1"/>
  <c r="AU171" i="1" s="1"/>
  <c r="AU172" i="1" s="1"/>
  <c r="AU173" i="1" s="1"/>
  <c r="AU174" i="1" s="1"/>
  <c r="AU175" i="1" s="1"/>
  <c r="AU176" i="1" s="1"/>
  <c r="AU177" i="1" s="1"/>
  <c r="AU178" i="1" s="1"/>
  <c r="AU179" i="1" s="1"/>
  <c r="AU180" i="1" s="1"/>
  <c r="AU181" i="1" s="1"/>
  <c r="AU182" i="1" s="1"/>
  <c r="AU183" i="1" s="1"/>
  <c r="AU184" i="1" s="1"/>
  <c r="AU185" i="1" s="1"/>
  <c r="AU186" i="1" s="1"/>
  <c r="AU187" i="1" s="1"/>
  <c r="AU188" i="1" s="1"/>
  <c r="AU189" i="1" s="1"/>
  <c r="AU190" i="1" s="1"/>
  <c r="AU191" i="1" s="1"/>
  <c r="AU192" i="1" s="1"/>
  <c r="AU193" i="1" s="1"/>
  <c r="AU194" i="1" s="1"/>
  <c r="AU195" i="1" s="1"/>
  <c r="AU196" i="1" s="1"/>
  <c r="AU197" i="1" s="1"/>
  <c r="AU198" i="1" s="1"/>
  <c r="AU199" i="1" s="1"/>
  <c r="AU200" i="1" s="1"/>
  <c r="AU201" i="1" s="1"/>
  <c r="AU202" i="1" s="1"/>
  <c r="AU203" i="1" s="1"/>
  <c r="AU204" i="1" s="1"/>
  <c r="AU205" i="1" s="1"/>
  <c r="AU206" i="1" s="1"/>
  <c r="AU207" i="1" s="1"/>
  <c r="AU208" i="1" s="1"/>
  <c r="AU209" i="1" s="1"/>
  <c r="AU210" i="1" s="1"/>
  <c r="AU211" i="1" s="1"/>
  <c r="AU212" i="1" s="1"/>
  <c r="AU213" i="1" s="1"/>
  <c r="AU214" i="1" s="1"/>
  <c r="AU215" i="1" s="1"/>
  <c r="AU216" i="1" s="1"/>
  <c r="AU217" i="1" s="1"/>
  <c r="AU218" i="1" s="1"/>
  <c r="AU219" i="1" s="1"/>
  <c r="AU220" i="1" s="1"/>
  <c r="AU221" i="1" s="1"/>
  <c r="AU222" i="1" s="1"/>
  <c r="AU223" i="1" s="1"/>
  <c r="AU224" i="1" s="1"/>
  <c r="AU225" i="1" s="1"/>
  <c r="AU226" i="1" s="1"/>
  <c r="AU227" i="1" s="1"/>
  <c r="AU228" i="1" s="1"/>
  <c r="AU229" i="1" s="1"/>
  <c r="AU230" i="1" s="1"/>
  <c r="AU231" i="1" s="1"/>
  <c r="AU232" i="1" s="1"/>
  <c r="AU233" i="1" s="1"/>
  <c r="AU234" i="1" s="1"/>
  <c r="AU235" i="1" s="1"/>
  <c r="AU236" i="1" s="1"/>
  <c r="AU237" i="1" s="1"/>
  <c r="AU238" i="1" s="1"/>
  <c r="AU239" i="1" s="1"/>
  <c r="AU240" i="1" s="1"/>
  <c r="AU241" i="1" s="1"/>
  <c r="AU242" i="1" s="1"/>
  <c r="AU243" i="1" s="1"/>
  <c r="AU244" i="1" s="1"/>
  <c r="AU245" i="1" s="1"/>
  <c r="AU246" i="1" s="1"/>
  <c r="AU247" i="1" s="1"/>
  <c r="AU248" i="1" s="1"/>
  <c r="AU249" i="1" s="1"/>
  <c r="AU250" i="1" s="1"/>
  <c r="AU251" i="1" s="1"/>
  <c r="AU252" i="1" s="1"/>
  <c r="AU253" i="1" s="1"/>
  <c r="AU254" i="1" s="1"/>
  <c r="AU255" i="1" s="1"/>
  <c r="AU256" i="1" s="1"/>
  <c r="AU257" i="1" s="1"/>
  <c r="AU258" i="1" s="1"/>
  <c r="AU259" i="1" s="1"/>
  <c r="AU260" i="1" s="1"/>
  <c r="AU261" i="1" s="1"/>
  <c r="AU262" i="1" s="1"/>
  <c r="AU263" i="1" s="1"/>
  <c r="AU264" i="1" s="1"/>
  <c r="AU265" i="1" s="1"/>
  <c r="AU266" i="1" s="1"/>
  <c r="AU267" i="1" s="1"/>
  <c r="AU268" i="1" s="1"/>
  <c r="AU269" i="1" s="1"/>
  <c r="AU270" i="1" s="1"/>
  <c r="AU271" i="1" s="1"/>
  <c r="AU272" i="1" s="1"/>
  <c r="AU273" i="1" s="1"/>
  <c r="AU274" i="1" s="1"/>
  <c r="AU275" i="1" s="1"/>
  <c r="AU276" i="1" s="1"/>
  <c r="AU277" i="1" s="1"/>
  <c r="AU278" i="1" s="1"/>
  <c r="AU279" i="1" s="1"/>
  <c r="AU280" i="1" s="1"/>
  <c r="AU281" i="1" s="1"/>
  <c r="AU282" i="1" s="1"/>
  <c r="AU283" i="1" s="1"/>
  <c r="AU284" i="1" s="1"/>
  <c r="AU285" i="1" s="1"/>
  <c r="AU286" i="1" s="1"/>
  <c r="AU287" i="1" s="1"/>
  <c r="AU288" i="1" s="1"/>
  <c r="AU289" i="1" s="1"/>
  <c r="AU290" i="1" s="1"/>
  <c r="AU291" i="1" s="1"/>
  <c r="AU292" i="1" s="1"/>
  <c r="AU293" i="1" s="1"/>
  <c r="AU294" i="1" s="1"/>
  <c r="AU295" i="1" s="1"/>
  <c r="AU296" i="1" s="1"/>
  <c r="AU297" i="1" s="1"/>
  <c r="AU298" i="1" s="1"/>
  <c r="AU299" i="1" s="1"/>
  <c r="AU300" i="1" s="1"/>
  <c r="AU301" i="1" s="1"/>
  <c r="AU302" i="1" s="1"/>
  <c r="AU303" i="1" s="1"/>
  <c r="AU304" i="1" s="1"/>
  <c r="AU305" i="1" s="1"/>
  <c r="AU306" i="1" s="1"/>
  <c r="AU307" i="1" s="1"/>
  <c r="AU308" i="1" s="1"/>
  <c r="AU309" i="1" s="1"/>
  <c r="AU310" i="1" s="1"/>
  <c r="AU311" i="1" s="1"/>
  <c r="AU312" i="1" s="1"/>
  <c r="AU313" i="1" s="1"/>
  <c r="AU314" i="1" s="1"/>
  <c r="AU315" i="1" s="1"/>
  <c r="AP161" i="1"/>
  <c r="BH161" i="1" s="1"/>
  <c r="AM161" i="1"/>
  <c r="AI161" i="1"/>
  <c r="S161" i="1"/>
  <c r="Z161" i="1" s="1"/>
  <c r="BA161" i="1" s="1"/>
  <c r="P161" i="1"/>
  <c r="AJ161" i="1" s="1"/>
  <c r="BI160" i="1"/>
  <c r="BG160" i="1"/>
  <c r="BG161" i="1" s="1"/>
  <c r="BG162" i="1" s="1"/>
  <c r="BG163" i="1" s="1"/>
  <c r="BG164" i="1" s="1"/>
  <c r="BG165" i="1" s="1"/>
  <c r="BG166" i="1" s="1"/>
  <c r="BG167" i="1" s="1"/>
  <c r="BG168" i="1" s="1"/>
  <c r="BG169" i="1" s="1"/>
  <c r="BG170" i="1" s="1"/>
  <c r="BG171" i="1" s="1"/>
  <c r="BG172" i="1" s="1"/>
  <c r="BG173" i="1" s="1"/>
  <c r="BG174" i="1" s="1"/>
  <c r="BG175" i="1" s="1"/>
  <c r="BG176" i="1" s="1"/>
  <c r="BG177" i="1" s="1"/>
  <c r="BG178" i="1" s="1"/>
  <c r="BG179" i="1" s="1"/>
  <c r="BG180" i="1" s="1"/>
  <c r="BG181" i="1" s="1"/>
  <c r="BG182" i="1" s="1"/>
  <c r="BG183" i="1" s="1"/>
  <c r="BG184" i="1" s="1"/>
  <c r="BG185" i="1" s="1"/>
  <c r="BG186" i="1" s="1"/>
  <c r="BG187" i="1" s="1"/>
  <c r="BG188" i="1" s="1"/>
  <c r="BG189" i="1" s="1"/>
  <c r="BG190" i="1" s="1"/>
  <c r="BG191" i="1" s="1"/>
  <c r="BG192" i="1" s="1"/>
  <c r="BG193" i="1" s="1"/>
  <c r="BG194" i="1" s="1"/>
  <c r="BG195" i="1" s="1"/>
  <c r="BG196" i="1" s="1"/>
  <c r="BG197" i="1" s="1"/>
  <c r="BG198" i="1" s="1"/>
  <c r="BG199" i="1" s="1"/>
  <c r="BG200" i="1" s="1"/>
  <c r="BG201" i="1" s="1"/>
  <c r="BG202" i="1" s="1"/>
  <c r="BG203" i="1" s="1"/>
  <c r="BG204" i="1" s="1"/>
  <c r="BG205" i="1" s="1"/>
  <c r="BG206" i="1" s="1"/>
  <c r="BG207" i="1" s="1"/>
  <c r="BG208" i="1" s="1"/>
  <c r="BG209" i="1" s="1"/>
  <c r="BG210" i="1" s="1"/>
  <c r="BG211" i="1" s="1"/>
  <c r="BG212" i="1" s="1"/>
  <c r="BG213" i="1" s="1"/>
  <c r="BG214" i="1" s="1"/>
  <c r="BG215" i="1" s="1"/>
  <c r="BG216" i="1" s="1"/>
  <c r="BG217" i="1" s="1"/>
  <c r="BG218" i="1" s="1"/>
  <c r="BG219" i="1" s="1"/>
  <c r="BG220" i="1" s="1"/>
  <c r="BG221" i="1" s="1"/>
  <c r="BG222" i="1" s="1"/>
  <c r="BG223" i="1" s="1"/>
  <c r="BG224" i="1" s="1"/>
  <c r="BG225" i="1" s="1"/>
  <c r="BG226" i="1" s="1"/>
  <c r="BG227" i="1" s="1"/>
  <c r="BG228" i="1" s="1"/>
  <c r="BG229" i="1" s="1"/>
  <c r="BG230" i="1" s="1"/>
  <c r="BG231" i="1" s="1"/>
  <c r="BG232" i="1" s="1"/>
  <c r="BG233" i="1" s="1"/>
  <c r="BG234" i="1" s="1"/>
  <c r="BG235" i="1" s="1"/>
  <c r="BG236" i="1" s="1"/>
  <c r="BG237" i="1" s="1"/>
  <c r="BG238" i="1" s="1"/>
  <c r="BG239" i="1" s="1"/>
  <c r="BG240" i="1" s="1"/>
  <c r="BG241" i="1" s="1"/>
  <c r="BG242" i="1" s="1"/>
  <c r="BG243" i="1" s="1"/>
  <c r="BG244" i="1" s="1"/>
  <c r="BG245" i="1" s="1"/>
  <c r="BG246" i="1" s="1"/>
  <c r="BG247" i="1" s="1"/>
  <c r="BG248" i="1" s="1"/>
  <c r="BG249" i="1" s="1"/>
  <c r="BG250" i="1" s="1"/>
  <c r="BG251" i="1" s="1"/>
  <c r="BG252" i="1" s="1"/>
  <c r="BG253" i="1" s="1"/>
  <c r="BG254" i="1" s="1"/>
  <c r="BG255" i="1" s="1"/>
  <c r="BG256" i="1" s="1"/>
  <c r="BG257" i="1" s="1"/>
  <c r="BG258" i="1" s="1"/>
  <c r="BG259" i="1" s="1"/>
  <c r="BG260" i="1" s="1"/>
  <c r="BG261" i="1" s="1"/>
  <c r="BG262" i="1" s="1"/>
  <c r="BG263" i="1" s="1"/>
  <c r="BG264" i="1" s="1"/>
  <c r="BG265" i="1" s="1"/>
  <c r="BG266" i="1" s="1"/>
  <c r="BG267" i="1" s="1"/>
  <c r="BG268" i="1" s="1"/>
  <c r="BG269" i="1" s="1"/>
  <c r="BG270" i="1" s="1"/>
  <c r="BG271" i="1" s="1"/>
  <c r="BG272" i="1" s="1"/>
  <c r="BG273" i="1" s="1"/>
  <c r="BG274" i="1" s="1"/>
  <c r="BG275" i="1" s="1"/>
  <c r="BG276" i="1" s="1"/>
  <c r="BG277" i="1" s="1"/>
  <c r="BG278" i="1" s="1"/>
  <c r="BG279" i="1" s="1"/>
  <c r="BG280" i="1" s="1"/>
  <c r="BG281" i="1" s="1"/>
  <c r="BG282" i="1" s="1"/>
  <c r="BG283" i="1" s="1"/>
  <c r="BG284" i="1" s="1"/>
  <c r="BG285" i="1" s="1"/>
  <c r="BG286" i="1" s="1"/>
  <c r="BG287" i="1" s="1"/>
  <c r="BG288" i="1" s="1"/>
  <c r="BG289" i="1" s="1"/>
  <c r="BG290" i="1" s="1"/>
  <c r="BG291" i="1" s="1"/>
  <c r="BG292" i="1" s="1"/>
  <c r="BG293" i="1" s="1"/>
  <c r="BG294" i="1" s="1"/>
  <c r="BG295" i="1" s="1"/>
  <c r="BG296" i="1" s="1"/>
  <c r="BG297" i="1" s="1"/>
  <c r="BG298" i="1" s="1"/>
  <c r="BG299" i="1" s="1"/>
  <c r="BG300" i="1" s="1"/>
  <c r="BG301" i="1" s="1"/>
  <c r="BG302" i="1" s="1"/>
  <c r="BG303" i="1" s="1"/>
  <c r="BG304" i="1" s="1"/>
  <c r="BG305" i="1" s="1"/>
  <c r="BG306" i="1" s="1"/>
  <c r="BG307" i="1" s="1"/>
  <c r="BG308" i="1" s="1"/>
  <c r="BG309" i="1" s="1"/>
  <c r="BG310" i="1" s="1"/>
  <c r="BG311" i="1" s="1"/>
  <c r="BG312" i="1" s="1"/>
  <c r="BG313" i="1" s="1"/>
  <c r="BG314" i="1" s="1"/>
  <c r="BG315" i="1" s="1"/>
  <c r="BF160" i="1"/>
  <c r="BF161" i="1" s="1"/>
  <c r="BF162" i="1" s="1"/>
  <c r="BF163" i="1" s="1"/>
  <c r="BF164" i="1" s="1"/>
  <c r="BF165" i="1" s="1"/>
  <c r="BF166" i="1" s="1"/>
  <c r="BF167" i="1" s="1"/>
  <c r="BF168" i="1" s="1"/>
  <c r="BF169" i="1" s="1"/>
  <c r="BF170" i="1" s="1"/>
  <c r="BF171" i="1" s="1"/>
  <c r="BF172" i="1" s="1"/>
  <c r="BF173" i="1" s="1"/>
  <c r="BF174" i="1" s="1"/>
  <c r="BF175" i="1" s="1"/>
  <c r="BF176" i="1" s="1"/>
  <c r="BF177" i="1" s="1"/>
  <c r="BF178" i="1" s="1"/>
  <c r="BF179" i="1" s="1"/>
  <c r="BF180" i="1" s="1"/>
  <c r="BF181" i="1" s="1"/>
  <c r="BF182" i="1" s="1"/>
  <c r="BF183" i="1" s="1"/>
  <c r="BF184" i="1" s="1"/>
  <c r="BF185" i="1" s="1"/>
  <c r="BF186" i="1" s="1"/>
  <c r="BF187" i="1" s="1"/>
  <c r="BF188" i="1" s="1"/>
  <c r="BF189" i="1" s="1"/>
  <c r="BF190" i="1" s="1"/>
  <c r="BF191" i="1" s="1"/>
  <c r="BF192" i="1" s="1"/>
  <c r="BF193" i="1" s="1"/>
  <c r="BF194" i="1" s="1"/>
  <c r="BF195" i="1" s="1"/>
  <c r="BF196" i="1" s="1"/>
  <c r="BF197" i="1" s="1"/>
  <c r="BF198" i="1" s="1"/>
  <c r="BF199" i="1" s="1"/>
  <c r="BF200" i="1" s="1"/>
  <c r="BF201" i="1" s="1"/>
  <c r="BF202" i="1" s="1"/>
  <c r="BF203" i="1" s="1"/>
  <c r="BF204" i="1" s="1"/>
  <c r="BF205" i="1" s="1"/>
  <c r="BF206" i="1" s="1"/>
  <c r="BF207" i="1" s="1"/>
  <c r="BF208" i="1" s="1"/>
  <c r="BF209" i="1" s="1"/>
  <c r="BF210" i="1" s="1"/>
  <c r="BF211" i="1" s="1"/>
  <c r="BF212" i="1" s="1"/>
  <c r="BF213" i="1" s="1"/>
  <c r="BF214" i="1" s="1"/>
  <c r="BF215" i="1" s="1"/>
  <c r="BF216" i="1" s="1"/>
  <c r="BF217" i="1" s="1"/>
  <c r="BF218" i="1" s="1"/>
  <c r="BF219" i="1" s="1"/>
  <c r="BF220" i="1" s="1"/>
  <c r="BF221" i="1" s="1"/>
  <c r="BF222" i="1" s="1"/>
  <c r="BF223" i="1" s="1"/>
  <c r="BF224" i="1" s="1"/>
  <c r="BF225" i="1" s="1"/>
  <c r="BF226" i="1" s="1"/>
  <c r="BF227" i="1" s="1"/>
  <c r="BF228" i="1" s="1"/>
  <c r="BF229" i="1" s="1"/>
  <c r="BF230" i="1" s="1"/>
  <c r="BF231" i="1" s="1"/>
  <c r="BF232" i="1" s="1"/>
  <c r="BF233" i="1" s="1"/>
  <c r="BF234" i="1" s="1"/>
  <c r="BF235" i="1" s="1"/>
  <c r="BF236" i="1" s="1"/>
  <c r="BF237" i="1" s="1"/>
  <c r="BF238" i="1" s="1"/>
  <c r="BF239" i="1" s="1"/>
  <c r="BF240" i="1" s="1"/>
  <c r="BF241" i="1" s="1"/>
  <c r="BF242" i="1" s="1"/>
  <c r="BF243" i="1" s="1"/>
  <c r="BF244" i="1" s="1"/>
  <c r="BF245" i="1" s="1"/>
  <c r="BF246" i="1" s="1"/>
  <c r="BF247" i="1" s="1"/>
  <c r="BF248" i="1" s="1"/>
  <c r="BF249" i="1" s="1"/>
  <c r="BF250" i="1" s="1"/>
  <c r="BF251" i="1" s="1"/>
  <c r="BF252" i="1" s="1"/>
  <c r="BF253" i="1" s="1"/>
  <c r="BF254" i="1" s="1"/>
  <c r="BF255" i="1" s="1"/>
  <c r="BF256" i="1" s="1"/>
  <c r="BF257" i="1" s="1"/>
  <c r="BF258" i="1" s="1"/>
  <c r="BF259" i="1" s="1"/>
  <c r="BF260" i="1" s="1"/>
  <c r="BF261" i="1" s="1"/>
  <c r="BF262" i="1" s="1"/>
  <c r="BF263" i="1" s="1"/>
  <c r="BF264" i="1" s="1"/>
  <c r="BF265" i="1" s="1"/>
  <c r="BF266" i="1" s="1"/>
  <c r="BF267" i="1" s="1"/>
  <c r="BF268" i="1" s="1"/>
  <c r="BF269" i="1" s="1"/>
  <c r="BF270" i="1" s="1"/>
  <c r="BF271" i="1" s="1"/>
  <c r="BF272" i="1" s="1"/>
  <c r="BF273" i="1" s="1"/>
  <c r="BF274" i="1" s="1"/>
  <c r="BF275" i="1" s="1"/>
  <c r="BF276" i="1" s="1"/>
  <c r="BF277" i="1" s="1"/>
  <c r="BF278" i="1" s="1"/>
  <c r="BF279" i="1" s="1"/>
  <c r="BF280" i="1" s="1"/>
  <c r="BF281" i="1" s="1"/>
  <c r="BF282" i="1" s="1"/>
  <c r="BF283" i="1" s="1"/>
  <c r="BF284" i="1" s="1"/>
  <c r="BF285" i="1" s="1"/>
  <c r="BF286" i="1" s="1"/>
  <c r="BF287" i="1" s="1"/>
  <c r="BF288" i="1" s="1"/>
  <c r="BF289" i="1" s="1"/>
  <c r="BF290" i="1" s="1"/>
  <c r="BF291" i="1" s="1"/>
  <c r="BF292" i="1" s="1"/>
  <c r="BF293" i="1" s="1"/>
  <c r="BF294" i="1" s="1"/>
  <c r="BF295" i="1" s="1"/>
  <c r="BF296" i="1" s="1"/>
  <c r="BF297" i="1" s="1"/>
  <c r="BF298" i="1" s="1"/>
  <c r="BF299" i="1" s="1"/>
  <c r="BF300" i="1" s="1"/>
  <c r="BF301" i="1" s="1"/>
  <c r="BF302" i="1" s="1"/>
  <c r="BF303" i="1" s="1"/>
  <c r="BF304" i="1" s="1"/>
  <c r="BF305" i="1" s="1"/>
  <c r="BF306" i="1" s="1"/>
  <c r="BF307" i="1" s="1"/>
  <c r="BF308" i="1" s="1"/>
  <c r="BF309" i="1" s="1"/>
  <c r="BF310" i="1" s="1"/>
  <c r="BF311" i="1" s="1"/>
  <c r="BF312" i="1" s="1"/>
  <c r="BF313" i="1" s="1"/>
  <c r="BF314" i="1" s="1"/>
  <c r="BF315" i="1" s="1"/>
  <c r="BE160" i="1"/>
  <c r="BE161" i="1" s="1"/>
  <c r="BE162" i="1" s="1"/>
  <c r="BE163" i="1" s="1"/>
  <c r="BE164" i="1" s="1"/>
  <c r="BE165" i="1" s="1"/>
  <c r="BE166" i="1" s="1"/>
  <c r="BE167" i="1" s="1"/>
  <c r="BE168" i="1" s="1"/>
  <c r="BE169" i="1" s="1"/>
  <c r="BE170" i="1" s="1"/>
  <c r="BE171" i="1" s="1"/>
  <c r="BE172" i="1" s="1"/>
  <c r="BE173" i="1" s="1"/>
  <c r="BE174" i="1" s="1"/>
  <c r="BE175" i="1" s="1"/>
  <c r="BE176" i="1" s="1"/>
  <c r="BE177" i="1" s="1"/>
  <c r="BE178" i="1" s="1"/>
  <c r="BE179" i="1" s="1"/>
  <c r="BE180" i="1" s="1"/>
  <c r="BE181" i="1" s="1"/>
  <c r="BE182" i="1" s="1"/>
  <c r="BE183" i="1" s="1"/>
  <c r="BE184" i="1" s="1"/>
  <c r="BE185" i="1" s="1"/>
  <c r="BE186" i="1" s="1"/>
  <c r="BE187" i="1" s="1"/>
  <c r="BE188" i="1" s="1"/>
  <c r="BE189" i="1" s="1"/>
  <c r="BE190" i="1" s="1"/>
  <c r="BE191" i="1" s="1"/>
  <c r="BE192" i="1" s="1"/>
  <c r="BE193" i="1" s="1"/>
  <c r="BE194" i="1" s="1"/>
  <c r="BE195" i="1" s="1"/>
  <c r="BE196" i="1" s="1"/>
  <c r="BE197" i="1" s="1"/>
  <c r="BE198" i="1" s="1"/>
  <c r="BE199" i="1" s="1"/>
  <c r="BE200" i="1" s="1"/>
  <c r="BE201" i="1" s="1"/>
  <c r="BE202" i="1" s="1"/>
  <c r="BE203" i="1" s="1"/>
  <c r="BE204" i="1" s="1"/>
  <c r="BE205" i="1" s="1"/>
  <c r="BE206" i="1" s="1"/>
  <c r="BE207" i="1" s="1"/>
  <c r="BE208" i="1" s="1"/>
  <c r="BE209" i="1" s="1"/>
  <c r="BE210" i="1" s="1"/>
  <c r="BE211" i="1" s="1"/>
  <c r="BE212" i="1" s="1"/>
  <c r="BE213" i="1" s="1"/>
  <c r="BE214" i="1" s="1"/>
  <c r="BE215" i="1" s="1"/>
  <c r="BE216" i="1" s="1"/>
  <c r="BE217" i="1" s="1"/>
  <c r="BE218" i="1" s="1"/>
  <c r="BE219" i="1" s="1"/>
  <c r="BE220" i="1" s="1"/>
  <c r="BE221" i="1" s="1"/>
  <c r="BE222" i="1" s="1"/>
  <c r="BE223" i="1" s="1"/>
  <c r="BE224" i="1" s="1"/>
  <c r="BE225" i="1" s="1"/>
  <c r="BE226" i="1" s="1"/>
  <c r="BE227" i="1" s="1"/>
  <c r="BE228" i="1" s="1"/>
  <c r="BE229" i="1" s="1"/>
  <c r="BE230" i="1" s="1"/>
  <c r="BE231" i="1" s="1"/>
  <c r="BE232" i="1" s="1"/>
  <c r="BE233" i="1" s="1"/>
  <c r="BE234" i="1" s="1"/>
  <c r="BE235" i="1" s="1"/>
  <c r="BE236" i="1" s="1"/>
  <c r="BE237" i="1" s="1"/>
  <c r="BE238" i="1" s="1"/>
  <c r="BE239" i="1" s="1"/>
  <c r="BE240" i="1" s="1"/>
  <c r="BE241" i="1" s="1"/>
  <c r="BE242" i="1" s="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E266" i="1" s="1"/>
  <c r="BE267" i="1" s="1"/>
  <c r="BE268" i="1" s="1"/>
  <c r="BE269" i="1" s="1"/>
  <c r="BE270" i="1" s="1"/>
  <c r="BE271" i="1" s="1"/>
  <c r="BE272" i="1" s="1"/>
  <c r="BE273" i="1" s="1"/>
  <c r="BE274" i="1" s="1"/>
  <c r="BE275" i="1" s="1"/>
  <c r="BE276" i="1" s="1"/>
  <c r="BE277" i="1" s="1"/>
  <c r="BE278" i="1" s="1"/>
  <c r="BE279" i="1" s="1"/>
  <c r="BE280" i="1" s="1"/>
  <c r="BE281" i="1" s="1"/>
  <c r="BE282" i="1" s="1"/>
  <c r="BE283" i="1" s="1"/>
  <c r="BE284" i="1" s="1"/>
  <c r="BE285" i="1" s="1"/>
  <c r="BE286" i="1" s="1"/>
  <c r="BE287" i="1" s="1"/>
  <c r="BE288" i="1" s="1"/>
  <c r="BE289" i="1" s="1"/>
  <c r="BE290" i="1" s="1"/>
  <c r="BE291" i="1" s="1"/>
  <c r="BE292" i="1" s="1"/>
  <c r="BE293" i="1" s="1"/>
  <c r="BE294" i="1" s="1"/>
  <c r="BE295" i="1" s="1"/>
  <c r="BE296" i="1" s="1"/>
  <c r="BE297" i="1" s="1"/>
  <c r="BE298" i="1" s="1"/>
  <c r="BE299" i="1" s="1"/>
  <c r="BE300" i="1" s="1"/>
  <c r="BE301" i="1" s="1"/>
  <c r="BE302" i="1" s="1"/>
  <c r="BE303" i="1" s="1"/>
  <c r="BE304" i="1" s="1"/>
  <c r="BE305" i="1" s="1"/>
  <c r="BE306" i="1" s="1"/>
  <c r="BE307" i="1" s="1"/>
  <c r="BE308" i="1" s="1"/>
  <c r="BE309" i="1" s="1"/>
  <c r="BE310" i="1" s="1"/>
  <c r="BE311" i="1" s="1"/>
  <c r="BE312" i="1" s="1"/>
  <c r="BE313" i="1" s="1"/>
  <c r="BE314" i="1" s="1"/>
  <c r="BE315" i="1" s="1"/>
  <c r="BD160" i="1"/>
  <c r="BC160" i="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BC199" i="1" s="1"/>
  <c r="BC200" i="1" s="1"/>
  <c r="BC201" i="1" s="1"/>
  <c r="BC202" i="1" s="1"/>
  <c r="BC203" i="1" s="1"/>
  <c r="BC204" i="1" s="1"/>
  <c r="BC205" i="1" s="1"/>
  <c r="BC206" i="1" s="1"/>
  <c r="BC207" i="1" s="1"/>
  <c r="BC208" i="1" s="1"/>
  <c r="BC209" i="1" s="1"/>
  <c r="BC210" i="1" s="1"/>
  <c r="BC211" i="1" s="1"/>
  <c r="BC212" i="1" s="1"/>
  <c r="BC213" i="1" s="1"/>
  <c r="BC214" i="1" s="1"/>
  <c r="BC215" i="1" s="1"/>
  <c r="BC216" i="1" s="1"/>
  <c r="BC217" i="1" s="1"/>
  <c r="BC218" i="1" s="1"/>
  <c r="BC219" i="1" s="1"/>
  <c r="BC220" i="1" s="1"/>
  <c r="BC221" i="1" s="1"/>
  <c r="BC222" i="1" s="1"/>
  <c r="BC223" i="1" s="1"/>
  <c r="BC224" i="1" s="1"/>
  <c r="BC225" i="1" s="1"/>
  <c r="BC226" i="1" s="1"/>
  <c r="BC227" i="1" s="1"/>
  <c r="BC228" i="1" s="1"/>
  <c r="BC229" i="1" s="1"/>
  <c r="BC230" i="1" s="1"/>
  <c r="BC231" i="1" s="1"/>
  <c r="BC232" i="1" s="1"/>
  <c r="BC233" i="1" s="1"/>
  <c r="BC234" i="1" s="1"/>
  <c r="BC235" i="1" s="1"/>
  <c r="BC236" i="1" s="1"/>
  <c r="BC237" i="1" s="1"/>
  <c r="BC238" i="1" s="1"/>
  <c r="BC239" i="1" s="1"/>
  <c r="BC240" i="1" s="1"/>
  <c r="BC241" i="1" s="1"/>
  <c r="BC242" i="1" s="1"/>
  <c r="BC243" i="1" s="1"/>
  <c r="BC244" i="1" s="1"/>
  <c r="BC245" i="1" s="1"/>
  <c r="BC246" i="1" s="1"/>
  <c r="BC247" i="1" s="1"/>
  <c r="BC248" i="1" s="1"/>
  <c r="BC249" i="1" s="1"/>
  <c r="BC250" i="1" s="1"/>
  <c r="BC251" i="1" s="1"/>
  <c r="BC252" i="1" s="1"/>
  <c r="BC253" i="1" s="1"/>
  <c r="BC254" i="1" s="1"/>
  <c r="BC255" i="1" s="1"/>
  <c r="BC256" i="1" s="1"/>
  <c r="BC257" i="1" s="1"/>
  <c r="BC258" i="1" s="1"/>
  <c r="BC259" i="1" s="1"/>
  <c r="BC260" i="1" s="1"/>
  <c r="BC261" i="1" s="1"/>
  <c r="BC262" i="1" s="1"/>
  <c r="BC263" i="1" s="1"/>
  <c r="BC264" i="1" s="1"/>
  <c r="BC265" i="1" s="1"/>
  <c r="BC266" i="1" s="1"/>
  <c r="BC267" i="1" s="1"/>
  <c r="BC268" i="1" s="1"/>
  <c r="BC269" i="1" s="1"/>
  <c r="BC270" i="1" s="1"/>
  <c r="BC271" i="1" s="1"/>
  <c r="BC272" i="1" s="1"/>
  <c r="BC273" i="1" s="1"/>
  <c r="BC274" i="1" s="1"/>
  <c r="BC275" i="1" s="1"/>
  <c r="BC276" i="1" s="1"/>
  <c r="BC277" i="1" s="1"/>
  <c r="BC278" i="1" s="1"/>
  <c r="BC279" i="1" s="1"/>
  <c r="BC280" i="1" s="1"/>
  <c r="BC281" i="1" s="1"/>
  <c r="BC282" i="1" s="1"/>
  <c r="BC283" i="1" s="1"/>
  <c r="BC284" i="1" s="1"/>
  <c r="BC285" i="1" s="1"/>
  <c r="BC286" i="1" s="1"/>
  <c r="BC287" i="1" s="1"/>
  <c r="BC288" i="1" s="1"/>
  <c r="BC289" i="1" s="1"/>
  <c r="BC290" i="1" s="1"/>
  <c r="BC291" i="1" s="1"/>
  <c r="BC292" i="1" s="1"/>
  <c r="BC293" i="1" s="1"/>
  <c r="BC294" i="1" s="1"/>
  <c r="BC295" i="1" s="1"/>
  <c r="BC296" i="1" s="1"/>
  <c r="BC297" i="1" s="1"/>
  <c r="BC298" i="1" s="1"/>
  <c r="BC299" i="1" s="1"/>
  <c r="BC300" i="1" s="1"/>
  <c r="BC301" i="1" s="1"/>
  <c r="BC302" i="1" s="1"/>
  <c r="BC303" i="1" s="1"/>
  <c r="BC304" i="1" s="1"/>
  <c r="BC305" i="1" s="1"/>
  <c r="BC306" i="1" s="1"/>
  <c r="BC307" i="1" s="1"/>
  <c r="BC308" i="1" s="1"/>
  <c r="BC309" i="1" s="1"/>
  <c r="BC310" i="1" s="1"/>
  <c r="BC311" i="1" s="1"/>
  <c r="BC312" i="1" s="1"/>
  <c r="BC313" i="1" s="1"/>
  <c r="BC314" i="1" s="1"/>
  <c r="BC315" i="1" s="1"/>
  <c r="BB160" i="1"/>
  <c r="AZ160" i="1"/>
  <c r="AZ161" i="1" s="1"/>
  <c r="AZ162" i="1" s="1"/>
  <c r="AZ163" i="1" s="1"/>
  <c r="AZ164" i="1" s="1"/>
  <c r="AZ165" i="1" s="1"/>
  <c r="AZ166" i="1" s="1"/>
  <c r="AZ167" i="1" s="1"/>
  <c r="AZ168" i="1" s="1"/>
  <c r="AZ169" i="1" s="1"/>
  <c r="AZ170" i="1" s="1"/>
  <c r="AZ171" i="1" s="1"/>
  <c r="AZ172" i="1" s="1"/>
  <c r="AZ173" i="1" s="1"/>
  <c r="AZ174" i="1" s="1"/>
  <c r="AZ175" i="1" s="1"/>
  <c r="AZ176" i="1" s="1"/>
  <c r="AZ177" i="1" s="1"/>
  <c r="AZ178" i="1" s="1"/>
  <c r="AZ179" i="1" s="1"/>
  <c r="AZ180" i="1" s="1"/>
  <c r="AZ181" i="1" s="1"/>
  <c r="AZ182" i="1" s="1"/>
  <c r="AZ183" i="1" s="1"/>
  <c r="AZ184" i="1" s="1"/>
  <c r="AZ185" i="1" s="1"/>
  <c r="AZ186" i="1" s="1"/>
  <c r="AZ187" i="1" s="1"/>
  <c r="AZ188" i="1" s="1"/>
  <c r="AZ189" i="1" s="1"/>
  <c r="AZ190" i="1" s="1"/>
  <c r="AZ191" i="1" s="1"/>
  <c r="AZ192" i="1" s="1"/>
  <c r="AZ193" i="1" s="1"/>
  <c r="AZ194" i="1" s="1"/>
  <c r="AZ195" i="1" s="1"/>
  <c r="AZ196" i="1" s="1"/>
  <c r="AZ197" i="1" s="1"/>
  <c r="AZ198" i="1" s="1"/>
  <c r="AZ199" i="1" s="1"/>
  <c r="AZ200" i="1" s="1"/>
  <c r="AZ201" i="1" s="1"/>
  <c r="AZ202" i="1" s="1"/>
  <c r="AZ203" i="1" s="1"/>
  <c r="AZ204" i="1" s="1"/>
  <c r="AZ205" i="1" s="1"/>
  <c r="AZ206" i="1" s="1"/>
  <c r="AZ207" i="1" s="1"/>
  <c r="AZ208" i="1" s="1"/>
  <c r="AZ209" i="1" s="1"/>
  <c r="AZ210" i="1" s="1"/>
  <c r="AZ211" i="1" s="1"/>
  <c r="AZ212" i="1" s="1"/>
  <c r="AZ213" i="1" s="1"/>
  <c r="AZ214" i="1" s="1"/>
  <c r="AZ215" i="1" s="1"/>
  <c r="AZ216" i="1" s="1"/>
  <c r="AZ217" i="1" s="1"/>
  <c r="AZ218" i="1" s="1"/>
  <c r="AZ219" i="1" s="1"/>
  <c r="AZ220" i="1" s="1"/>
  <c r="AZ221" i="1" s="1"/>
  <c r="AZ222" i="1" s="1"/>
  <c r="AZ223" i="1" s="1"/>
  <c r="AZ224" i="1" s="1"/>
  <c r="AZ225" i="1" s="1"/>
  <c r="AZ226" i="1" s="1"/>
  <c r="AZ227" i="1" s="1"/>
  <c r="AZ228" i="1" s="1"/>
  <c r="AZ229" i="1" s="1"/>
  <c r="AZ230" i="1" s="1"/>
  <c r="AZ231" i="1" s="1"/>
  <c r="AZ232" i="1" s="1"/>
  <c r="AZ233" i="1" s="1"/>
  <c r="AZ234" i="1" s="1"/>
  <c r="AZ235" i="1" s="1"/>
  <c r="AZ236" i="1" s="1"/>
  <c r="AZ237" i="1" s="1"/>
  <c r="AZ238" i="1" s="1"/>
  <c r="AZ239" i="1" s="1"/>
  <c r="AZ240" i="1" s="1"/>
  <c r="AZ241" i="1" s="1"/>
  <c r="AZ242" i="1" s="1"/>
  <c r="AZ243" i="1" s="1"/>
  <c r="AZ244" i="1" s="1"/>
  <c r="AZ245" i="1" s="1"/>
  <c r="AZ246" i="1" s="1"/>
  <c r="AZ247" i="1" s="1"/>
  <c r="AZ248" i="1" s="1"/>
  <c r="AZ249" i="1" s="1"/>
  <c r="AZ250" i="1" s="1"/>
  <c r="AZ251" i="1" s="1"/>
  <c r="AZ252" i="1" s="1"/>
  <c r="AZ253" i="1" s="1"/>
  <c r="AZ254" i="1" s="1"/>
  <c r="AZ255" i="1" s="1"/>
  <c r="AZ256" i="1" s="1"/>
  <c r="AZ257" i="1" s="1"/>
  <c r="AZ258" i="1" s="1"/>
  <c r="AZ259" i="1" s="1"/>
  <c r="AZ260" i="1" s="1"/>
  <c r="AZ261" i="1" s="1"/>
  <c r="AZ262" i="1" s="1"/>
  <c r="AZ263" i="1" s="1"/>
  <c r="AZ264" i="1" s="1"/>
  <c r="AZ265" i="1" s="1"/>
  <c r="AZ266" i="1" s="1"/>
  <c r="AZ267" i="1" s="1"/>
  <c r="AZ268" i="1" s="1"/>
  <c r="AZ269" i="1" s="1"/>
  <c r="AZ270" i="1" s="1"/>
  <c r="AZ271" i="1" s="1"/>
  <c r="AZ272" i="1" s="1"/>
  <c r="AZ273" i="1" s="1"/>
  <c r="AZ274" i="1" s="1"/>
  <c r="AZ275" i="1" s="1"/>
  <c r="AZ276" i="1" s="1"/>
  <c r="AZ277" i="1" s="1"/>
  <c r="AZ278" i="1" s="1"/>
  <c r="AZ279" i="1" s="1"/>
  <c r="AZ280" i="1" s="1"/>
  <c r="AZ281" i="1" s="1"/>
  <c r="AZ282" i="1" s="1"/>
  <c r="AZ283" i="1" s="1"/>
  <c r="AZ284" i="1" s="1"/>
  <c r="AZ285" i="1" s="1"/>
  <c r="AZ286" i="1" s="1"/>
  <c r="AZ287" i="1" s="1"/>
  <c r="AZ288" i="1" s="1"/>
  <c r="AZ289" i="1" s="1"/>
  <c r="AZ290" i="1" s="1"/>
  <c r="AZ291" i="1" s="1"/>
  <c r="AZ292" i="1" s="1"/>
  <c r="AZ293" i="1" s="1"/>
  <c r="AZ294" i="1" s="1"/>
  <c r="AZ295" i="1" s="1"/>
  <c r="AZ296" i="1" s="1"/>
  <c r="AZ297" i="1" s="1"/>
  <c r="AZ298" i="1" s="1"/>
  <c r="AZ299" i="1" s="1"/>
  <c r="AZ300" i="1" s="1"/>
  <c r="AZ301" i="1" s="1"/>
  <c r="AZ302" i="1" s="1"/>
  <c r="AZ303" i="1" s="1"/>
  <c r="AZ304" i="1" s="1"/>
  <c r="AZ305" i="1" s="1"/>
  <c r="AZ306" i="1" s="1"/>
  <c r="AZ307" i="1" s="1"/>
  <c r="AZ308" i="1" s="1"/>
  <c r="AZ309" i="1" s="1"/>
  <c r="AZ310" i="1" s="1"/>
  <c r="AZ311" i="1" s="1"/>
  <c r="AZ312" i="1" s="1"/>
  <c r="AZ313" i="1" s="1"/>
  <c r="AZ314" i="1" s="1"/>
  <c r="AZ315" i="1" s="1"/>
  <c r="AY160" i="1"/>
  <c r="AY161" i="1" s="1"/>
  <c r="AY162" i="1" s="1"/>
  <c r="AY163" i="1" s="1"/>
  <c r="AY164" i="1" s="1"/>
  <c r="AY165" i="1" s="1"/>
  <c r="AY166" i="1" s="1"/>
  <c r="AY167" i="1" s="1"/>
  <c r="AY168" i="1" s="1"/>
  <c r="AY169" i="1" s="1"/>
  <c r="AY170" i="1" s="1"/>
  <c r="AY171" i="1" s="1"/>
  <c r="AY172" i="1" s="1"/>
  <c r="AY173" i="1" s="1"/>
  <c r="AY174" i="1" s="1"/>
  <c r="AY175" i="1" s="1"/>
  <c r="AY176" i="1" s="1"/>
  <c r="AY177" i="1" s="1"/>
  <c r="AY178" i="1" s="1"/>
  <c r="AY179" i="1" s="1"/>
  <c r="AY180" i="1" s="1"/>
  <c r="AY181" i="1" s="1"/>
  <c r="AY182" i="1" s="1"/>
  <c r="AY183" i="1" s="1"/>
  <c r="AY184" i="1" s="1"/>
  <c r="AY185" i="1" s="1"/>
  <c r="AY186" i="1" s="1"/>
  <c r="AY187" i="1" s="1"/>
  <c r="AY188" i="1" s="1"/>
  <c r="AY189" i="1" s="1"/>
  <c r="AY190" i="1" s="1"/>
  <c r="AY191" i="1" s="1"/>
  <c r="AY192" i="1" s="1"/>
  <c r="AY193" i="1" s="1"/>
  <c r="AY194" i="1" s="1"/>
  <c r="AY195" i="1" s="1"/>
  <c r="AY196" i="1" s="1"/>
  <c r="AY197" i="1" s="1"/>
  <c r="AY198" i="1" s="1"/>
  <c r="AY199" i="1" s="1"/>
  <c r="AY200" i="1" s="1"/>
  <c r="AY201" i="1" s="1"/>
  <c r="AY202" i="1" s="1"/>
  <c r="AY203" i="1" s="1"/>
  <c r="AY204" i="1" s="1"/>
  <c r="AY205" i="1" s="1"/>
  <c r="AY206" i="1" s="1"/>
  <c r="AY207" i="1" s="1"/>
  <c r="AY208" i="1" s="1"/>
  <c r="AY209" i="1" s="1"/>
  <c r="AY210" i="1" s="1"/>
  <c r="AY211" i="1" s="1"/>
  <c r="AY212" i="1" s="1"/>
  <c r="AY213" i="1" s="1"/>
  <c r="AY214" i="1" s="1"/>
  <c r="AY215" i="1" s="1"/>
  <c r="AY216" i="1" s="1"/>
  <c r="AY217" i="1" s="1"/>
  <c r="AY218" i="1" s="1"/>
  <c r="AY219" i="1" s="1"/>
  <c r="AY220" i="1" s="1"/>
  <c r="AY221" i="1" s="1"/>
  <c r="AY222" i="1" s="1"/>
  <c r="AY223" i="1" s="1"/>
  <c r="AY224" i="1" s="1"/>
  <c r="AY225" i="1" s="1"/>
  <c r="AY226" i="1" s="1"/>
  <c r="AY227" i="1" s="1"/>
  <c r="AY228" i="1" s="1"/>
  <c r="AY229" i="1" s="1"/>
  <c r="AY230" i="1" s="1"/>
  <c r="AY231" i="1" s="1"/>
  <c r="AY232" i="1" s="1"/>
  <c r="AY233" i="1" s="1"/>
  <c r="AY234" i="1" s="1"/>
  <c r="AY235" i="1" s="1"/>
  <c r="AY236" i="1" s="1"/>
  <c r="AY237" i="1" s="1"/>
  <c r="AY238" i="1" s="1"/>
  <c r="AY239" i="1" s="1"/>
  <c r="AY240" i="1" s="1"/>
  <c r="AY241" i="1" s="1"/>
  <c r="AY242" i="1" s="1"/>
  <c r="AY243" i="1" s="1"/>
  <c r="AY244" i="1" s="1"/>
  <c r="AY245" i="1" s="1"/>
  <c r="AY246" i="1" s="1"/>
  <c r="AY247" i="1" s="1"/>
  <c r="AY248" i="1" s="1"/>
  <c r="AY249" i="1" s="1"/>
  <c r="AY250" i="1" s="1"/>
  <c r="AY251" i="1" s="1"/>
  <c r="AY252" i="1" s="1"/>
  <c r="AY253" i="1" s="1"/>
  <c r="AY254" i="1" s="1"/>
  <c r="AY255" i="1" s="1"/>
  <c r="AY256" i="1" s="1"/>
  <c r="AY257" i="1" s="1"/>
  <c r="AY258" i="1" s="1"/>
  <c r="AY259" i="1" s="1"/>
  <c r="AY260" i="1" s="1"/>
  <c r="AY261" i="1" s="1"/>
  <c r="AY262" i="1" s="1"/>
  <c r="AY263" i="1" s="1"/>
  <c r="AY264" i="1" s="1"/>
  <c r="AY265" i="1" s="1"/>
  <c r="AY266" i="1" s="1"/>
  <c r="AY267" i="1" s="1"/>
  <c r="AY268" i="1" s="1"/>
  <c r="AY269" i="1" s="1"/>
  <c r="AY270" i="1" s="1"/>
  <c r="AY271" i="1" s="1"/>
  <c r="AY272" i="1" s="1"/>
  <c r="AY273" i="1" s="1"/>
  <c r="AY274" i="1" s="1"/>
  <c r="AY275" i="1" s="1"/>
  <c r="AY276" i="1" s="1"/>
  <c r="AY277" i="1" s="1"/>
  <c r="AY278" i="1" s="1"/>
  <c r="AY279" i="1" s="1"/>
  <c r="AY280" i="1" s="1"/>
  <c r="AY281" i="1" s="1"/>
  <c r="AY282" i="1" s="1"/>
  <c r="AY283" i="1" s="1"/>
  <c r="AY284" i="1" s="1"/>
  <c r="AY285" i="1" s="1"/>
  <c r="AY286" i="1" s="1"/>
  <c r="AY287" i="1" s="1"/>
  <c r="AY288" i="1" s="1"/>
  <c r="AY289" i="1" s="1"/>
  <c r="AY290" i="1" s="1"/>
  <c r="AY291" i="1" s="1"/>
  <c r="AY292" i="1" s="1"/>
  <c r="AY293" i="1" s="1"/>
  <c r="AY294" i="1" s="1"/>
  <c r="AY295" i="1" s="1"/>
  <c r="AY296" i="1" s="1"/>
  <c r="AY297" i="1" s="1"/>
  <c r="AY298" i="1" s="1"/>
  <c r="AY299" i="1" s="1"/>
  <c r="AY300" i="1" s="1"/>
  <c r="AY301" i="1" s="1"/>
  <c r="AY302" i="1" s="1"/>
  <c r="AY303" i="1" s="1"/>
  <c r="AY304" i="1" s="1"/>
  <c r="AY305" i="1" s="1"/>
  <c r="AY306" i="1" s="1"/>
  <c r="AY307" i="1" s="1"/>
  <c r="AY308" i="1" s="1"/>
  <c r="AY309" i="1" s="1"/>
  <c r="AY310" i="1" s="1"/>
  <c r="AY311" i="1" s="1"/>
  <c r="AY312" i="1" s="1"/>
  <c r="AY313" i="1" s="1"/>
  <c r="AY314" i="1" s="1"/>
  <c r="AY315" i="1" s="1"/>
  <c r="AW160" i="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V160" i="1"/>
  <c r="AV161" i="1" s="1"/>
  <c r="AV162" i="1" s="1"/>
  <c r="AV163" i="1" s="1"/>
  <c r="AV164" i="1" s="1"/>
  <c r="AV165" i="1" s="1"/>
  <c r="AV166" i="1" s="1"/>
  <c r="AV167" i="1" s="1"/>
  <c r="AV168" i="1" s="1"/>
  <c r="AV169" i="1" s="1"/>
  <c r="AV170" i="1" s="1"/>
  <c r="AV171" i="1" s="1"/>
  <c r="AV172" i="1" s="1"/>
  <c r="AV173" i="1" s="1"/>
  <c r="AV174" i="1" s="1"/>
  <c r="AV175" i="1" s="1"/>
  <c r="AV176" i="1" s="1"/>
  <c r="AV177" i="1" s="1"/>
  <c r="AV178" i="1" s="1"/>
  <c r="AV179" i="1" s="1"/>
  <c r="AV180" i="1" s="1"/>
  <c r="AV181" i="1" s="1"/>
  <c r="AV182" i="1" s="1"/>
  <c r="AV183" i="1" s="1"/>
  <c r="AV184" i="1" s="1"/>
  <c r="AV185" i="1" s="1"/>
  <c r="AV186" i="1" s="1"/>
  <c r="AV187" i="1" s="1"/>
  <c r="AV188" i="1" s="1"/>
  <c r="AV189" i="1" s="1"/>
  <c r="AV190" i="1" s="1"/>
  <c r="AV191" i="1" s="1"/>
  <c r="AV192" i="1" s="1"/>
  <c r="AV193" i="1" s="1"/>
  <c r="AV194" i="1" s="1"/>
  <c r="AV195" i="1" s="1"/>
  <c r="AV196" i="1" s="1"/>
  <c r="AV197" i="1" s="1"/>
  <c r="AV198" i="1" s="1"/>
  <c r="AV199" i="1" s="1"/>
  <c r="AV200" i="1" s="1"/>
  <c r="AV201" i="1" s="1"/>
  <c r="AV202" i="1" s="1"/>
  <c r="AV203" i="1" s="1"/>
  <c r="AV204" i="1" s="1"/>
  <c r="AV205" i="1" s="1"/>
  <c r="AV206" i="1" s="1"/>
  <c r="AV207" i="1" s="1"/>
  <c r="AV208" i="1" s="1"/>
  <c r="AV209" i="1" s="1"/>
  <c r="AV210" i="1" s="1"/>
  <c r="AV211" i="1" s="1"/>
  <c r="AV212" i="1" s="1"/>
  <c r="AV213" i="1" s="1"/>
  <c r="AV214" i="1" s="1"/>
  <c r="AV215" i="1" s="1"/>
  <c r="AV216" i="1" s="1"/>
  <c r="AV217" i="1" s="1"/>
  <c r="AV218" i="1" s="1"/>
  <c r="AV219" i="1" s="1"/>
  <c r="AV220" i="1" s="1"/>
  <c r="AV221" i="1" s="1"/>
  <c r="AV222" i="1" s="1"/>
  <c r="AV223" i="1" s="1"/>
  <c r="AV224" i="1" s="1"/>
  <c r="AV225" i="1" s="1"/>
  <c r="AV226" i="1" s="1"/>
  <c r="AV227" i="1" s="1"/>
  <c r="AV228" i="1" s="1"/>
  <c r="AV229" i="1" s="1"/>
  <c r="AV230" i="1" s="1"/>
  <c r="AV231" i="1" s="1"/>
  <c r="AV232" i="1" s="1"/>
  <c r="AV233" i="1" s="1"/>
  <c r="AV234" i="1" s="1"/>
  <c r="AV235" i="1" s="1"/>
  <c r="AV236" i="1" s="1"/>
  <c r="AV237" i="1" s="1"/>
  <c r="AV238" i="1" s="1"/>
  <c r="AV239" i="1" s="1"/>
  <c r="AV240" i="1" s="1"/>
  <c r="AV241" i="1" s="1"/>
  <c r="AV242" i="1" s="1"/>
  <c r="AV243" i="1" s="1"/>
  <c r="AV244" i="1" s="1"/>
  <c r="AV245" i="1" s="1"/>
  <c r="AV246" i="1" s="1"/>
  <c r="AV247" i="1" s="1"/>
  <c r="AV248" i="1" s="1"/>
  <c r="AV249" i="1" s="1"/>
  <c r="AV250" i="1" s="1"/>
  <c r="AV251" i="1" s="1"/>
  <c r="AV252" i="1" s="1"/>
  <c r="AV253" i="1" s="1"/>
  <c r="AV254" i="1" s="1"/>
  <c r="AV255" i="1" s="1"/>
  <c r="AV256" i="1" s="1"/>
  <c r="AV257" i="1" s="1"/>
  <c r="AV258" i="1" s="1"/>
  <c r="AV259" i="1" s="1"/>
  <c r="AV260" i="1" s="1"/>
  <c r="AV261" i="1" s="1"/>
  <c r="AV262" i="1" s="1"/>
  <c r="AV263" i="1" s="1"/>
  <c r="AV264" i="1" s="1"/>
  <c r="AV265" i="1" s="1"/>
  <c r="AV266" i="1" s="1"/>
  <c r="AV267" i="1" s="1"/>
  <c r="AV268" i="1" s="1"/>
  <c r="AV269" i="1" s="1"/>
  <c r="AV270" i="1" s="1"/>
  <c r="AV271" i="1" s="1"/>
  <c r="AV272" i="1" s="1"/>
  <c r="AV273" i="1" s="1"/>
  <c r="AV274" i="1" s="1"/>
  <c r="AV275" i="1" s="1"/>
  <c r="AV276" i="1" s="1"/>
  <c r="AV277" i="1" s="1"/>
  <c r="AV278" i="1" s="1"/>
  <c r="AV279" i="1" s="1"/>
  <c r="AV280" i="1" s="1"/>
  <c r="AV281" i="1" s="1"/>
  <c r="AV282" i="1" s="1"/>
  <c r="AV283" i="1" s="1"/>
  <c r="AV284" i="1" s="1"/>
  <c r="AV285" i="1" s="1"/>
  <c r="AV286" i="1" s="1"/>
  <c r="AV287" i="1" s="1"/>
  <c r="AV288" i="1" s="1"/>
  <c r="AV289" i="1" s="1"/>
  <c r="AV290" i="1" s="1"/>
  <c r="AV291" i="1" s="1"/>
  <c r="AV292" i="1" s="1"/>
  <c r="AV293" i="1" s="1"/>
  <c r="AV294" i="1" s="1"/>
  <c r="AV295" i="1" s="1"/>
  <c r="AV296" i="1" s="1"/>
  <c r="AV297" i="1" s="1"/>
  <c r="AV298" i="1" s="1"/>
  <c r="AV299" i="1" s="1"/>
  <c r="AV300" i="1" s="1"/>
  <c r="AV301" i="1" s="1"/>
  <c r="AV302" i="1" s="1"/>
  <c r="AV303" i="1" s="1"/>
  <c r="AV304" i="1" s="1"/>
  <c r="AV305" i="1" s="1"/>
  <c r="AV306" i="1" s="1"/>
  <c r="AV307" i="1" s="1"/>
  <c r="AV308" i="1" s="1"/>
  <c r="AV309" i="1" s="1"/>
  <c r="AV310" i="1" s="1"/>
  <c r="AV311" i="1" s="1"/>
  <c r="AV312" i="1" s="1"/>
  <c r="AV313" i="1" s="1"/>
  <c r="AV314" i="1" s="1"/>
  <c r="AV315" i="1" s="1"/>
  <c r="AU160" i="1"/>
  <c r="AT160" i="1"/>
  <c r="AT161" i="1" s="1"/>
  <c r="AT162" i="1" s="1"/>
  <c r="AT163" i="1" s="1"/>
  <c r="AT164" i="1" s="1"/>
  <c r="AT165" i="1" s="1"/>
  <c r="AT166" i="1" s="1"/>
  <c r="AT167" i="1" s="1"/>
  <c r="AT168" i="1" s="1"/>
  <c r="AT169" i="1" s="1"/>
  <c r="AT170" i="1" s="1"/>
  <c r="AT171" i="1" s="1"/>
  <c r="AT172" i="1" s="1"/>
  <c r="AT173" i="1" s="1"/>
  <c r="AT174" i="1" s="1"/>
  <c r="AT175" i="1" s="1"/>
  <c r="AT176" i="1" s="1"/>
  <c r="AT177" i="1" s="1"/>
  <c r="AT178" i="1" s="1"/>
  <c r="AT179" i="1" s="1"/>
  <c r="AT180" i="1" s="1"/>
  <c r="AT181" i="1" s="1"/>
  <c r="AT182" i="1" s="1"/>
  <c r="AT183" i="1" s="1"/>
  <c r="AT184" i="1" s="1"/>
  <c r="AT185" i="1" s="1"/>
  <c r="AT186" i="1" s="1"/>
  <c r="AT187" i="1" s="1"/>
  <c r="AT188" i="1" s="1"/>
  <c r="AT189" i="1" s="1"/>
  <c r="AT190" i="1" s="1"/>
  <c r="AT191" i="1" s="1"/>
  <c r="AT192" i="1" s="1"/>
  <c r="AT193" i="1" s="1"/>
  <c r="AT194" i="1" s="1"/>
  <c r="AT195" i="1" s="1"/>
  <c r="AT196" i="1" s="1"/>
  <c r="AT197" i="1" s="1"/>
  <c r="AT198" i="1" s="1"/>
  <c r="AT199" i="1" s="1"/>
  <c r="AT200" i="1" s="1"/>
  <c r="AT201" i="1" s="1"/>
  <c r="AT202" i="1" s="1"/>
  <c r="AT203" i="1" s="1"/>
  <c r="AT204" i="1" s="1"/>
  <c r="AT205" i="1" s="1"/>
  <c r="AT206" i="1" s="1"/>
  <c r="AT207" i="1" s="1"/>
  <c r="AT208" i="1" s="1"/>
  <c r="AT209" i="1" s="1"/>
  <c r="AT210" i="1" s="1"/>
  <c r="AT211" i="1" s="1"/>
  <c r="AT212" i="1" s="1"/>
  <c r="AT213" i="1" s="1"/>
  <c r="AT214" i="1" s="1"/>
  <c r="AT215" i="1" s="1"/>
  <c r="AT216" i="1" s="1"/>
  <c r="AT217" i="1" s="1"/>
  <c r="AT218" i="1" s="1"/>
  <c r="AT219" i="1" s="1"/>
  <c r="AT220" i="1" s="1"/>
  <c r="AT221" i="1" s="1"/>
  <c r="AT222" i="1" s="1"/>
  <c r="AT223" i="1" s="1"/>
  <c r="AT224" i="1" s="1"/>
  <c r="AT225" i="1" s="1"/>
  <c r="AT226" i="1" s="1"/>
  <c r="AT227" i="1" s="1"/>
  <c r="AT228" i="1" s="1"/>
  <c r="AT229" i="1" s="1"/>
  <c r="AT230" i="1" s="1"/>
  <c r="AT231" i="1" s="1"/>
  <c r="AT232" i="1" s="1"/>
  <c r="AT233" i="1" s="1"/>
  <c r="AT234" i="1" s="1"/>
  <c r="AT235" i="1" s="1"/>
  <c r="AT236" i="1" s="1"/>
  <c r="AT237" i="1" s="1"/>
  <c r="AT238" i="1" s="1"/>
  <c r="AT239" i="1" s="1"/>
  <c r="AT240" i="1" s="1"/>
  <c r="AT241" i="1" s="1"/>
  <c r="AT242" i="1" s="1"/>
  <c r="AT243" i="1" s="1"/>
  <c r="AT244" i="1" s="1"/>
  <c r="AT245" i="1" s="1"/>
  <c r="AT246" i="1" s="1"/>
  <c r="AT247" i="1" s="1"/>
  <c r="AT248" i="1" s="1"/>
  <c r="AT249" i="1" s="1"/>
  <c r="AT250" i="1" s="1"/>
  <c r="AT251" i="1" s="1"/>
  <c r="AT252" i="1" s="1"/>
  <c r="AT253" i="1" s="1"/>
  <c r="AT254" i="1" s="1"/>
  <c r="AT255" i="1" s="1"/>
  <c r="AT256" i="1" s="1"/>
  <c r="AT257" i="1" s="1"/>
  <c r="AT258" i="1" s="1"/>
  <c r="AT259" i="1" s="1"/>
  <c r="AT260" i="1" s="1"/>
  <c r="AT261" i="1" s="1"/>
  <c r="AT262" i="1" s="1"/>
  <c r="AT263" i="1" s="1"/>
  <c r="AT264" i="1" s="1"/>
  <c r="AT265" i="1" s="1"/>
  <c r="AT266" i="1" s="1"/>
  <c r="AT267" i="1" s="1"/>
  <c r="AT268" i="1" s="1"/>
  <c r="AT269" i="1" s="1"/>
  <c r="AT270" i="1" s="1"/>
  <c r="AT271" i="1" s="1"/>
  <c r="AT272" i="1" s="1"/>
  <c r="AT273" i="1" s="1"/>
  <c r="AT274" i="1" s="1"/>
  <c r="AT275" i="1" s="1"/>
  <c r="AT276" i="1" s="1"/>
  <c r="AT277" i="1" s="1"/>
  <c r="AT278" i="1" s="1"/>
  <c r="AT279" i="1" s="1"/>
  <c r="AT280" i="1" s="1"/>
  <c r="AT281" i="1" s="1"/>
  <c r="AT282" i="1" s="1"/>
  <c r="AT283" i="1" s="1"/>
  <c r="AT284" i="1" s="1"/>
  <c r="AT285" i="1" s="1"/>
  <c r="AT286" i="1" s="1"/>
  <c r="AT287" i="1" s="1"/>
  <c r="AT288" i="1" s="1"/>
  <c r="AT289" i="1" s="1"/>
  <c r="AT290" i="1" s="1"/>
  <c r="AT291" i="1" s="1"/>
  <c r="AT292" i="1" s="1"/>
  <c r="AT293" i="1" s="1"/>
  <c r="AT294" i="1" s="1"/>
  <c r="AT295" i="1" s="1"/>
  <c r="AT296" i="1" s="1"/>
  <c r="AT297" i="1" s="1"/>
  <c r="AT298" i="1" s="1"/>
  <c r="AT299" i="1" s="1"/>
  <c r="AT300" i="1" s="1"/>
  <c r="AT301" i="1" s="1"/>
  <c r="AT302" i="1" s="1"/>
  <c r="AT303" i="1" s="1"/>
  <c r="AT304" i="1" s="1"/>
  <c r="AT305" i="1" s="1"/>
  <c r="AT306" i="1" s="1"/>
  <c r="AT307" i="1" s="1"/>
  <c r="AT308" i="1" s="1"/>
  <c r="AT309" i="1" s="1"/>
  <c r="AT310" i="1" s="1"/>
  <c r="AT311" i="1" s="1"/>
  <c r="AT312" i="1" s="1"/>
  <c r="AT313" i="1" s="1"/>
  <c r="AT314" i="1" s="1"/>
  <c r="AT315" i="1" s="1"/>
  <c r="AS160" i="1"/>
  <c r="AS161" i="1" s="1"/>
  <c r="AS162" i="1" s="1"/>
  <c r="AS163" i="1" s="1"/>
  <c r="AS164" i="1" s="1"/>
  <c r="AS165" i="1" s="1"/>
  <c r="AS166" i="1" s="1"/>
  <c r="AS167" i="1" s="1"/>
  <c r="AS168" i="1" s="1"/>
  <c r="AS169" i="1" s="1"/>
  <c r="AS170" i="1" s="1"/>
  <c r="AS171" i="1" s="1"/>
  <c r="AS172" i="1" s="1"/>
  <c r="AS173" i="1" s="1"/>
  <c r="AS174" i="1" s="1"/>
  <c r="AS175" i="1" s="1"/>
  <c r="AS176" i="1" s="1"/>
  <c r="AS177" i="1" s="1"/>
  <c r="AS178" i="1" s="1"/>
  <c r="AS179" i="1" s="1"/>
  <c r="AS180" i="1" s="1"/>
  <c r="AS181" i="1" s="1"/>
  <c r="AS182" i="1" s="1"/>
  <c r="AS183" i="1" s="1"/>
  <c r="AS184" i="1" s="1"/>
  <c r="AS185" i="1" s="1"/>
  <c r="AS186" i="1" s="1"/>
  <c r="AS187" i="1" s="1"/>
  <c r="AS188" i="1" s="1"/>
  <c r="AS189" i="1" s="1"/>
  <c r="AS190" i="1" s="1"/>
  <c r="AS191" i="1" s="1"/>
  <c r="AS192" i="1" s="1"/>
  <c r="AS193" i="1" s="1"/>
  <c r="AS194" i="1" s="1"/>
  <c r="AS195" i="1" s="1"/>
  <c r="AS196" i="1" s="1"/>
  <c r="AS197" i="1" s="1"/>
  <c r="AS198" i="1" s="1"/>
  <c r="AS199" i="1" s="1"/>
  <c r="AS200" i="1" s="1"/>
  <c r="AS201" i="1" s="1"/>
  <c r="AS202" i="1" s="1"/>
  <c r="AS203" i="1" s="1"/>
  <c r="AS204" i="1" s="1"/>
  <c r="AS205" i="1" s="1"/>
  <c r="AS206" i="1" s="1"/>
  <c r="AS207" i="1" s="1"/>
  <c r="AS208" i="1" s="1"/>
  <c r="AS209" i="1" s="1"/>
  <c r="AS210" i="1" s="1"/>
  <c r="AS211" i="1" s="1"/>
  <c r="AS212" i="1" s="1"/>
  <c r="AS213" i="1" s="1"/>
  <c r="AS214" i="1" s="1"/>
  <c r="AS215" i="1" s="1"/>
  <c r="AS216" i="1" s="1"/>
  <c r="AS217" i="1" s="1"/>
  <c r="AS218" i="1" s="1"/>
  <c r="AS219" i="1" s="1"/>
  <c r="AS220" i="1" s="1"/>
  <c r="AS221" i="1" s="1"/>
  <c r="AS222" i="1" s="1"/>
  <c r="AS223" i="1" s="1"/>
  <c r="AS224" i="1" s="1"/>
  <c r="AS225" i="1" s="1"/>
  <c r="AS226" i="1" s="1"/>
  <c r="AS227" i="1" s="1"/>
  <c r="AS228" i="1" s="1"/>
  <c r="AS229" i="1" s="1"/>
  <c r="AS230" i="1" s="1"/>
  <c r="AS231" i="1" s="1"/>
  <c r="AS232" i="1" s="1"/>
  <c r="AS233" i="1" s="1"/>
  <c r="AS234" i="1" s="1"/>
  <c r="AS235" i="1" s="1"/>
  <c r="AS236" i="1" s="1"/>
  <c r="AS237" i="1" s="1"/>
  <c r="AS238" i="1" s="1"/>
  <c r="AS239" i="1" s="1"/>
  <c r="AS240" i="1" s="1"/>
  <c r="AS241" i="1" s="1"/>
  <c r="AS242" i="1" s="1"/>
  <c r="AS243" i="1" s="1"/>
  <c r="AS244" i="1" s="1"/>
  <c r="AS245" i="1" s="1"/>
  <c r="AS246" i="1" s="1"/>
  <c r="AS247" i="1" s="1"/>
  <c r="AS248" i="1" s="1"/>
  <c r="AS249" i="1" s="1"/>
  <c r="AS250" i="1" s="1"/>
  <c r="AS251" i="1" s="1"/>
  <c r="AS252" i="1" s="1"/>
  <c r="AS253" i="1" s="1"/>
  <c r="AS254" i="1" s="1"/>
  <c r="AS255" i="1" s="1"/>
  <c r="AS256" i="1" s="1"/>
  <c r="AS257" i="1" s="1"/>
  <c r="AS258" i="1" s="1"/>
  <c r="AS259" i="1" s="1"/>
  <c r="AS260" i="1" s="1"/>
  <c r="AS261" i="1" s="1"/>
  <c r="AS262" i="1" s="1"/>
  <c r="AS263" i="1" s="1"/>
  <c r="AS264" i="1" s="1"/>
  <c r="AS265" i="1" s="1"/>
  <c r="AS266" i="1" s="1"/>
  <c r="AS267" i="1" s="1"/>
  <c r="AS268" i="1" s="1"/>
  <c r="AS269" i="1" s="1"/>
  <c r="AS270" i="1" s="1"/>
  <c r="AS271" i="1" s="1"/>
  <c r="AS272" i="1" s="1"/>
  <c r="AS273" i="1" s="1"/>
  <c r="AS274" i="1" s="1"/>
  <c r="AS275" i="1" s="1"/>
  <c r="AS276" i="1" s="1"/>
  <c r="AS277" i="1" s="1"/>
  <c r="AS278" i="1" s="1"/>
  <c r="AS279" i="1" s="1"/>
  <c r="AS280" i="1" s="1"/>
  <c r="AS281" i="1" s="1"/>
  <c r="AS282" i="1" s="1"/>
  <c r="AS283" i="1" s="1"/>
  <c r="AS284" i="1" s="1"/>
  <c r="AS285" i="1" s="1"/>
  <c r="AS286" i="1" s="1"/>
  <c r="AS287" i="1" s="1"/>
  <c r="AS288" i="1" s="1"/>
  <c r="AS289" i="1" s="1"/>
  <c r="AS290" i="1" s="1"/>
  <c r="AS291" i="1" s="1"/>
  <c r="AS292" i="1" s="1"/>
  <c r="AS293" i="1" s="1"/>
  <c r="AS294" i="1" s="1"/>
  <c r="AS295" i="1" s="1"/>
  <c r="AS296" i="1" s="1"/>
  <c r="AS297" i="1" s="1"/>
  <c r="AS298" i="1" s="1"/>
  <c r="AS299" i="1" s="1"/>
  <c r="AS300" i="1" s="1"/>
  <c r="AS301" i="1" s="1"/>
  <c r="AS302" i="1" s="1"/>
  <c r="AS303" i="1" s="1"/>
  <c r="AS304" i="1" s="1"/>
  <c r="AS305" i="1" s="1"/>
  <c r="AS306" i="1" s="1"/>
  <c r="AS307" i="1" s="1"/>
  <c r="AS308" i="1" s="1"/>
  <c r="AS309" i="1" s="1"/>
  <c r="AS310" i="1" s="1"/>
  <c r="AS311" i="1" s="1"/>
  <c r="AS312" i="1" s="1"/>
  <c r="AS313" i="1" s="1"/>
  <c r="AS314" i="1" s="1"/>
  <c r="AS315" i="1" s="1"/>
  <c r="AR160" i="1"/>
  <c r="AR161" i="1" s="1"/>
  <c r="AR162" i="1" s="1"/>
  <c r="AR163" i="1" s="1"/>
  <c r="AR164" i="1" s="1"/>
  <c r="AR165" i="1" s="1"/>
  <c r="AR166" i="1" s="1"/>
  <c r="AR167" i="1" s="1"/>
  <c r="AR168" i="1" s="1"/>
  <c r="AR169" i="1" s="1"/>
  <c r="AR170" i="1" s="1"/>
  <c r="AR171" i="1" s="1"/>
  <c r="AR172" i="1" s="1"/>
  <c r="AR173" i="1" s="1"/>
  <c r="AR174" i="1" s="1"/>
  <c r="AR175" i="1" s="1"/>
  <c r="AR176" i="1" s="1"/>
  <c r="AR177" i="1" s="1"/>
  <c r="AR178" i="1" s="1"/>
  <c r="AR179" i="1" s="1"/>
  <c r="AR180" i="1" s="1"/>
  <c r="AR181" i="1" s="1"/>
  <c r="AR182" i="1" s="1"/>
  <c r="AR183" i="1" s="1"/>
  <c r="AR184" i="1" s="1"/>
  <c r="AR185" i="1" s="1"/>
  <c r="AR186" i="1" s="1"/>
  <c r="AR187" i="1" s="1"/>
  <c r="AR188" i="1" s="1"/>
  <c r="AR189" i="1" s="1"/>
  <c r="AR190" i="1" s="1"/>
  <c r="AR191" i="1" s="1"/>
  <c r="AR192" i="1" s="1"/>
  <c r="AR193" i="1" s="1"/>
  <c r="AR194" i="1" s="1"/>
  <c r="AR195" i="1" s="1"/>
  <c r="AR196" i="1" s="1"/>
  <c r="AR197" i="1" s="1"/>
  <c r="AR198" i="1" s="1"/>
  <c r="AR199" i="1" s="1"/>
  <c r="AR200" i="1" s="1"/>
  <c r="AR201" i="1" s="1"/>
  <c r="AR202" i="1" s="1"/>
  <c r="AR203" i="1" s="1"/>
  <c r="AR204" i="1" s="1"/>
  <c r="AR205" i="1" s="1"/>
  <c r="AR206" i="1" s="1"/>
  <c r="AR207" i="1" s="1"/>
  <c r="AR208" i="1" s="1"/>
  <c r="AR209" i="1" s="1"/>
  <c r="AR210" i="1" s="1"/>
  <c r="AR211" i="1" s="1"/>
  <c r="AR212" i="1" s="1"/>
  <c r="AR213" i="1" s="1"/>
  <c r="AR214" i="1" s="1"/>
  <c r="AR215" i="1" s="1"/>
  <c r="AR216" i="1" s="1"/>
  <c r="AR217" i="1" s="1"/>
  <c r="AR218" i="1" s="1"/>
  <c r="AR219" i="1" s="1"/>
  <c r="AR220" i="1" s="1"/>
  <c r="AR221" i="1" s="1"/>
  <c r="AR222" i="1" s="1"/>
  <c r="AR223" i="1" s="1"/>
  <c r="AR224" i="1" s="1"/>
  <c r="AR225" i="1" s="1"/>
  <c r="AR226" i="1" s="1"/>
  <c r="AR227" i="1" s="1"/>
  <c r="AR228" i="1" s="1"/>
  <c r="AR229" i="1" s="1"/>
  <c r="AR230" i="1" s="1"/>
  <c r="AR231" i="1" s="1"/>
  <c r="AR232" i="1" s="1"/>
  <c r="AR233" i="1" s="1"/>
  <c r="AR234" i="1" s="1"/>
  <c r="AR235" i="1" s="1"/>
  <c r="AR236" i="1" s="1"/>
  <c r="AR237" i="1" s="1"/>
  <c r="AR238" i="1" s="1"/>
  <c r="AR239" i="1" s="1"/>
  <c r="AR240" i="1" s="1"/>
  <c r="AR241" i="1" s="1"/>
  <c r="AR242" i="1" s="1"/>
  <c r="AR243" i="1" s="1"/>
  <c r="AR244" i="1" s="1"/>
  <c r="AR245" i="1" s="1"/>
  <c r="AR246" i="1" s="1"/>
  <c r="AR247" i="1" s="1"/>
  <c r="AR248" i="1" s="1"/>
  <c r="AR249" i="1" s="1"/>
  <c r="AR250" i="1" s="1"/>
  <c r="AR251" i="1" s="1"/>
  <c r="AR252" i="1" s="1"/>
  <c r="AR253" i="1" s="1"/>
  <c r="AR254" i="1" s="1"/>
  <c r="AR255" i="1" s="1"/>
  <c r="AR256" i="1" s="1"/>
  <c r="AR257" i="1" s="1"/>
  <c r="AR258" i="1" s="1"/>
  <c r="AR259" i="1" s="1"/>
  <c r="AR260" i="1" s="1"/>
  <c r="AR261" i="1" s="1"/>
  <c r="AR262" i="1" s="1"/>
  <c r="AR263" i="1" s="1"/>
  <c r="AR264" i="1" s="1"/>
  <c r="AR265" i="1" s="1"/>
  <c r="AR266" i="1" s="1"/>
  <c r="AR267" i="1" s="1"/>
  <c r="AR268" i="1" s="1"/>
  <c r="AR269" i="1" s="1"/>
  <c r="AR270" i="1" s="1"/>
  <c r="AR271" i="1" s="1"/>
  <c r="AR272" i="1" s="1"/>
  <c r="AR273" i="1" s="1"/>
  <c r="AR274" i="1" s="1"/>
  <c r="AR275" i="1" s="1"/>
  <c r="AR276" i="1" s="1"/>
  <c r="AR277" i="1" s="1"/>
  <c r="AR278" i="1" s="1"/>
  <c r="AR279" i="1" s="1"/>
  <c r="AR280" i="1" s="1"/>
  <c r="AR281" i="1" s="1"/>
  <c r="AR282" i="1" s="1"/>
  <c r="AR283" i="1" s="1"/>
  <c r="AR284" i="1" s="1"/>
  <c r="AR285" i="1" s="1"/>
  <c r="AR286" i="1" s="1"/>
  <c r="AR287" i="1" s="1"/>
  <c r="AR288" i="1" s="1"/>
  <c r="AR289" i="1" s="1"/>
  <c r="AR290" i="1" s="1"/>
  <c r="AR291" i="1" s="1"/>
  <c r="AR292" i="1" s="1"/>
  <c r="AR293" i="1" s="1"/>
  <c r="AR294" i="1" s="1"/>
  <c r="AR295" i="1" s="1"/>
  <c r="AR296" i="1" s="1"/>
  <c r="AR297" i="1" s="1"/>
  <c r="AR298" i="1" s="1"/>
  <c r="AR299" i="1" s="1"/>
  <c r="AR300" i="1" s="1"/>
  <c r="AR301" i="1" s="1"/>
  <c r="AR302" i="1" s="1"/>
  <c r="AR303" i="1" s="1"/>
  <c r="AR304" i="1" s="1"/>
  <c r="AR305" i="1" s="1"/>
  <c r="AR306" i="1" s="1"/>
  <c r="AR307" i="1" s="1"/>
  <c r="AR308" i="1" s="1"/>
  <c r="AR309" i="1" s="1"/>
  <c r="AR310" i="1" s="1"/>
  <c r="AR311" i="1" s="1"/>
  <c r="AR312" i="1" s="1"/>
  <c r="AR313" i="1" s="1"/>
  <c r="AR314" i="1" s="1"/>
  <c r="AR315" i="1" s="1"/>
  <c r="AQ160" i="1"/>
  <c r="AQ161" i="1" s="1"/>
  <c r="AQ162" i="1" s="1"/>
  <c r="AQ163" i="1" s="1"/>
  <c r="AQ164" i="1" s="1"/>
  <c r="AQ165" i="1" s="1"/>
  <c r="AQ166" i="1" s="1"/>
  <c r="AQ167" i="1" s="1"/>
  <c r="AQ168" i="1" s="1"/>
  <c r="AQ169" i="1" s="1"/>
  <c r="AQ170" i="1" s="1"/>
  <c r="AQ171" i="1" s="1"/>
  <c r="AQ172" i="1" s="1"/>
  <c r="AQ173" i="1" s="1"/>
  <c r="AQ174" i="1" s="1"/>
  <c r="AQ175" i="1" s="1"/>
  <c r="AQ176" i="1" s="1"/>
  <c r="AQ177" i="1" s="1"/>
  <c r="AQ178" i="1" s="1"/>
  <c r="AQ179" i="1" s="1"/>
  <c r="AQ180" i="1" s="1"/>
  <c r="AQ181" i="1" s="1"/>
  <c r="AQ182" i="1" s="1"/>
  <c r="AQ183" i="1" s="1"/>
  <c r="AQ184" i="1" s="1"/>
  <c r="AQ185" i="1" s="1"/>
  <c r="AQ186" i="1" s="1"/>
  <c r="AQ187" i="1" s="1"/>
  <c r="AQ188" i="1" s="1"/>
  <c r="AQ189" i="1" s="1"/>
  <c r="AQ190" i="1" s="1"/>
  <c r="AQ191" i="1" s="1"/>
  <c r="AQ192" i="1" s="1"/>
  <c r="AQ193" i="1" s="1"/>
  <c r="AQ194" i="1" s="1"/>
  <c r="AQ195" i="1" s="1"/>
  <c r="AQ196" i="1" s="1"/>
  <c r="AQ197" i="1" s="1"/>
  <c r="AQ198" i="1" s="1"/>
  <c r="AQ199" i="1" s="1"/>
  <c r="AQ200" i="1" s="1"/>
  <c r="AQ201" i="1" s="1"/>
  <c r="AQ202" i="1" s="1"/>
  <c r="AQ203" i="1" s="1"/>
  <c r="AQ204" i="1" s="1"/>
  <c r="AQ205" i="1" s="1"/>
  <c r="AQ206" i="1" s="1"/>
  <c r="AQ207" i="1" s="1"/>
  <c r="AQ208" i="1" s="1"/>
  <c r="AQ209" i="1" s="1"/>
  <c r="AQ210" i="1" s="1"/>
  <c r="AQ211" i="1" s="1"/>
  <c r="AQ212" i="1" s="1"/>
  <c r="AQ213" i="1" s="1"/>
  <c r="AQ214" i="1" s="1"/>
  <c r="AQ215" i="1" s="1"/>
  <c r="AQ216" i="1" s="1"/>
  <c r="AQ217" i="1" s="1"/>
  <c r="AQ218" i="1" s="1"/>
  <c r="AQ219" i="1" s="1"/>
  <c r="AQ220" i="1" s="1"/>
  <c r="AQ221" i="1" s="1"/>
  <c r="AQ222" i="1" s="1"/>
  <c r="AQ223" i="1" s="1"/>
  <c r="AQ224" i="1" s="1"/>
  <c r="AQ225" i="1" s="1"/>
  <c r="AQ226" i="1" s="1"/>
  <c r="AQ227" i="1" s="1"/>
  <c r="AQ228" i="1" s="1"/>
  <c r="AQ229" i="1" s="1"/>
  <c r="AQ230" i="1" s="1"/>
  <c r="AQ231" i="1" s="1"/>
  <c r="AQ232" i="1" s="1"/>
  <c r="AQ233" i="1" s="1"/>
  <c r="AQ234" i="1" s="1"/>
  <c r="AQ235" i="1" s="1"/>
  <c r="AQ236" i="1" s="1"/>
  <c r="AQ237" i="1" s="1"/>
  <c r="AQ238" i="1" s="1"/>
  <c r="AQ239" i="1" s="1"/>
  <c r="AQ240" i="1" s="1"/>
  <c r="AQ241" i="1" s="1"/>
  <c r="AQ242" i="1" s="1"/>
  <c r="AQ243" i="1" s="1"/>
  <c r="AQ244" i="1" s="1"/>
  <c r="AQ245" i="1" s="1"/>
  <c r="AQ246" i="1" s="1"/>
  <c r="AQ247" i="1" s="1"/>
  <c r="AQ248" i="1" s="1"/>
  <c r="AQ249" i="1" s="1"/>
  <c r="AQ250" i="1" s="1"/>
  <c r="AQ251" i="1" s="1"/>
  <c r="AQ252" i="1" s="1"/>
  <c r="AQ253" i="1" s="1"/>
  <c r="AQ254" i="1" s="1"/>
  <c r="AQ255" i="1" s="1"/>
  <c r="AQ256" i="1" s="1"/>
  <c r="AQ257" i="1" s="1"/>
  <c r="AQ258" i="1" s="1"/>
  <c r="AQ259" i="1" s="1"/>
  <c r="AQ260" i="1" s="1"/>
  <c r="AQ261" i="1" s="1"/>
  <c r="AQ262" i="1" s="1"/>
  <c r="AQ263" i="1" s="1"/>
  <c r="AQ264" i="1" s="1"/>
  <c r="AQ265" i="1" s="1"/>
  <c r="AQ266" i="1" s="1"/>
  <c r="AQ267" i="1" s="1"/>
  <c r="AQ268" i="1" s="1"/>
  <c r="AQ269" i="1" s="1"/>
  <c r="AQ270" i="1" s="1"/>
  <c r="AQ271" i="1" s="1"/>
  <c r="AQ272" i="1" s="1"/>
  <c r="AQ273" i="1" s="1"/>
  <c r="AQ274" i="1" s="1"/>
  <c r="AQ275" i="1" s="1"/>
  <c r="AQ276" i="1" s="1"/>
  <c r="AQ277" i="1" s="1"/>
  <c r="AQ278" i="1" s="1"/>
  <c r="AQ279" i="1" s="1"/>
  <c r="AQ280" i="1" s="1"/>
  <c r="AQ281" i="1" s="1"/>
  <c r="AQ282" i="1" s="1"/>
  <c r="AQ283" i="1" s="1"/>
  <c r="AQ284" i="1" s="1"/>
  <c r="AQ285" i="1" s="1"/>
  <c r="AQ286" i="1" s="1"/>
  <c r="AQ287" i="1" s="1"/>
  <c r="AQ288" i="1" s="1"/>
  <c r="AQ289" i="1" s="1"/>
  <c r="AQ290" i="1" s="1"/>
  <c r="AQ291" i="1" s="1"/>
  <c r="AQ292" i="1" s="1"/>
  <c r="AQ293" i="1" s="1"/>
  <c r="AQ294" i="1" s="1"/>
  <c r="AQ295" i="1" s="1"/>
  <c r="AQ296" i="1" s="1"/>
  <c r="AQ297" i="1" s="1"/>
  <c r="AQ298" i="1" s="1"/>
  <c r="AQ299" i="1" s="1"/>
  <c r="AQ300" i="1" s="1"/>
  <c r="AQ301" i="1" s="1"/>
  <c r="AQ302" i="1" s="1"/>
  <c r="AQ303" i="1" s="1"/>
  <c r="AQ304" i="1" s="1"/>
  <c r="AQ305" i="1" s="1"/>
  <c r="AQ306" i="1" s="1"/>
  <c r="AQ307" i="1" s="1"/>
  <c r="AQ308" i="1" s="1"/>
  <c r="AQ309" i="1" s="1"/>
  <c r="AQ310" i="1" s="1"/>
  <c r="AQ311" i="1" s="1"/>
  <c r="AQ312" i="1" s="1"/>
  <c r="AQ313" i="1" s="1"/>
  <c r="AQ314" i="1" s="1"/>
  <c r="AQ315" i="1" s="1"/>
  <c r="AP160" i="1"/>
  <c r="BH160" i="1" s="1"/>
  <c r="AO160" i="1"/>
  <c r="AO161" i="1" s="1"/>
  <c r="AO162" i="1" s="1"/>
  <c r="AO163" i="1" s="1"/>
  <c r="AO164" i="1" s="1"/>
  <c r="AO165" i="1" s="1"/>
  <c r="AO166" i="1" s="1"/>
  <c r="AO167" i="1" s="1"/>
  <c r="AO168" i="1" s="1"/>
  <c r="AO169" i="1" s="1"/>
  <c r="AO170" i="1" s="1"/>
  <c r="AO171" i="1" s="1"/>
  <c r="AO172" i="1" s="1"/>
  <c r="AO173" i="1" s="1"/>
  <c r="AO174" i="1" s="1"/>
  <c r="AO175" i="1" s="1"/>
  <c r="AO176" i="1" s="1"/>
  <c r="AO177" i="1" s="1"/>
  <c r="AO178" i="1" s="1"/>
  <c r="AO179" i="1" s="1"/>
  <c r="AO180" i="1" s="1"/>
  <c r="AO181" i="1" s="1"/>
  <c r="AO182" i="1" s="1"/>
  <c r="AO183" i="1" s="1"/>
  <c r="AO184" i="1" s="1"/>
  <c r="AO185" i="1" s="1"/>
  <c r="AO186" i="1" s="1"/>
  <c r="AO187" i="1" s="1"/>
  <c r="AO188" i="1" s="1"/>
  <c r="AO189" i="1" s="1"/>
  <c r="AO190" i="1" s="1"/>
  <c r="AO191" i="1" s="1"/>
  <c r="AO192" i="1" s="1"/>
  <c r="AO193" i="1" s="1"/>
  <c r="AO194" i="1" s="1"/>
  <c r="AO195" i="1" s="1"/>
  <c r="AO196" i="1" s="1"/>
  <c r="AO197" i="1" s="1"/>
  <c r="AO198" i="1" s="1"/>
  <c r="AO199" i="1" s="1"/>
  <c r="AO200" i="1" s="1"/>
  <c r="AO201" i="1" s="1"/>
  <c r="AO202" i="1" s="1"/>
  <c r="AO203" i="1" s="1"/>
  <c r="AO204" i="1" s="1"/>
  <c r="AO205" i="1" s="1"/>
  <c r="AO206" i="1" s="1"/>
  <c r="AO207" i="1" s="1"/>
  <c r="AO208" i="1" s="1"/>
  <c r="AO209" i="1" s="1"/>
  <c r="AO210" i="1" s="1"/>
  <c r="AO211" i="1" s="1"/>
  <c r="AO212" i="1" s="1"/>
  <c r="AO213" i="1" s="1"/>
  <c r="AO214" i="1" s="1"/>
  <c r="AO215" i="1" s="1"/>
  <c r="AO216" i="1" s="1"/>
  <c r="AO217" i="1" s="1"/>
  <c r="AO218" i="1" s="1"/>
  <c r="AO219" i="1" s="1"/>
  <c r="AO220" i="1" s="1"/>
  <c r="AO221" i="1" s="1"/>
  <c r="AO222" i="1" s="1"/>
  <c r="AO223" i="1" s="1"/>
  <c r="AO224" i="1" s="1"/>
  <c r="AO225" i="1" s="1"/>
  <c r="AO226" i="1" s="1"/>
  <c r="AO227" i="1" s="1"/>
  <c r="AO228" i="1" s="1"/>
  <c r="AO229" i="1" s="1"/>
  <c r="AO230" i="1" s="1"/>
  <c r="AO231" i="1" s="1"/>
  <c r="AO232" i="1" s="1"/>
  <c r="AO233" i="1" s="1"/>
  <c r="AO234" i="1" s="1"/>
  <c r="AO235" i="1" s="1"/>
  <c r="AO236" i="1" s="1"/>
  <c r="AO237" i="1" s="1"/>
  <c r="AO238" i="1" s="1"/>
  <c r="AO239" i="1" s="1"/>
  <c r="AO240" i="1" s="1"/>
  <c r="AO241" i="1" s="1"/>
  <c r="AO242" i="1" s="1"/>
  <c r="AO243" i="1" s="1"/>
  <c r="AO244" i="1" s="1"/>
  <c r="AO245" i="1" s="1"/>
  <c r="AO246" i="1" s="1"/>
  <c r="AO247" i="1" s="1"/>
  <c r="AO248" i="1" s="1"/>
  <c r="AO249" i="1" s="1"/>
  <c r="AO250" i="1" s="1"/>
  <c r="AO251" i="1" s="1"/>
  <c r="AO252" i="1" s="1"/>
  <c r="AO253" i="1" s="1"/>
  <c r="AO254" i="1" s="1"/>
  <c r="AO255" i="1" s="1"/>
  <c r="AO256" i="1" s="1"/>
  <c r="AO257" i="1" s="1"/>
  <c r="AO258" i="1" s="1"/>
  <c r="AO259" i="1" s="1"/>
  <c r="AO260" i="1" s="1"/>
  <c r="AO261" i="1" s="1"/>
  <c r="AO262" i="1" s="1"/>
  <c r="AO263" i="1" s="1"/>
  <c r="AO264" i="1" s="1"/>
  <c r="AO265" i="1" s="1"/>
  <c r="AO266" i="1" s="1"/>
  <c r="AO267" i="1" s="1"/>
  <c r="AO268" i="1" s="1"/>
  <c r="AO269" i="1" s="1"/>
  <c r="AO270" i="1" s="1"/>
  <c r="AO271" i="1" s="1"/>
  <c r="AO272" i="1" s="1"/>
  <c r="AO273" i="1" s="1"/>
  <c r="AO274" i="1" s="1"/>
  <c r="AO275" i="1" s="1"/>
  <c r="AO276" i="1" s="1"/>
  <c r="AO277" i="1" s="1"/>
  <c r="AO278" i="1" s="1"/>
  <c r="AO279" i="1" s="1"/>
  <c r="AO280" i="1" s="1"/>
  <c r="AO281" i="1" s="1"/>
  <c r="AO282" i="1" s="1"/>
  <c r="AO283" i="1" s="1"/>
  <c r="AO284" i="1" s="1"/>
  <c r="AO285" i="1" s="1"/>
  <c r="AO286" i="1" s="1"/>
  <c r="AO287" i="1" s="1"/>
  <c r="AO288" i="1" s="1"/>
  <c r="AO289" i="1" s="1"/>
  <c r="AO290" i="1" s="1"/>
  <c r="AO291" i="1" s="1"/>
  <c r="AO292" i="1" s="1"/>
  <c r="AO293" i="1" s="1"/>
  <c r="AO294" i="1" s="1"/>
  <c r="AO295" i="1" s="1"/>
  <c r="AO296" i="1" s="1"/>
  <c r="AO297" i="1" s="1"/>
  <c r="AO298" i="1" s="1"/>
  <c r="AO299" i="1" s="1"/>
  <c r="AO300" i="1" s="1"/>
  <c r="AO301" i="1" s="1"/>
  <c r="AO302" i="1" s="1"/>
  <c r="AO303" i="1" s="1"/>
  <c r="AO304" i="1" s="1"/>
  <c r="AO305" i="1" s="1"/>
  <c r="AO306" i="1" s="1"/>
  <c r="AO307" i="1" s="1"/>
  <c r="AO308" i="1" s="1"/>
  <c r="AO309" i="1" s="1"/>
  <c r="AO310" i="1" s="1"/>
  <c r="AO311" i="1" s="1"/>
  <c r="AO312" i="1" s="1"/>
  <c r="AO313" i="1" s="1"/>
  <c r="AO314" i="1" s="1"/>
  <c r="AO315" i="1" s="1"/>
  <c r="AN160" i="1"/>
  <c r="AN161" i="1" s="1"/>
  <c r="AN162" i="1" s="1"/>
  <c r="AN163" i="1" s="1"/>
  <c r="AN164" i="1" s="1"/>
  <c r="AN165" i="1" s="1"/>
  <c r="AN166" i="1" s="1"/>
  <c r="AN167" i="1" s="1"/>
  <c r="AN168" i="1" s="1"/>
  <c r="AN169" i="1" s="1"/>
  <c r="AN170" i="1" s="1"/>
  <c r="AN171" i="1" s="1"/>
  <c r="AN172" i="1" s="1"/>
  <c r="AN173" i="1" s="1"/>
  <c r="AN174" i="1" s="1"/>
  <c r="AN175" i="1" s="1"/>
  <c r="AN176" i="1" s="1"/>
  <c r="AN177" i="1" s="1"/>
  <c r="AN178" i="1" s="1"/>
  <c r="AN179" i="1" s="1"/>
  <c r="AN180" i="1" s="1"/>
  <c r="AN181" i="1" s="1"/>
  <c r="AN182" i="1" s="1"/>
  <c r="AN183" i="1" s="1"/>
  <c r="AN184" i="1" s="1"/>
  <c r="AN185" i="1" s="1"/>
  <c r="AN186" i="1" s="1"/>
  <c r="AN187" i="1" s="1"/>
  <c r="AN188" i="1" s="1"/>
  <c r="AN189" i="1" s="1"/>
  <c r="AN190" i="1" s="1"/>
  <c r="AN191" i="1" s="1"/>
  <c r="AN192" i="1" s="1"/>
  <c r="AN193" i="1" s="1"/>
  <c r="AN194" i="1" s="1"/>
  <c r="AN195" i="1" s="1"/>
  <c r="AN196" i="1" s="1"/>
  <c r="AN197" i="1" s="1"/>
  <c r="AN198" i="1" s="1"/>
  <c r="AN199" i="1" s="1"/>
  <c r="AN200" i="1" s="1"/>
  <c r="AN201" i="1" s="1"/>
  <c r="AN202" i="1" s="1"/>
  <c r="AN203" i="1" s="1"/>
  <c r="AN204" i="1" s="1"/>
  <c r="AN205" i="1" s="1"/>
  <c r="AN206" i="1" s="1"/>
  <c r="AN207" i="1" s="1"/>
  <c r="AN208" i="1" s="1"/>
  <c r="AN209" i="1" s="1"/>
  <c r="AN210" i="1" s="1"/>
  <c r="AN211" i="1" s="1"/>
  <c r="AN212" i="1" s="1"/>
  <c r="AN213" i="1" s="1"/>
  <c r="AN214" i="1" s="1"/>
  <c r="AN215" i="1" s="1"/>
  <c r="AN216" i="1" s="1"/>
  <c r="AN217" i="1" s="1"/>
  <c r="AN218" i="1" s="1"/>
  <c r="AN219" i="1" s="1"/>
  <c r="AN220" i="1" s="1"/>
  <c r="AN221" i="1" s="1"/>
  <c r="AN222" i="1" s="1"/>
  <c r="AN223" i="1" s="1"/>
  <c r="AN224" i="1" s="1"/>
  <c r="AN225" i="1" s="1"/>
  <c r="AN226" i="1" s="1"/>
  <c r="AN227" i="1" s="1"/>
  <c r="AN228" i="1" s="1"/>
  <c r="AN229" i="1" s="1"/>
  <c r="AN230" i="1" s="1"/>
  <c r="AN231" i="1" s="1"/>
  <c r="AN232" i="1" s="1"/>
  <c r="AN233" i="1" s="1"/>
  <c r="AN234" i="1" s="1"/>
  <c r="AN235" i="1" s="1"/>
  <c r="AN236" i="1" s="1"/>
  <c r="AN237" i="1" s="1"/>
  <c r="AN238" i="1" s="1"/>
  <c r="AN239" i="1" s="1"/>
  <c r="AN240" i="1" s="1"/>
  <c r="AN241" i="1" s="1"/>
  <c r="AN242" i="1" s="1"/>
  <c r="AN243" i="1" s="1"/>
  <c r="AN244" i="1" s="1"/>
  <c r="AN245" i="1" s="1"/>
  <c r="AN246" i="1" s="1"/>
  <c r="AN247" i="1" s="1"/>
  <c r="AN248" i="1" s="1"/>
  <c r="AN249" i="1" s="1"/>
  <c r="AN250" i="1" s="1"/>
  <c r="AN251" i="1" s="1"/>
  <c r="AN252" i="1" s="1"/>
  <c r="AN253" i="1" s="1"/>
  <c r="AN254" i="1" s="1"/>
  <c r="AN255" i="1" s="1"/>
  <c r="AN256" i="1" s="1"/>
  <c r="AN257" i="1" s="1"/>
  <c r="AN258" i="1" s="1"/>
  <c r="AN259" i="1" s="1"/>
  <c r="AN260" i="1" s="1"/>
  <c r="AN261" i="1" s="1"/>
  <c r="AN262" i="1" s="1"/>
  <c r="AN263" i="1" s="1"/>
  <c r="AN264" i="1" s="1"/>
  <c r="AN265" i="1" s="1"/>
  <c r="AN266" i="1" s="1"/>
  <c r="AN267" i="1" s="1"/>
  <c r="AN268" i="1" s="1"/>
  <c r="AN269" i="1" s="1"/>
  <c r="AN270" i="1" s="1"/>
  <c r="AN271" i="1" s="1"/>
  <c r="AN272" i="1" s="1"/>
  <c r="AN273" i="1" s="1"/>
  <c r="AN274" i="1" s="1"/>
  <c r="AN275" i="1" s="1"/>
  <c r="AN276" i="1" s="1"/>
  <c r="AN277" i="1" s="1"/>
  <c r="AN278" i="1" s="1"/>
  <c r="AN279" i="1" s="1"/>
  <c r="AN280" i="1" s="1"/>
  <c r="AN281" i="1" s="1"/>
  <c r="AN282" i="1" s="1"/>
  <c r="AN283" i="1" s="1"/>
  <c r="AN284" i="1" s="1"/>
  <c r="AN285" i="1" s="1"/>
  <c r="AN286" i="1" s="1"/>
  <c r="AN287" i="1" s="1"/>
  <c r="AN288" i="1" s="1"/>
  <c r="AN289" i="1" s="1"/>
  <c r="AN290" i="1" s="1"/>
  <c r="AN291" i="1" s="1"/>
  <c r="AN292" i="1" s="1"/>
  <c r="AN293" i="1" s="1"/>
  <c r="AN294" i="1" s="1"/>
  <c r="AN295" i="1" s="1"/>
  <c r="AN296" i="1" s="1"/>
  <c r="AN297" i="1" s="1"/>
  <c r="AN298" i="1" s="1"/>
  <c r="AN299" i="1" s="1"/>
  <c r="AN300" i="1" s="1"/>
  <c r="AN301" i="1" s="1"/>
  <c r="AN302" i="1" s="1"/>
  <c r="AN303" i="1" s="1"/>
  <c r="AN304" i="1" s="1"/>
  <c r="AN305" i="1" s="1"/>
  <c r="AN306" i="1" s="1"/>
  <c r="AN307" i="1" s="1"/>
  <c r="AN308" i="1" s="1"/>
  <c r="AN309" i="1" s="1"/>
  <c r="AN310" i="1" s="1"/>
  <c r="AN311" i="1" s="1"/>
  <c r="AN312" i="1" s="1"/>
  <c r="AN313" i="1" s="1"/>
  <c r="AN314" i="1" s="1"/>
  <c r="AN315" i="1" s="1"/>
  <c r="AM160" i="1"/>
  <c r="AL160" i="1"/>
  <c r="AL161" i="1" s="1"/>
  <c r="AL162" i="1" s="1"/>
  <c r="AL163" i="1" s="1"/>
  <c r="AL164" i="1" s="1"/>
  <c r="AL165" i="1" s="1"/>
  <c r="AL166" i="1" s="1"/>
  <c r="AL167" i="1" s="1"/>
  <c r="AL168" i="1" s="1"/>
  <c r="AL169" i="1" s="1"/>
  <c r="AL170" i="1" s="1"/>
  <c r="AL171" i="1" s="1"/>
  <c r="AL172" i="1" s="1"/>
  <c r="AL173" i="1" s="1"/>
  <c r="AL174" i="1" s="1"/>
  <c r="AL175" i="1" s="1"/>
  <c r="AL176" i="1" s="1"/>
  <c r="AL177" i="1" s="1"/>
  <c r="AL178" i="1" s="1"/>
  <c r="AL179" i="1" s="1"/>
  <c r="AL180" i="1" s="1"/>
  <c r="AL181" i="1" s="1"/>
  <c r="AL182" i="1" s="1"/>
  <c r="AL183" i="1" s="1"/>
  <c r="AL184" i="1" s="1"/>
  <c r="AL185" i="1" s="1"/>
  <c r="AL186" i="1" s="1"/>
  <c r="AL187" i="1" s="1"/>
  <c r="AL188" i="1" s="1"/>
  <c r="AL189" i="1" s="1"/>
  <c r="AL190" i="1" s="1"/>
  <c r="AL191" i="1" s="1"/>
  <c r="AL192" i="1" s="1"/>
  <c r="AL193" i="1" s="1"/>
  <c r="AL194" i="1" s="1"/>
  <c r="AL195" i="1" s="1"/>
  <c r="AL196" i="1" s="1"/>
  <c r="AL197" i="1" s="1"/>
  <c r="AL198" i="1" s="1"/>
  <c r="AL199" i="1" s="1"/>
  <c r="AL200" i="1" s="1"/>
  <c r="AL201" i="1" s="1"/>
  <c r="AL202" i="1" s="1"/>
  <c r="AL203" i="1" s="1"/>
  <c r="AL204" i="1" s="1"/>
  <c r="AL205" i="1" s="1"/>
  <c r="AL206" i="1" s="1"/>
  <c r="AL207" i="1" s="1"/>
  <c r="AL208" i="1" s="1"/>
  <c r="AL209" i="1" s="1"/>
  <c r="AL210" i="1" s="1"/>
  <c r="AL211" i="1" s="1"/>
  <c r="AL212" i="1" s="1"/>
  <c r="AL213" i="1" s="1"/>
  <c r="AL214" i="1" s="1"/>
  <c r="AL215" i="1" s="1"/>
  <c r="AL216" i="1" s="1"/>
  <c r="AL217" i="1" s="1"/>
  <c r="AL218" i="1" s="1"/>
  <c r="AL219" i="1" s="1"/>
  <c r="AL220" i="1" s="1"/>
  <c r="AL221" i="1" s="1"/>
  <c r="AL222" i="1" s="1"/>
  <c r="AL223" i="1" s="1"/>
  <c r="AL224" i="1" s="1"/>
  <c r="AL225" i="1" s="1"/>
  <c r="AL226" i="1" s="1"/>
  <c r="AL227" i="1" s="1"/>
  <c r="AL228" i="1" s="1"/>
  <c r="AL229" i="1" s="1"/>
  <c r="AL230" i="1" s="1"/>
  <c r="AL231" i="1" s="1"/>
  <c r="AL232" i="1" s="1"/>
  <c r="AL233" i="1" s="1"/>
  <c r="AL234" i="1" s="1"/>
  <c r="AL235" i="1" s="1"/>
  <c r="AL236" i="1" s="1"/>
  <c r="AL237" i="1" s="1"/>
  <c r="AL238" i="1" s="1"/>
  <c r="AL239" i="1" s="1"/>
  <c r="AL240" i="1" s="1"/>
  <c r="AL241" i="1" s="1"/>
  <c r="AL242" i="1" s="1"/>
  <c r="AL243" i="1" s="1"/>
  <c r="AL244" i="1" s="1"/>
  <c r="AL245" i="1" s="1"/>
  <c r="AL246" i="1" s="1"/>
  <c r="AL247" i="1" s="1"/>
  <c r="AL248" i="1" s="1"/>
  <c r="AL249" i="1" s="1"/>
  <c r="AL250" i="1" s="1"/>
  <c r="AL251" i="1" s="1"/>
  <c r="AL252" i="1" s="1"/>
  <c r="AL253" i="1" s="1"/>
  <c r="AL254" i="1" s="1"/>
  <c r="AL255" i="1" s="1"/>
  <c r="AL256" i="1" s="1"/>
  <c r="AL257" i="1" s="1"/>
  <c r="AL258" i="1" s="1"/>
  <c r="AL259" i="1" s="1"/>
  <c r="AL260" i="1" s="1"/>
  <c r="AL261" i="1" s="1"/>
  <c r="AL262" i="1" s="1"/>
  <c r="AL263" i="1" s="1"/>
  <c r="AL264" i="1" s="1"/>
  <c r="AL265" i="1" s="1"/>
  <c r="AL266" i="1" s="1"/>
  <c r="AL267" i="1" s="1"/>
  <c r="AL268" i="1" s="1"/>
  <c r="AL269" i="1" s="1"/>
  <c r="AL270" i="1" s="1"/>
  <c r="AL271" i="1" s="1"/>
  <c r="AL272" i="1" s="1"/>
  <c r="AL273" i="1" s="1"/>
  <c r="AL274" i="1" s="1"/>
  <c r="AL275" i="1" s="1"/>
  <c r="AL276" i="1" s="1"/>
  <c r="AL277" i="1" s="1"/>
  <c r="AL278" i="1" s="1"/>
  <c r="AL279" i="1" s="1"/>
  <c r="AL280" i="1" s="1"/>
  <c r="AL281" i="1" s="1"/>
  <c r="AL282" i="1" s="1"/>
  <c r="AL283" i="1" s="1"/>
  <c r="AL284" i="1" s="1"/>
  <c r="AL285" i="1" s="1"/>
  <c r="AL286" i="1" s="1"/>
  <c r="AL287" i="1" s="1"/>
  <c r="AL288" i="1" s="1"/>
  <c r="AL289" i="1" s="1"/>
  <c r="AL290" i="1" s="1"/>
  <c r="AL291" i="1" s="1"/>
  <c r="AL292" i="1" s="1"/>
  <c r="AL293" i="1" s="1"/>
  <c r="AL294" i="1" s="1"/>
  <c r="AL295" i="1" s="1"/>
  <c r="AL296" i="1" s="1"/>
  <c r="AL297" i="1" s="1"/>
  <c r="AL298" i="1" s="1"/>
  <c r="AL299" i="1" s="1"/>
  <c r="AL300" i="1" s="1"/>
  <c r="AL301" i="1" s="1"/>
  <c r="AL302" i="1" s="1"/>
  <c r="AL303" i="1" s="1"/>
  <c r="AL304" i="1" s="1"/>
  <c r="AL305" i="1" s="1"/>
  <c r="AL306" i="1" s="1"/>
  <c r="AL307" i="1" s="1"/>
  <c r="AL308" i="1" s="1"/>
  <c r="AL309" i="1" s="1"/>
  <c r="AL310" i="1" s="1"/>
  <c r="AL311" i="1" s="1"/>
  <c r="AL312" i="1" s="1"/>
  <c r="AL313" i="1" s="1"/>
  <c r="AL314" i="1" s="1"/>
  <c r="AL315" i="1" s="1"/>
  <c r="AK160" i="1"/>
  <c r="AK161" i="1" s="1"/>
  <c r="AK162" i="1" s="1"/>
  <c r="AK163" i="1" s="1"/>
  <c r="AK164" i="1" s="1"/>
  <c r="AK165" i="1" s="1"/>
  <c r="AK166" i="1" s="1"/>
  <c r="AK167" i="1" s="1"/>
  <c r="AK168" i="1" s="1"/>
  <c r="AK169" i="1" s="1"/>
  <c r="AK170" i="1" s="1"/>
  <c r="AK171" i="1" s="1"/>
  <c r="AK172" i="1" s="1"/>
  <c r="AK173" i="1" s="1"/>
  <c r="AK174" i="1" s="1"/>
  <c r="AK175" i="1" s="1"/>
  <c r="AK176" i="1" s="1"/>
  <c r="AK177" i="1" s="1"/>
  <c r="AK178" i="1" s="1"/>
  <c r="AK179" i="1" s="1"/>
  <c r="AK180" i="1" s="1"/>
  <c r="AK181" i="1" s="1"/>
  <c r="AK182" i="1" s="1"/>
  <c r="AK183" i="1" s="1"/>
  <c r="AK184" i="1" s="1"/>
  <c r="AK185" i="1" s="1"/>
  <c r="AK186" i="1" s="1"/>
  <c r="AK187" i="1" s="1"/>
  <c r="AK188" i="1" s="1"/>
  <c r="AK189" i="1" s="1"/>
  <c r="AK190" i="1" s="1"/>
  <c r="AK191" i="1" s="1"/>
  <c r="AK192" i="1" s="1"/>
  <c r="AK193" i="1" s="1"/>
  <c r="AK194" i="1" s="1"/>
  <c r="AK195" i="1" s="1"/>
  <c r="AK196" i="1" s="1"/>
  <c r="AK197" i="1" s="1"/>
  <c r="AK198" i="1" s="1"/>
  <c r="AK199" i="1" s="1"/>
  <c r="AK200" i="1" s="1"/>
  <c r="AK201" i="1" s="1"/>
  <c r="AK202" i="1" s="1"/>
  <c r="AK203" i="1" s="1"/>
  <c r="AK204" i="1" s="1"/>
  <c r="AK205" i="1" s="1"/>
  <c r="AK206" i="1" s="1"/>
  <c r="AK207" i="1" s="1"/>
  <c r="AK208" i="1" s="1"/>
  <c r="AK209" i="1" s="1"/>
  <c r="AK210" i="1" s="1"/>
  <c r="AK211" i="1" s="1"/>
  <c r="AK212" i="1" s="1"/>
  <c r="AK213" i="1" s="1"/>
  <c r="AK214" i="1" s="1"/>
  <c r="AK215" i="1" s="1"/>
  <c r="AK216" i="1" s="1"/>
  <c r="AK217" i="1" s="1"/>
  <c r="AK218" i="1" s="1"/>
  <c r="AK219" i="1" s="1"/>
  <c r="AK220" i="1" s="1"/>
  <c r="AK221" i="1" s="1"/>
  <c r="AK222" i="1" s="1"/>
  <c r="AK223" i="1" s="1"/>
  <c r="AK224" i="1" s="1"/>
  <c r="AK225" i="1" s="1"/>
  <c r="AK226" i="1" s="1"/>
  <c r="AK227" i="1" s="1"/>
  <c r="AK228" i="1" s="1"/>
  <c r="AK229" i="1" s="1"/>
  <c r="AK230" i="1" s="1"/>
  <c r="AK231" i="1" s="1"/>
  <c r="AK232" i="1" s="1"/>
  <c r="AK233" i="1" s="1"/>
  <c r="AK234" i="1" s="1"/>
  <c r="AK235" i="1" s="1"/>
  <c r="AK236" i="1" s="1"/>
  <c r="AK237" i="1" s="1"/>
  <c r="AK238" i="1" s="1"/>
  <c r="AK239" i="1" s="1"/>
  <c r="AK240" i="1" s="1"/>
  <c r="AK241" i="1" s="1"/>
  <c r="AK242" i="1" s="1"/>
  <c r="AK243" i="1" s="1"/>
  <c r="AK244" i="1" s="1"/>
  <c r="AK245" i="1" s="1"/>
  <c r="AK246" i="1" s="1"/>
  <c r="AK247" i="1" s="1"/>
  <c r="AK248" i="1" s="1"/>
  <c r="AK249" i="1" s="1"/>
  <c r="AK250" i="1" s="1"/>
  <c r="AK251" i="1" s="1"/>
  <c r="AK252" i="1" s="1"/>
  <c r="AK253" i="1" s="1"/>
  <c r="AK254" i="1" s="1"/>
  <c r="AK255" i="1" s="1"/>
  <c r="AK256" i="1" s="1"/>
  <c r="AK257" i="1" s="1"/>
  <c r="AK258" i="1" s="1"/>
  <c r="AK259" i="1" s="1"/>
  <c r="AK260" i="1" s="1"/>
  <c r="AK261" i="1" s="1"/>
  <c r="AK262" i="1" s="1"/>
  <c r="AK263" i="1" s="1"/>
  <c r="AK264" i="1" s="1"/>
  <c r="AK265" i="1" s="1"/>
  <c r="AK266" i="1" s="1"/>
  <c r="AK267" i="1" s="1"/>
  <c r="AK268" i="1" s="1"/>
  <c r="AK269" i="1" s="1"/>
  <c r="AK270" i="1" s="1"/>
  <c r="AK271" i="1" s="1"/>
  <c r="AK272" i="1" s="1"/>
  <c r="AK273" i="1" s="1"/>
  <c r="AK274" i="1" s="1"/>
  <c r="AK275" i="1" s="1"/>
  <c r="AK276" i="1" s="1"/>
  <c r="AK277" i="1" s="1"/>
  <c r="AK278" i="1" s="1"/>
  <c r="AK279" i="1" s="1"/>
  <c r="AK280" i="1" s="1"/>
  <c r="AK281" i="1" s="1"/>
  <c r="AK282" i="1" s="1"/>
  <c r="AK283" i="1" s="1"/>
  <c r="AK284" i="1" s="1"/>
  <c r="AK285" i="1" s="1"/>
  <c r="AK286" i="1" s="1"/>
  <c r="AK287" i="1" s="1"/>
  <c r="AK288" i="1" s="1"/>
  <c r="AK289" i="1" s="1"/>
  <c r="AK290" i="1" s="1"/>
  <c r="AK291" i="1" s="1"/>
  <c r="AK292" i="1" s="1"/>
  <c r="AK293" i="1" s="1"/>
  <c r="AK294" i="1" s="1"/>
  <c r="AK295" i="1" s="1"/>
  <c r="AK296" i="1" s="1"/>
  <c r="AK297" i="1" s="1"/>
  <c r="AK298" i="1" s="1"/>
  <c r="AK299" i="1" s="1"/>
  <c r="AK300" i="1" s="1"/>
  <c r="AK301" i="1" s="1"/>
  <c r="AK302" i="1" s="1"/>
  <c r="AK303" i="1" s="1"/>
  <c r="AK304" i="1" s="1"/>
  <c r="AK305" i="1" s="1"/>
  <c r="AK306" i="1" s="1"/>
  <c r="AK307" i="1" s="1"/>
  <c r="AK308" i="1" s="1"/>
  <c r="AK309" i="1" s="1"/>
  <c r="AK310" i="1" s="1"/>
  <c r="AK311" i="1" s="1"/>
  <c r="AK312" i="1" s="1"/>
  <c r="AK313" i="1" s="1"/>
  <c r="AK314" i="1" s="1"/>
  <c r="AK315" i="1" s="1"/>
  <c r="AI160" i="1"/>
  <c r="AH160" i="1"/>
  <c r="AH161" i="1" s="1"/>
  <c r="AH162" i="1" s="1"/>
  <c r="AH163" i="1" s="1"/>
  <c r="AH164" i="1" s="1"/>
  <c r="AH165" i="1" s="1"/>
  <c r="AH166" i="1" s="1"/>
  <c r="AH167" i="1" s="1"/>
  <c r="AH168" i="1" s="1"/>
  <c r="AH169" i="1" s="1"/>
  <c r="AH170" i="1" s="1"/>
  <c r="AH171" i="1" s="1"/>
  <c r="AH172" i="1" s="1"/>
  <c r="AH173" i="1" s="1"/>
  <c r="AH174" i="1" s="1"/>
  <c r="AH175" i="1" s="1"/>
  <c r="AH176" i="1" s="1"/>
  <c r="AH177" i="1" s="1"/>
  <c r="AH178" i="1" s="1"/>
  <c r="AH179" i="1" s="1"/>
  <c r="AH180" i="1" s="1"/>
  <c r="AH181" i="1" s="1"/>
  <c r="AH182" i="1" s="1"/>
  <c r="AH183" i="1" s="1"/>
  <c r="AH184" i="1" s="1"/>
  <c r="AE160" i="1"/>
  <c r="AE161" i="1" s="1"/>
  <c r="AE162" i="1" s="1"/>
  <c r="AE163" i="1" s="1"/>
  <c r="AE164" i="1" s="1"/>
  <c r="AE165" i="1" s="1"/>
  <c r="AE166" i="1" s="1"/>
  <c r="AE167" i="1" s="1"/>
  <c r="AE168" i="1" s="1"/>
  <c r="AE169" i="1" s="1"/>
  <c r="AE170" i="1" s="1"/>
  <c r="AE171" i="1" s="1"/>
  <c r="AE172" i="1" s="1"/>
  <c r="AE173" i="1" s="1"/>
  <c r="AE174" i="1" s="1"/>
  <c r="AE175" i="1" s="1"/>
  <c r="AE176" i="1" s="1"/>
  <c r="AE177" i="1" s="1"/>
  <c r="AE178" i="1" s="1"/>
  <c r="AE179" i="1" s="1"/>
  <c r="AE180" i="1" s="1"/>
  <c r="AE181" i="1" s="1"/>
  <c r="AE182" i="1" s="1"/>
  <c r="AE183" i="1" s="1"/>
  <c r="AE184" i="1" s="1"/>
  <c r="AD160" i="1"/>
  <c r="AD161" i="1" s="1"/>
  <c r="AD162" i="1" s="1"/>
  <c r="AD163" i="1" s="1"/>
  <c r="AD164" i="1" s="1"/>
  <c r="AD165" i="1" s="1"/>
  <c r="AD166" i="1" s="1"/>
  <c r="AD167" i="1" s="1"/>
  <c r="AD168" i="1" s="1"/>
  <c r="AD169" i="1" s="1"/>
  <c r="AD170" i="1" s="1"/>
  <c r="AD171" i="1" s="1"/>
  <c r="AD172" i="1" s="1"/>
  <c r="AD173" i="1" s="1"/>
  <c r="AD174" i="1" s="1"/>
  <c r="AD175" i="1" s="1"/>
  <c r="AD176" i="1" s="1"/>
  <c r="AD177" i="1" s="1"/>
  <c r="AD178" i="1" s="1"/>
  <c r="AD179" i="1" s="1"/>
  <c r="AD180" i="1" s="1"/>
  <c r="AD181" i="1" s="1"/>
  <c r="AD182" i="1" s="1"/>
  <c r="AD183" i="1" s="1"/>
  <c r="AD184" i="1" s="1"/>
  <c r="AC160" i="1"/>
  <c r="AC161" i="1" s="1"/>
  <c r="AC162" i="1" s="1"/>
  <c r="AC163" i="1" s="1"/>
  <c r="AC164" i="1" s="1"/>
  <c r="AC165" i="1" s="1"/>
  <c r="AC166" i="1" s="1"/>
  <c r="AC167" i="1" s="1"/>
  <c r="AC168" i="1" s="1"/>
  <c r="AC169" i="1" s="1"/>
  <c r="AC170" i="1" s="1"/>
  <c r="AC171" i="1" s="1"/>
  <c r="AC172" i="1" s="1"/>
  <c r="AC173" i="1" s="1"/>
  <c r="AC174" i="1" s="1"/>
  <c r="AC175" i="1" s="1"/>
  <c r="AC176" i="1" s="1"/>
  <c r="AC177" i="1" s="1"/>
  <c r="AC178" i="1" s="1"/>
  <c r="AC179" i="1" s="1"/>
  <c r="AC180" i="1" s="1"/>
  <c r="AC181" i="1" s="1"/>
  <c r="AC182" i="1" s="1"/>
  <c r="AC183" i="1" s="1"/>
  <c r="AC184" i="1" s="1"/>
  <c r="AC185" i="1" s="1"/>
  <c r="AC186" i="1" s="1"/>
  <c r="AC187" i="1" s="1"/>
  <c r="AC188" i="1" s="1"/>
  <c r="AC189" i="1" s="1"/>
  <c r="AC190" i="1" s="1"/>
  <c r="AC191" i="1" s="1"/>
  <c r="AC192" i="1" s="1"/>
  <c r="AC193" i="1" s="1"/>
  <c r="AC194" i="1" s="1"/>
  <c r="AC195" i="1" s="1"/>
  <c r="AC196" i="1" s="1"/>
  <c r="AC197" i="1" s="1"/>
  <c r="AC198" i="1" s="1"/>
  <c r="AC199" i="1" s="1"/>
  <c r="AC200" i="1" s="1"/>
  <c r="AC201" i="1" s="1"/>
  <c r="AC202" i="1" s="1"/>
  <c r="AC203" i="1" s="1"/>
  <c r="AC204" i="1" s="1"/>
  <c r="AC205" i="1" s="1"/>
  <c r="AC206" i="1" s="1"/>
  <c r="AC207" i="1" s="1"/>
  <c r="AC208" i="1" s="1"/>
  <c r="AC209" i="1" s="1"/>
  <c r="AC210" i="1" s="1"/>
  <c r="AC211" i="1" s="1"/>
  <c r="AC212" i="1" s="1"/>
  <c r="AC213" i="1" s="1"/>
  <c r="AC214" i="1" s="1"/>
  <c r="AC215" i="1" s="1"/>
  <c r="AC216" i="1" s="1"/>
  <c r="AC217" i="1" s="1"/>
  <c r="AC218" i="1" s="1"/>
  <c r="AC219" i="1" s="1"/>
  <c r="AC220" i="1" s="1"/>
  <c r="AC221" i="1" s="1"/>
  <c r="AC222" i="1" s="1"/>
  <c r="AC223" i="1" s="1"/>
  <c r="AC224" i="1" s="1"/>
  <c r="AC225" i="1" s="1"/>
  <c r="AC226" i="1" s="1"/>
  <c r="AC227" i="1" s="1"/>
  <c r="AC228" i="1" s="1"/>
  <c r="AC229" i="1" s="1"/>
  <c r="AC230" i="1" s="1"/>
  <c r="AC231" i="1" s="1"/>
  <c r="AC232" i="1" s="1"/>
  <c r="AC233" i="1" s="1"/>
  <c r="AC234" i="1" s="1"/>
  <c r="AC235" i="1" s="1"/>
  <c r="AC236" i="1" s="1"/>
  <c r="AC237" i="1" s="1"/>
  <c r="AC238" i="1" s="1"/>
  <c r="AC239" i="1" s="1"/>
  <c r="AC240" i="1" s="1"/>
  <c r="AC241" i="1" s="1"/>
  <c r="AC242" i="1" s="1"/>
  <c r="AC243" i="1" s="1"/>
  <c r="AC244" i="1" s="1"/>
  <c r="AC245" i="1" s="1"/>
  <c r="AC246" i="1" s="1"/>
  <c r="AC247" i="1" s="1"/>
  <c r="AC248" i="1" s="1"/>
  <c r="AC249" i="1" s="1"/>
  <c r="AC250" i="1" s="1"/>
  <c r="AC251" i="1" s="1"/>
  <c r="AC252" i="1" s="1"/>
  <c r="AC253" i="1" s="1"/>
  <c r="AC254" i="1" s="1"/>
  <c r="AC255" i="1" s="1"/>
  <c r="AC256" i="1" s="1"/>
  <c r="AC257" i="1" s="1"/>
  <c r="AC258" i="1" s="1"/>
  <c r="AC259" i="1" s="1"/>
  <c r="AC260" i="1" s="1"/>
  <c r="AC261" i="1" s="1"/>
  <c r="AC262" i="1" s="1"/>
  <c r="AC263" i="1" s="1"/>
  <c r="AC264" i="1" s="1"/>
  <c r="AC265" i="1" s="1"/>
  <c r="AC266" i="1" s="1"/>
  <c r="AC267" i="1" s="1"/>
  <c r="AC268" i="1" s="1"/>
  <c r="AC269" i="1" s="1"/>
  <c r="AC270" i="1" s="1"/>
  <c r="AC271" i="1" s="1"/>
  <c r="AC272" i="1" s="1"/>
  <c r="AC273" i="1" s="1"/>
  <c r="AC274" i="1" s="1"/>
  <c r="AC275" i="1" s="1"/>
  <c r="AC276" i="1" s="1"/>
  <c r="AC277" i="1" s="1"/>
  <c r="AC278" i="1" s="1"/>
  <c r="AC279" i="1" s="1"/>
  <c r="AC280" i="1" s="1"/>
  <c r="AC281" i="1" s="1"/>
  <c r="AC282" i="1" s="1"/>
  <c r="AC283" i="1" s="1"/>
  <c r="AC284" i="1" s="1"/>
  <c r="AC285" i="1" s="1"/>
  <c r="AC286" i="1" s="1"/>
  <c r="AC287" i="1" s="1"/>
  <c r="AC288" i="1" s="1"/>
  <c r="AC289" i="1" s="1"/>
  <c r="AC290" i="1" s="1"/>
  <c r="AC291" i="1" s="1"/>
  <c r="AC292" i="1" s="1"/>
  <c r="AC293" i="1" s="1"/>
  <c r="AC294" i="1" s="1"/>
  <c r="AC295" i="1" s="1"/>
  <c r="AC296" i="1" s="1"/>
  <c r="AC297" i="1" s="1"/>
  <c r="AC298" i="1" s="1"/>
  <c r="AC299" i="1" s="1"/>
  <c r="AC300" i="1" s="1"/>
  <c r="AC301" i="1" s="1"/>
  <c r="AC302" i="1" s="1"/>
  <c r="AC303" i="1" s="1"/>
  <c r="AC304" i="1" s="1"/>
  <c r="AC305" i="1" s="1"/>
  <c r="AC306" i="1" s="1"/>
  <c r="AC307" i="1" s="1"/>
  <c r="AC308" i="1" s="1"/>
  <c r="AC309" i="1" s="1"/>
  <c r="AC310" i="1" s="1"/>
  <c r="AC311" i="1" s="1"/>
  <c r="AC312" i="1" s="1"/>
  <c r="AC313" i="1" s="1"/>
  <c r="AC314" i="1" s="1"/>
  <c r="AC315" i="1" s="1"/>
  <c r="AB160" i="1"/>
  <c r="AB161" i="1" s="1"/>
  <c r="AB162" i="1" s="1"/>
  <c r="AB163" i="1" s="1"/>
  <c r="AB164" i="1" s="1"/>
  <c r="AB165" i="1" s="1"/>
  <c r="AB166" i="1" s="1"/>
  <c r="AB167" i="1" s="1"/>
  <c r="AB168" i="1" s="1"/>
  <c r="AB169" i="1" s="1"/>
  <c r="AB170" i="1" s="1"/>
  <c r="AB171" i="1" s="1"/>
  <c r="AB172" i="1" s="1"/>
  <c r="AB173" i="1" s="1"/>
  <c r="AB174" i="1" s="1"/>
  <c r="AB175" i="1" s="1"/>
  <c r="AB176" i="1" s="1"/>
  <c r="AB177" i="1" s="1"/>
  <c r="AB178" i="1" s="1"/>
  <c r="AB179" i="1" s="1"/>
  <c r="AB180" i="1" s="1"/>
  <c r="AB181" i="1" s="1"/>
  <c r="AB182" i="1" s="1"/>
  <c r="AB183" i="1" s="1"/>
  <c r="AB184" i="1" s="1"/>
  <c r="AB185" i="1" s="1"/>
  <c r="AB186" i="1" s="1"/>
  <c r="AB187" i="1" s="1"/>
  <c r="AB188" i="1" s="1"/>
  <c r="AB189" i="1" s="1"/>
  <c r="AB190" i="1" s="1"/>
  <c r="AB191" i="1" s="1"/>
  <c r="AB192" i="1" s="1"/>
  <c r="AB193" i="1" s="1"/>
  <c r="AB194" i="1" s="1"/>
  <c r="AB195" i="1" s="1"/>
  <c r="AB196" i="1" s="1"/>
  <c r="AB197" i="1" s="1"/>
  <c r="AB198" i="1" s="1"/>
  <c r="AB199" i="1" s="1"/>
  <c r="AB200" i="1" s="1"/>
  <c r="AB201" i="1" s="1"/>
  <c r="AB202" i="1" s="1"/>
  <c r="AB203" i="1" s="1"/>
  <c r="AB204" i="1" s="1"/>
  <c r="AB205" i="1" s="1"/>
  <c r="AB206" i="1" s="1"/>
  <c r="AB207" i="1" s="1"/>
  <c r="AB208" i="1" s="1"/>
  <c r="AB209" i="1" s="1"/>
  <c r="AB210" i="1" s="1"/>
  <c r="AB211" i="1" s="1"/>
  <c r="AB212" i="1" s="1"/>
  <c r="AB213" i="1" s="1"/>
  <c r="AB214" i="1" s="1"/>
  <c r="AB215" i="1" s="1"/>
  <c r="AB216" i="1" s="1"/>
  <c r="AB217" i="1" s="1"/>
  <c r="AB218" i="1" s="1"/>
  <c r="AB219" i="1" s="1"/>
  <c r="AB220" i="1" s="1"/>
  <c r="AB221" i="1" s="1"/>
  <c r="AB222" i="1" s="1"/>
  <c r="AB223" i="1" s="1"/>
  <c r="AB224" i="1" s="1"/>
  <c r="AB225" i="1" s="1"/>
  <c r="AB226" i="1" s="1"/>
  <c r="AB227" i="1" s="1"/>
  <c r="AB228" i="1" s="1"/>
  <c r="AB229" i="1" s="1"/>
  <c r="AB230" i="1" s="1"/>
  <c r="AB231" i="1" s="1"/>
  <c r="AB232" i="1" s="1"/>
  <c r="AB233" i="1" s="1"/>
  <c r="AB234" i="1" s="1"/>
  <c r="AB235" i="1" s="1"/>
  <c r="AB236" i="1" s="1"/>
  <c r="AB237" i="1" s="1"/>
  <c r="AB238" i="1" s="1"/>
  <c r="AB239" i="1" s="1"/>
  <c r="AB240" i="1" s="1"/>
  <c r="AB241" i="1" s="1"/>
  <c r="AB242" i="1" s="1"/>
  <c r="AB243" i="1" s="1"/>
  <c r="AB244" i="1" s="1"/>
  <c r="AB245" i="1" s="1"/>
  <c r="AB246" i="1" s="1"/>
  <c r="AB247" i="1" s="1"/>
  <c r="AB248" i="1" s="1"/>
  <c r="AB249" i="1" s="1"/>
  <c r="AB250" i="1" s="1"/>
  <c r="AB251" i="1" s="1"/>
  <c r="AB252" i="1" s="1"/>
  <c r="AB253" i="1" s="1"/>
  <c r="AB254" i="1" s="1"/>
  <c r="AB255" i="1" s="1"/>
  <c r="AB256" i="1" s="1"/>
  <c r="AB257" i="1" s="1"/>
  <c r="AB258" i="1" s="1"/>
  <c r="AB259" i="1" s="1"/>
  <c r="AB260" i="1" s="1"/>
  <c r="AB261" i="1" s="1"/>
  <c r="AB262" i="1" s="1"/>
  <c r="AB263" i="1" s="1"/>
  <c r="AB264" i="1" s="1"/>
  <c r="AB265" i="1" s="1"/>
  <c r="AB266" i="1" s="1"/>
  <c r="AB267" i="1" s="1"/>
  <c r="AB268" i="1" s="1"/>
  <c r="AB269" i="1" s="1"/>
  <c r="AB270" i="1" s="1"/>
  <c r="AB271" i="1" s="1"/>
  <c r="AB272" i="1" s="1"/>
  <c r="AB273" i="1" s="1"/>
  <c r="AB274" i="1" s="1"/>
  <c r="AB275" i="1" s="1"/>
  <c r="AB276" i="1" s="1"/>
  <c r="AB277" i="1" s="1"/>
  <c r="AB278" i="1" s="1"/>
  <c r="AB279" i="1" s="1"/>
  <c r="AB280" i="1" s="1"/>
  <c r="AB281" i="1" s="1"/>
  <c r="AB282" i="1" s="1"/>
  <c r="AB283" i="1" s="1"/>
  <c r="AB284" i="1" s="1"/>
  <c r="AB285" i="1" s="1"/>
  <c r="AB286" i="1" s="1"/>
  <c r="AB287" i="1" s="1"/>
  <c r="AB288" i="1" s="1"/>
  <c r="AB289" i="1" s="1"/>
  <c r="AB290" i="1" s="1"/>
  <c r="AB291" i="1" s="1"/>
  <c r="AB292" i="1" s="1"/>
  <c r="AB293" i="1" s="1"/>
  <c r="AB294" i="1" s="1"/>
  <c r="AB295" i="1" s="1"/>
  <c r="AB296" i="1" s="1"/>
  <c r="AB297" i="1" s="1"/>
  <c r="AB298" i="1" s="1"/>
  <c r="AB299" i="1" s="1"/>
  <c r="AB300" i="1" s="1"/>
  <c r="AB301" i="1" s="1"/>
  <c r="AB302" i="1" s="1"/>
  <c r="AB303" i="1" s="1"/>
  <c r="AB304" i="1" s="1"/>
  <c r="AB305" i="1" s="1"/>
  <c r="AB306" i="1" s="1"/>
  <c r="AB307" i="1" s="1"/>
  <c r="AB308" i="1" s="1"/>
  <c r="AB309" i="1" s="1"/>
  <c r="AB310" i="1" s="1"/>
  <c r="AB311" i="1" s="1"/>
  <c r="AB312" i="1" s="1"/>
  <c r="AB313" i="1" s="1"/>
  <c r="AB314" i="1" s="1"/>
  <c r="AB315" i="1" s="1"/>
  <c r="S160" i="1"/>
  <c r="Z160" i="1" s="1"/>
  <c r="BA160" i="1" s="1"/>
  <c r="Q160" i="1"/>
  <c r="AG160" i="1" s="1"/>
  <c r="P160" i="1"/>
  <c r="AJ160" i="1" s="1"/>
  <c r="E160" i="1"/>
  <c r="E161" i="1" s="1"/>
  <c r="BI159" i="1"/>
  <c r="BH159" i="1"/>
  <c r="BD159" i="1"/>
  <c r="BB159" i="1"/>
  <c r="AX159" i="1"/>
  <c r="AX160" i="1" s="1"/>
  <c r="AX161" i="1" s="1"/>
  <c r="AX162" i="1" s="1"/>
  <c r="AX163" i="1" s="1"/>
  <c r="AX164" i="1" s="1"/>
  <c r="AX165" i="1" s="1"/>
  <c r="AX166" i="1" s="1"/>
  <c r="AX167" i="1" s="1"/>
  <c r="AX168" i="1" s="1"/>
  <c r="AX169" i="1" s="1"/>
  <c r="AX170" i="1" s="1"/>
  <c r="AX171" i="1" s="1"/>
  <c r="AX172" i="1" s="1"/>
  <c r="AX173" i="1" s="1"/>
  <c r="AX174" i="1" s="1"/>
  <c r="AX175" i="1" s="1"/>
  <c r="AX176" i="1" s="1"/>
  <c r="AX177" i="1" s="1"/>
  <c r="AX178" i="1" s="1"/>
  <c r="AX179" i="1" s="1"/>
  <c r="AX180" i="1" s="1"/>
  <c r="AX181" i="1" s="1"/>
  <c r="AX182" i="1" s="1"/>
  <c r="AX183" i="1" s="1"/>
  <c r="AX184" i="1" s="1"/>
  <c r="AX185" i="1" s="1"/>
  <c r="AX186" i="1" s="1"/>
  <c r="AX187" i="1" s="1"/>
  <c r="AX188" i="1" s="1"/>
  <c r="AX189" i="1" s="1"/>
  <c r="AX190" i="1" s="1"/>
  <c r="AX191" i="1" s="1"/>
  <c r="AX192" i="1" s="1"/>
  <c r="AX193" i="1" s="1"/>
  <c r="AX194" i="1" s="1"/>
  <c r="AX195" i="1" s="1"/>
  <c r="AX196" i="1" s="1"/>
  <c r="AX197" i="1" s="1"/>
  <c r="AX198" i="1" s="1"/>
  <c r="AX199" i="1" s="1"/>
  <c r="AX200" i="1" s="1"/>
  <c r="AX201" i="1" s="1"/>
  <c r="AX202" i="1" s="1"/>
  <c r="AX203" i="1" s="1"/>
  <c r="AX204" i="1" s="1"/>
  <c r="AX205" i="1" s="1"/>
  <c r="AX206" i="1" s="1"/>
  <c r="AX207" i="1" s="1"/>
  <c r="AX208" i="1" s="1"/>
  <c r="AX209" i="1" s="1"/>
  <c r="AX210" i="1" s="1"/>
  <c r="AX211" i="1" s="1"/>
  <c r="AX212" i="1" s="1"/>
  <c r="AX213" i="1" s="1"/>
  <c r="AX214" i="1" s="1"/>
  <c r="AX215" i="1" s="1"/>
  <c r="AX216" i="1" s="1"/>
  <c r="AX217" i="1" s="1"/>
  <c r="AX218" i="1" s="1"/>
  <c r="AX219" i="1" s="1"/>
  <c r="AX220" i="1" s="1"/>
  <c r="AX221" i="1" s="1"/>
  <c r="AX222" i="1" s="1"/>
  <c r="AX223" i="1" s="1"/>
  <c r="AX224" i="1" s="1"/>
  <c r="AX225" i="1" s="1"/>
  <c r="AX226" i="1" s="1"/>
  <c r="AX227" i="1" s="1"/>
  <c r="AX228" i="1" s="1"/>
  <c r="AX229" i="1" s="1"/>
  <c r="AX230" i="1" s="1"/>
  <c r="AX231" i="1" s="1"/>
  <c r="AX232" i="1" s="1"/>
  <c r="AX233" i="1" s="1"/>
  <c r="AX234" i="1" s="1"/>
  <c r="AX235" i="1" s="1"/>
  <c r="AX236" i="1" s="1"/>
  <c r="AX237" i="1" s="1"/>
  <c r="AX238" i="1" s="1"/>
  <c r="AX239" i="1" s="1"/>
  <c r="AX240" i="1" s="1"/>
  <c r="AX241" i="1" s="1"/>
  <c r="AX242" i="1" s="1"/>
  <c r="AX243" i="1" s="1"/>
  <c r="AX244" i="1" s="1"/>
  <c r="AX245" i="1" s="1"/>
  <c r="AX246" i="1" s="1"/>
  <c r="AX247" i="1" s="1"/>
  <c r="AX248" i="1" s="1"/>
  <c r="AX249" i="1" s="1"/>
  <c r="AX250" i="1" s="1"/>
  <c r="AX251" i="1" s="1"/>
  <c r="AX252" i="1" s="1"/>
  <c r="AX253" i="1" s="1"/>
  <c r="AX254" i="1" s="1"/>
  <c r="AX255" i="1" s="1"/>
  <c r="AX256" i="1" s="1"/>
  <c r="AX257" i="1" s="1"/>
  <c r="AX258" i="1" s="1"/>
  <c r="AX259" i="1" s="1"/>
  <c r="AX260" i="1" s="1"/>
  <c r="AX261" i="1" s="1"/>
  <c r="AX262" i="1" s="1"/>
  <c r="AX263" i="1" s="1"/>
  <c r="AX264" i="1" s="1"/>
  <c r="AX265" i="1" s="1"/>
  <c r="AX266" i="1" s="1"/>
  <c r="AX267" i="1" s="1"/>
  <c r="AX268" i="1" s="1"/>
  <c r="AX269" i="1" s="1"/>
  <c r="AX270" i="1" s="1"/>
  <c r="AX271" i="1" s="1"/>
  <c r="AX272" i="1" s="1"/>
  <c r="AX273" i="1" s="1"/>
  <c r="AX274" i="1" s="1"/>
  <c r="AX275" i="1" s="1"/>
  <c r="AX276" i="1" s="1"/>
  <c r="AX277" i="1" s="1"/>
  <c r="AX278" i="1" s="1"/>
  <c r="AX279" i="1" s="1"/>
  <c r="AX280" i="1" s="1"/>
  <c r="AX281" i="1" s="1"/>
  <c r="AX282" i="1" s="1"/>
  <c r="AX283" i="1" s="1"/>
  <c r="AX284" i="1" s="1"/>
  <c r="AX285" i="1" s="1"/>
  <c r="AX286" i="1" s="1"/>
  <c r="AX287" i="1" s="1"/>
  <c r="AX288" i="1" s="1"/>
  <c r="AX289" i="1" s="1"/>
  <c r="AX290" i="1" s="1"/>
  <c r="AX291" i="1" s="1"/>
  <c r="AX292" i="1" s="1"/>
  <c r="AX293" i="1" s="1"/>
  <c r="AX294" i="1" s="1"/>
  <c r="AX295" i="1" s="1"/>
  <c r="AX296" i="1" s="1"/>
  <c r="AX297" i="1" s="1"/>
  <c r="AX298" i="1" s="1"/>
  <c r="AX299" i="1" s="1"/>
  <c r="AX300" i="1" s="1"/>
  <c r="AX301" i="1" s="1"/>
  <c r="AX302" i="1" s="1"/>
  <c r="AX303" i="1" s="1"/>
  <c r="AX304" i="1" s="1"/>
  <c r="AX305" i="1" s="1"/>
  <c r="AX306" i="1" s="1"/>
  <c r="AX307" i="1" s="1"/>
  <c r="AX308" i="1" s="1"/>
  <c r="AX309" i="1" s="1"/>
  <c r="AX310" i="1" s="1"/>
  <c r="AX311" i="1" s="1"/>
  <c r="AX312" i="1" s="1"/>
  <c r="AX313" i="1" s="1"/>
  <c r="AX314" i="1" s="1"/>
  <c r="AX315" i="1" s="1"/>
  <c r="AM159" i="1"/>
  <c r="AI159" i="1"/>
  <c r="AG159" i="1"/>
  <c r="S159" i="1"/>
  <c r="Z159" i="1" s="1"/>
  <c r="BA159" i="1" s="1"/>
  <c r="P159" i="1"/>
  <c r="AJ159" i="1" s="1"/>
  <c r="D160" i="1" l="1"/>
  <c r="D161" i="1" s="1"/>
  <c r="AG248" i="1"/>
  <c r="AG273" i="1"/>
  <c r="Q175" i="1"/>
  <c r="AG174" i="1"/>
  <c r="AG173" i="1"/>
  <c r="Q259" i="1"/>
  <c r="E162" i="1"/>
  <c r="Q275" i="1"/>
  <c r="Q161" i="1"/>
  <c r="Q162" i="1" s="1"/>
  <c r="Q163" i="1" s="1"/>
  <c r="AG219" i="1"/>
  <c r="E178" i="1"/>
  <c r="E204" i="1"/>
  <c r="Q176" i="1"/>
  <c r="AG175" i="1"/>
  <c r="AP162" i="1"/>
  <c r="Q206" i="1"/>
  <c r="AG205" i="1"/>
  <c r="E191" i="1"/>
  <c r="Q200" i="1"/>
  <c r="AG200" i="1" s="1"/>
  <c r="AG199" i="1"/>
  <c r="AG186" i="1"/>
  <c r="Q187" i="1"/>
  <c r="AG202" i="1"/>
  <c r="Q221" i="1"/>
  <c r="AG220" i="1"/>
  <c r="Q213" i="1"/>
  <c r="AG212" i="1"/>
  <c r="E217" i="1"/>
  <c r="Q217" i="1"/>
  <c r="AG217" i="1" s="1"/>
  <c r="AG216" i="1"/>
  <c r="AG231" i="1"/>
  <c r="AG232" i="1"/>
  <c r="AG233" i="1"/>
  <c r="AG234" i="1"/>
  <c r="AG235" i="1"/>
  <c r="AG236" i="1"/>
  <c r="AG237" i="1"/>
  <c r="AG238" i="1"/>
  <c r="Q245" i="1"/>
  <c r="AG244" i="1"/>
  <c r="E245" i="1"/>
  <c r="E260" i="1"/>
  <c r="Q250" i="1"/>
  <c r="AG249" i="1"/>
  <c r="AG275" i="1"/>
  <c r="Q276" i="1"/>
  <c r="Q283" i="1"/>
  <c r="AG287" i="1"/>
  <c r="Q288" i="1"/>
  <c r="AG281" i="1"/>
  <c r="Q295" i="1"/>
  <c r="D162" i="1" l="1"/>
  <c r="E163" i="1"/>
  <c r="Q260" i="1"/>
  <c r="AG259" i="1"/>
  <c r="AG162" i="1"/>
  <c r="AG161" i="1"/>
  <c r="E246" i="1"/>
  <c r="AG213" i="1"/>
  <c r="Q214" i="1"/>
  <c r="AG214" i="1" s="1"/>
  <c r="AP163" i="1"/>
  <c r="BH162" i="1"/>
  <c r="AG288" i="1"/>
  <c r="Q289" i="1"/>
  <c r="Q188" i="1"/>
  <c r="AG187" i="1"/>
  <c r="Q207" i="1"/>
  <c r="AG206" i="1"/>
  <c r="Q164" i="1"/>
  <c r="AG163" i="1"/>
  <c r="Q296" i="1"/>
  <c r="AG295" i="1"/>
  <c r="AG283" i="1"/>
  <c r="Q284" i="1"/>
  <c r="AG250" i="1"/>
  <c r="Q251" i="1"/>
  <c r="E261" i="1"/>
  <c r="AG245" i="1"/>
  <c r="Q246" i="1"/>
  <c r="AG246" i="1" s="1"/>
  <c r="E218" i="1"/>
  <c r="AG276" i="1"/>
  <c r="Q277" i="1"/>
  <c r="Q222" i="1"/>
  <c r="AG221" i="1"/>
  <c r="E192" i="1"/>
  <c r="Q177" i="1"/>
  <c r="AG176" i="1"/>
  <c r="E205" i="1"/>
  <c r="E179" i="1"/>
  <c r="AG260" i="1" l="1"/>
  <c r="Q261" i="1"/>
  <c r="E164" i="1"/>
  <c r="D163" i="1"/>
  <c r="Q278" i="1"/>
  <c r="AG278" i="1" s="1"/>
  <c r="AG277" i="1"/>
  <c r="Q252" i="1"/>
  <c r="AG251" i="1"/>
  <c r="E206" i="1"/>
  <c r="E193" i="1"/>
  <c r="AG296" i="1"/>
  <c r="Q297" i="1"/>
  <c r="Q189" i="1"/>
  <c r="AG188" i="1"/>
  <c r="AP164" i="1"/>
  <c r="BH163" i="1"/>
  <c r="E247" i="1"/>
  <c r="E180" i="1"/>
  <c r="AG284" i="1"/>
  <c r="Q285" i="1"/>
  <c r="AG285" i="1" s="1"/>
  <c r="Q290" i="1"/>
  <c r="AG289" i="1"/>
  <c r="AG177" i="1"/>
  <c r="Q178" i="1"/>
  <c r="Q223" i="1"/>
  <c r="AG222" i="1"/>
  <c r="E219" i="1"/>
  <c r="E262" i="1"/>
  <c r="AG164" i="1"/>
  <c r="Q165" i="1"/>
  <c r="AG207" i="1"/>
  <c r="Q208" i="1"/>
  <c r="E165" i="1" l="1"/>
  <c r="D164" i="1"/>
  <c r="AG261" i="1"/>
  <c r="Q262" i="1"/>
  <c r="Q209" i="1"/>
  <c r="AG208" i="1"/>
  <c r="E194" i="1"/>
  <c r="E263" i="1"/>
  <c r="Q224" i="1"/>
  <c r="AG223" i="1"/>
  <c r="AG290" i="1"/>
  <c r="Q291" i="1"/>
  <c r="E181" i="1"/>
  <c r="BH164" i="1"/>
  <c r="AP165" i="1"/>
  <c r="Q253" i="1"/>
  <c r="AG252" i="1"/>
  <c r="Q166" i="1"/>
  <c r="AG165" i="1"/>
  <c r="E220" i="1"/>
  <c r="Q179" i="1"/>
  <c r="AG178" i="1"/>
  <c r="AG297" i="1"/>
  <c r="Q298" i="1"/>
  <c r="E248" i="1"/>
  <c r="Q190" i="1"/>
  <c r="AG189" i="1"/>
  <c r="E207" i="1"/>
  <c r="Q263" i="1" l="1"/>
  <c r="AG262" i="1"/>
  <c r="D165" i="1"/>
  <c r="E166" i="1"/>
  <c r="E195" i="1"/>
  <c r="AG190" i="1"/>
  <c r="Q191" i="1"/>
  <c r="Q180" i="1"/>
  <c r="AG179" i="1"/>
  <c r="Q167" i="1"/>
  <c r="AG166" i="1"/>
  <c r="E182" i="1"/>
  <c r="Q225" i="1"/>
  <c r="AG224" i="1"/>
  <c r="E249" i="1"/>
  <c r="AG298" i="1"/>
  <c r="Q299" i="1"/>
  <c r="AP166" i="1"/>
  <c r="BH165" i="1"/>
  <c r="Q292" i="1"/>
  <c r="AG292" i="1" s="1"/>
  <c r="AG291" i="1"/>
  <c r="E208" i="1"/>
  <c r="E221" i="1"/>
  <c r="Q254" i="1"/>
  <c r="AG253" i="1"/>
  <c r="E264" i="1"/>
  <c r="Q210" i="1"/>
  <c r="AG210" i="1" s="1"/>
  <c r="AG209" i="1"/>
  <c r="E167" i="1" l="1"/>
  <c r="D166" i="1"/>
  <c r="AG263" i="1"/>
  <c r="Q264" i="1"/>
  <c r="Q300" i="1"/>
  <c r="AG299" i="1"/>
  <c r="Q192" i="1"/>
  <c r="AG191" i="1"/>
  <c r="E265" i="1"/>
  <c r="E222" i="1"/>
  <c r="Q226" i="1"/>
  <c r="AG225" i="1"/>
  <c r="Q181" i="1"/>
  <c r="AG180" i="1"/>
  <c r="Q255" i="1"/>
  <c r="AG254" i="1"/>
  <c r="E209" i="1"/>
  <c r="AP167" i="1"/>
  <c r="BH166" i="1"/>
  <c r="E250" i="1"/>
  <c r="E183" i="1"/>
  <c r="Q168" i="1"/>
  <c r="AG167" i="1"/>
  <c r="E196" i="1"/>
  <c r="AG264" i="1" l="1"/>
  <c r="Q265" i="1"/>
  <c r="D167" i="1"/>
  <c r="E168" i="1"/>
  <c r="E184" i="1"/>
  <c r="BH167" i="1"/>
  <c r="AP168" i="1"/>
  <c r="Q256" i="1"/>
  <c r="AG256" i="1" s="1"/>
  <c r="AG255" i="1"/>
  <c r="E223" i="1"/>
  <c r="Q193" i="1"/>
  <c r="AG192" i="1"/>
  <c r="E251" i="1"/>
  <c r="E197" i="1"/>
  <c r="Q169" i="1"/>
  <c r="AG168" i="1"/>
  <c r="E210" i="1"/>
  <c r="Q182" i="1"/>
  <c r="AG181" i="1"/>
  <c r="Q227" i="1"/>
  <c r="AG226" i="1"/>
  <c r="E266" i="1"/>
  <c r="Q301" i="1"/>
  <c r="AG300" i="1"/>
  <c r="E169" i="1" l="1"/>
  <c r="D168" i="1"/>
  <c r="Q266" i="1"/>
  <c r="AG265" i="1"/>
  <c r="AP169" i="1"/>
  <c r="BH168" i="1"/>
  <c r="E267" i="1"/>
  <c r="Q183" i="1"/>
  <c r="AG182" i="1"/>
  <c r="Q170" i="1"/>
  <c r="AG169" i="1"/>
  <c r="E252" i="1"/>
  <c r="E224" i="1"/>
  <c r="E198" i="1"/>
  <c r="Q302" i="1"/>
  <c r="AG301" i="1"/>
  <c r="Q228" i="1"/>
  <c r="AG228" i="1" s="1"/>
  <c r="AG227" i="1"/>
  <c r="E211" i="1"/>
  <c r="Q194" i="1"/>
  <c r="AG193" i="1"/>
  <c r="E185" i="1"/>
  <c r="Q267" i="1" l="1"/>
  <c r="AG266" i="1"/>
  <c r="E170" i="1"/>
  <c r="D169" i="1"/>
  <c r="E186" i="1"/>
  <c r="E212" i="1"/>
  <c r="AG302" i="1"/>
  <c r="Q303" i="1"/>
  <c r="E199" i="1"/>
  <c r="E225" i="1"/>
  <c r="Q171" i="1"/>
  <c r="AG171" i="1" s="1"/>
  <c r="AG170" i="1"/>
  <c r="E268" i="1"/>
  <c r="Q195" i="1"/>
  <c r="AG194" i="1"/>
  <c r="E253" i="1"/>
  <c r="Q184" i="1"/>
  <c r="AG184" i="1" s="1"/>
  <c r="AG183" i="1"/>
  <c r="BH169" i="1"/>
  <c r="AP170" i="1"/>
  <c r="E171" i="1" l="1"/>
  <c r="D170" i="1"/>
  <c r="AG267" i="1"/>
  <c r="Q268" i="1"/>
  <c r="AG268" i="1" s="1"/>
  <c r="E200" i="1"/>
  <c r="AP171" i="1"/>
  <c r="BH170" i="1"/>
  <c r="Q196" i="1"/>
  <c r="AG195" i="1"/>
  <c r="E213" i="1"/>
  <c r="E254" i="1"/>
  <c r="AG303" i="1"/>
  <c r="Q304" i="1"/>
  <c r="E269" i="1"/>
  <c r="E226" i="1"/>
  <c r="E172" i="1" l="1"/>
  <c r="D171" i="1"/>
  <c r="E227" i="1"/>
  <c r="E214" i="1"/>
  <c r="AP172" i="1"/>
  <c r="BH171" i="1"/>
  <c r="Q305" i="1"/>
  <c r="AG304" i="1"/>
  <c r="E270" i="1"/>
  <c r="E255" i="1"/>
  <c r="Q197" i="1"/>
  <c r="AG197" i="1" s="1"/>
  <c r="AG196" i="1"/>
  <c r="D172" i="1" l="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E256" i="1"/>
  <c r="Q306" i="1"/>
  <c r="AG305" i="1"/>
  <c r="E271" i="1"/>
  <c r="AP173" i="1"/>
  <c r="BH172" i="1"/>
  <c r="E228" i="1"/>
  <c r="AP174" i="1" l="1"/>
  <c r="BH173" i="1"/>
  <c r="Q307" i="1"/>
  <c r="AG306" i="1"/>
  <c r="D228" i="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AG307" i="1" l="1"/>
  <c r="Q308" i="1"/>
  <c r="BH174" i="1"/>
  <c r="AP175" i="1"/>
  <c r="Q309" i="1" l="1"/>
  <c r="AG308" i="1"/>
  <c r="AP176" i="1"/>
  <c r="BH175" i="1"/>
  <c r="BH176" i="1" l="1"/>
  <c r="AP177" i="1"/>
  <c r="Q310" i="1"/>
  <c r="AG309" i="1"/>
  <c r="AG310" i="1" l="1"/>
  <c r="Q311" i="1"/>
  <c r="AP178" i="1"/>
  <c r="BH177" i="1"/>
  <c r="BH178" i="1" l="1"/>
  <c r="AP179" i="1"/>
  <c r="AG311" i="1"/>
  <c r="Q312" i="1"/>
  <c r="AG312" i="1" l="1"/>
  <c r="Q313" i="1"/>
  <c r="AP180" i="1"/>
  <c r="BH179" i="1"/>
  <c r="BH180" i="1" l="1"/>
  <c r="AP181" i="1"/>
  <c r="Q314" i="1"/>
  <c r="AG314" i="1" s="1"/>
  <c r="AG313" i="1"/>
  <c r="BH181" i="1" l="1"/>
  <c r="AP182" i="1"/>
  <c r="AP183" i="1" l="1"/>
  <c r="BH182" i="1"/>
  <c r="AP184" i="1" l="1"/>
  <c r="BH183" i="1"/>
  <c r="BH184" i="1" l="1"/>
  <c r="AP185" i="1"/>
  <c r="BH185" i="1" l="1"/>
  <c r="AP186" i="1"/>
  <c r="BH186" i="1" l="1"/>
  <c r="AP187" i="1"/>
  <c r="BH187" i="1" l="1"/>
  <c r="AP188" i="1"/>
  <c r="AP189" i="1" l="1"/>
  <c r="BH188" i="1"/>
  <c r="AP190" i="1" l="1"/>
  <c r="BH189" i="1"/>
  <c r="BH190" i="1" l="1"/>
  <c r="AP191" i="1"/>
  <c r="BH191" i="1" l="1"/>
  <c r="AP192" i="1"/>
  <c r="AP193" i="1" l="1"/>
  <c r="BH192" i="1"/>
  <c r="AP194" i="1" l="1"/>
  <c r="BH193" i="1"/>
  <c r="AP195" i="1" l="1"/>
  <c r="BH194" i="1"/>
  <c r="BH195" i="1" l="1"/>
  <c r="AP196" i="1"/>
  <c r="AP197" i="1" l="1"/>
  <c r="BH196" i="1"/>
  <c r="BH197" i="1" l="1"/>
  <c r="AP198" i="1"/>
  <c r="BH198" i="1" l="1"/>
  <c r="AP199" i="1"/>
  <c r="AP200" i="1" l="1"/>
  <c r="BH199" i="1"/>
  <c r="BH200" i="1" l="1"/>
  <c r="AP201" i="1"/>
  <c r="AP202" i="1" l="1"/>
  <c r="BH201" i="1"/>
  <c r="AP203" i="1" l="1"/>
  <c r="BH202" i="1"/>
  <c r="AP204" i="1" l="1"/>
  <c r="BH203" i="1"/>
  <c r="AP205" i="1" l="1"/>
  <c r="BH204" i="1"/>
  <c r="AP206" i="1" l="1"/>
  <c r="BH205" i="1"/>
  <c r="BH206" i="1" l="1"/>
  <c r="AP207" i="1"/>
  <c r="BH207" i="1" l="1"/>
  <c r="AP208" i="1"/>
  <c r="AP209" i="1" l="1"/>
  <c r="BH208" i="1"/>
  <c r="BH209" i="1" l="1"/>
  <c r="AP210" i="1"/>
  <c r="AP211" i="1" l="1"/>
  <c r="BH210" i="1"/>
  <c r="BH211" i="1" l="1"/>
  <c r="AP212" i="1"/>
  <c r="AP213" i="1" l="1"/>
  <c r="BH212" i="1"/>
  <c r="BH213" i="1" l="1"/>
  <c r="AP214" i="1"/>
  <c r="AP215" i="1" l="1"/>
  <c r="BH214" i="1"/>
  <c r="BH215" i="1" l="1"/>
  <c r="AP216" i="1"/>
  <c r="AP217" i="1" l="1"/>
  <c r="BH216" i="1"/>
  <c r="AP218" i="1" l="1"/>
  <c r="BH217" i="1"/>
  <c r="AP219" i="1" l="1"/>
  <c r="BH218" i="1"/>
  <c r="AP220" i="1" l="1"/>
  <c r="BH219" i="1"/>
  <c r="AP221" i="1" l="1"/>
  <c r="BH220" i="1"/>
  <c r="AP222" i="1" l="1"/>
  <c r="BH221" i="1"/>
  <c r="AP223" i="1" l="1"/>
  <c r="BH222" i="1"/>
  <c r="AP224" i="1" l="1"/>
  <c r="BH223" i="1"/>
  <c r="AP225" i="1" l="1"/>
  <c r="BH224" i="1"/>
  <c r="AP226" i="1" l="1"/>
  <c r="BH225" i="1"/>
  <c r="AP227" i="1" l="1"/>
  <c r="BH226" i="1"/>
  <c r="AP228" i="1" l="1"/>
  <c r="BH227" i="1"/>
  <c r="AP229" i="1" l="1"/>
  <c r="BH228" i="1"/>
  <c r="AP230" i="1" l="1"/>
  <c r="BH229" i="1"/>
  <c r="AP231" i="1" l="1"/>
  <c r="BH230" i="1"/>
  <c r="AP232" i="1" l="1"/>
  <c r="BH231" i="1"/>
  <c r="AP233" i="1" l="1"/>
  <c r="BH232" i="1"/>
  <c r="AP234" i="1" l="1"/>
  <c r="BH233" i="1"/>
  <c r="AP235" i="1" l="1"/>
  <c r="BH234" i="1"/>
  <c r="AP236" i="1" l="1"/>
  <c r="BH235" i="1"/>
  <c r="AP237" i="1" l="1"/>
  <c r="BH236" i="1"/>
  <c r="AP238" i="1" l="1"/>
  <c r="BH237" i="1"/>
  <c r="AP239" i="1" l="1"/>
  <c r="BH238" i="1"/>
  <c r="AP240" i="1" l="1"/>
  <c r="BH239" i="1"/>
  <c r="AP241" i="1" l="1"/>
  <c r="BH240" i="1"/>
  <c r="BH241" i="1" l="1"/>
  <c r="AP242" i="1"/>
  <c r="AP243" i="1" l="1"/>
  <c r="BH242" i="1"/>
  <c r="BH243" i="1" l="1"/>
  <c r="AP244" i="1"/>
  <c r="AP245" i="1" l="1"/>
  <c r="BH244" i="1"/>
  <c r="AP246" i="1" l="1"/>
  <c r="BH245" i="1"/>
  <c r="AP247" i="1" l="1"/>
  <c r="BH246" i="1"/>
  <c r="AP248" i="1" l="1"/>
  <c r="BH247" i="1"/>
  <c r="BH248" i="1" l="1"/>
  <c r="AP249" i="1"/>
  <c r="AP250" i="1" l="1"/>
  <c r="BH249" i="1"/>
  <c r="BH250" i="1" l="1"/>
  <c r="AP251" i="1"/>
  <c r="AP252" i="1" l="1"/>
  <c r="BH251" i="1"/>
  <c r="AP253" i="1" l="1"/>
  <c r="BH252" i="1"/>
  <c r="AP254" i="1" l="1"/>
  <c r="BH253" i="1"/>
  <c r="AP255" i="1" l="1"/>
  <c r="BH254" i="1"/>
  <c r="AP256" i="1" l="1"/>
  <c r="BH255" i="1"/>
  <c r="AP257" i="1" l="1"/>
  <c r="BH256" i="1"/>
  <c r="AP258" i="1" l="1"/>
  <c r="BH257" i="1"/>
  <c r="AP259" i="1" l="1"/>
  <c r="BH258" i="1"/>
  <c r="AP260" i="1" l="1"/>
  <c r="BH259" i="1"/>
  <c r="AP261" i="1" l="1"/>
  <c r="BH260" i="1"/>
  <c r="AP262" i="1" l="1"/>
  <c r="BH261" i="1"/>
  <c r="AP263" i="1" l="1"/>
  <c r="BH262" i="1"/>
  <c r="AP264" i="1" l="1"/>
  <c r="BH263" i="1"/>
  <c r="AP265" i="1" l="1"/>
  <c r="BH264" i="1"/>
  <c r="BH265" i="1" l="1"/>
  <c r="AP266" i="1"/>
  <c r="AP267" i="1" l="1"/>
  <c r="BH266" i="1"/>
  <c r="BH267" i="1" l="1"/>
  <c r="AP268" i="1"/>
  <c r="AP269" i="1" l="1"/>
  <c r="BH268" i="1"/>
  <c r="AP270" i="1" l="1"/>
  <c r="BH269" i="1"/>
  <c r="BH270" i="1" l="1"/>
  <c r="AP271" i="1"/>
  <c r="BH271" i="1" l="1"/>
  <c r="AP272" i="1"/>
  <c r="BH272" i="1" l="1"/>
  <c r="AP273" i="1"/>
  <c r="BH273" i="1" l="1"/>
  <c r="AP274" i="1"/>
  <c r="AP275" i="1" l="1"/>
  <c r="BH274" i="1"/>
  <c r="BH275" i="1" l="1"/>
  <c r="AP276" i="1"/>
  <c r="BH276" i="1" l="1"/>
  <c r="AP277" i="1"/>
  <c r="BH277" i="1" l="1"/>
  <c r="AP278" i="1"/>
  <c r="AP279" i="1" l="1"/>
  <c r="BH278" i="1"/>
  <c r="BH279" i="1" l="1"/>
  <c r="AP280" i="1"/>
  <c r="BH280" i="1" l="1"/>
  <c r="AP281" i="1"/>
  <c r="BH281" i="1" l="1"/>
  <c r="AP282" i="1"/>
  <c r="AP283" i="1" l="1"/>
  <c r="BH282" i="1"/>
  <c r="BH283" i="1" l="1"/>
  <c r="AP284" i="1"/>
  <c r="BH284" i="1" l="1"/>
  <c r="AP285" i="1"/>
  <c r="BH285" i="1" l="1"/>
  <c r="AP286" i="1"/>
  <c r="AP287" i="1" l="1"/>
  <c r="BH286" i="1"/>
  <c r="BH287" i="1" l="1"/>
  <c r="AP288" i="1"/>
  <c r="BH288" i="1" l="1"/>
  <c r="AP289" i="1"/>
  <c r="AP290" i="1" l="1"/>
  <c r="BH289" i="1"/>
  <c r="AP291" i="1" l="1"/>
  <c r="BH290" i="1"/>
  <c r="BH291" i="1" l="1"/>
  <c r="AP292" i="1"/>
  <c r="AP293" i="1" l="1"/>
  <c r="BH292" i="1"/>
  <c r="BH293" i="1" l="1"/>
  <c r="AP294" i="1"/>
  <c r="BH294" i="1" l="1"/>
  <c r="AP295" i="1"/>
  <c r="BH295" i="1" l="1"/>
  <c r="AP296" i="1"/>
  <c r="AP297" i="1" l="1"/>
  <c r="BH296" i="1"/>
  <c r="BH297" i="1" l="1"/>
  <c r="AP298" i="1"/>
  <c r="AP299" i="1" l="1"/>
  <c r="BH298" i="1"/>
  <c r="BH299" i="1" l="1"/>
  <c r="AP300" i="1"/>
  <c r="BH300" i="1" l="1"/>
  <c r="AP301" i="1"/>
  <c r="AP302" i="1" l="1"/>
  <c r="BH301" i="1"/>
  <c r="BH302" i="1" l="1"/>
  <c r="AP303" i="1"/>
  <c r="BH303" i="1" l="1"/>
  <c r="AP304" i="1"/>
  <c r="BH304" i="1" l="1"/>
  <c r="AP305" i="1"/>
  <c r="AP306" i="1" l="1"/>
  <c r="BH305" i="1"/>
  <c r="BH306" i="1" l="1"/>
  <c r="AP307" i="1"/>
  <c r="AP308" i="1" l="1"/>
  <c r="BH307" i="1"/>
  <c r="BH308" i="1" l="1"/>
  <c r="AP309" i="1"/>
  <c r="BH309" i="1" l="1"/>
  <c r="AP310" i="1"/>
  <c r="AP311" i="1" l="1"/>
  <c r="BH310" i="1"/>
  <c r="BH311" i="1" l="1"/>
  <c r="AP312" i="1"/>
  <c r="BH312" i="1" l="1"/>
  <c r="AP313" i="1"/>
  <c r="BH313" i="1" l="1"/>
  <c r="AP314" i="1"/>
  <c r="AP315" i="1" l="1"/>
  <c r="BH315" i="1" s="1"/>
  <c r="BH314" i="1"/>
  <c r="BB158" i="1" l="1"/>
  <c r="AM158" i="1"/>
  <c r="AJ158" i="1"/>
  <c r="AG158" i="1"/>
  <c r="BB157" i="1"/>
  <c r="AM157" i="1"/>
  <c r="S157" i="1"/>
  <c r="P157" i="1"/>
  <c r="AJ157" i="1" s="1"/>
  <c r="BB156" i="1"/>
  <c r="AM156" i="1"/>
  <c r="S156" i="1"/>
  <c r="P156" i="1"/>
  <c r="AJ156" i="1" s="1"/>
  <c r="BB155" i="1"/>
  <c r="AM155" i="1"/>
  <c r="AJ155" i="1"/>
  <c r="S155" i="1"/>
  <c r="P155" i="1"/>
  <c r="BB154" i="1"/>
  <c r="AM154" i="1"/>
  <c r="S154" i="1"/>
  <c r="P154" i="1"/>
  <c r="AJ154" i="1" s="1"/>
  <c r="BB153" i="1"/>
  <c r="AM153" i="1"/>
  <c r="S153" i="1"/>
  <c r="P153" i="1"/>
  <c r="AJ153" i="1" s="1"/>
  <c r="BB152" i="1"/>
  <c r="AM152" i="1"/>
  <c r="S152" i="1"/>
  <c r="P152" i="1"/>
  <c r="AJ152" i="1" s="1"/>
  <c r="BB151" i="1"/>
  <c r="AM151" i="1"/>
  <c r="S151" i="1"/>
  <c r="P151" i="1"/>
  <c r="AJ151" i="1" s="1"/>
  <c r="BB150" i="1"/>
  <c r="AM150" i="1"/>
  <c r="S150" i="1"/>
  <c r="P150" i="1"/>
  <c r="AJ150" i="1" s="1"/>
  <c r="BB149" i="1"/>
  <c r="AM149" i="1"/>
  <c r="S149" i="1"/>
  <c r="P149" i="1"/>
  <c r="AJ149" i="1" s="1"/>
  <c r="BB148" i="1"/>
  <c r="AM148" i="1"/>
  <c r="S148" i="1"/>
  <c r="P148" i="1"/>
  <c r="AJ148" i="1" s="1"/>
  <c r="BB147" i="1"/>
  <c r="AM147" i="1"/>
  <c r="S147" i="1"/>
  <c r="P147" i="1"/>
  <c r="AJ147" i="1" s="1"/>
  <c r="BB146" i="1"/>
  <c r="AM146" i="1"/>
  <c r="S146" i="1"/>
  <c r="P146" i="1"/>
  <c r="AJ146" i="1" s="1"/>
  <c r="BB145" i="1"/>
  <c r="AM145" i="1"/>
  <c r="S145" i="1"/>
  <c r="P145" i="1"/>
  <c r="AJ145" i="1" s="1"/>
  <c r="BB144" i="1"/>
  <c r="AM144" i="1"/>
  <c r="S144" i="1"/>
  <c r="P144" i="1"/>
  <c r="AJ144" i="1" s="1"/>
  <c r="BB143" i="1"/>
  <c r="AM143" i="1"/>
  <c r="S143" i="1"/>
  <c r="P143" i="1"/>
  <c r="AJ143" i="1" s="1"/>
  <c r="BB142" i="1"/>
  <c r="AM142" i="1"/>
  <c r="S142" i="1"/>
  <c r="P142" i="1"/>
  <c r="AJ142" i="1" s="1"/>
  <c r="BB141" i="1"/>
  <c r="AM141" i="1"/>
  <c r="S141" i="1"/>
  <c r="P141" i="1"/>
  <c r="AJ141" i="1" s="1"/>
  <c r="BB140" i="1"/>
  <c r="AM140" i="1"/>
  <c r="S140" i="1"/>
  <c r="P140" i="1"/>
  <c r="AJ140" i="1" s="1"/>
  <c r="BB139" i="1"/>
  <c r="AM139" i="1"/>
  <c r="S139" i="1"/>
  <c r="P139" i="1"/>
  <c r="AJ139" i="1" s="1"/>
  <c r="BB138" i="1"/>
  <c r="AM138" i="1"/>
  <c r="S138" i="1"/>
  <c r="P138" i="1"/>
  <c r="AJ138" i="1" s="1"/>
  <c r="BB137" i="1"/>
  <c r="AM137" i="1"/>
  <c r="AD137" i="1"/>
  <c r="BD137" i="1" s="1"/>
  <c r="S137" i="1"/>
  <c r="Q137" i="1"/>
  <c r="AG137" i="1" s="1"/>
  <c r="P137" i="1"/>
  <c r="AJ137" i="1" s="1"/>
  <c r="BI136" i="1"/>
  <c r="BD136" i="1"/>
  <c r="BB136" i="1"/>
  <c r="AM136" i="1"/>
  <c r="AG136" i="1"/>
  <c r="S136" i="1"/>
  <c r="P136" i="1"/>
  <c r="AJ136" i="1" s="1"/>
  <c r="BB135" i="1"/>
  <c r="AM135" i="1"/>
  <c r="S135" i="1"/>
  <c r="P135" i="1"/>
  <c r="AJ135" i="1" s="1"/>
  <c r="BB134" i="1"/>
  <c r="AM134" i="1"/>
  <c r="S134" i="1"/>
  <c r="P134" i="1"/>
  <c r="AJ134" i="1" s="1"/>
  <c r="BB133" i="1"/>
  <c r="AM133" i="1"/>
  <c r="S133" i="1"/>
  <c r="P133" i="1"/>
  <c r="AJ133" i="1" s="1"/>
  <c r="BB132" i="1"/>
  <c r="AM132" i="1"/>
  <c r="S132" i="1"/>
  <c r="P132" i="1"/>
  <c r="AJ132" i="1" s="1"/>
  <c r="BB131" i="1"/>
  <c r="AM131" i="1"/>
  <c r="AE131" i="1"/>
  <c r="AE132" i="1" s="1"/>
  <c r="AE133" i="1" s="1"/>
  <c r="AE134" i="1" s="1"/>
  <c r="AE135" i="1" s="1"/>
  <c r="AE136" i="1" s="1"/>
  <c r="AE137" i="1" s="1"/>
  <c r="AE138" i="1" s="1"/>
  <c r="AE139" i="1" s="1"/>
  <c r="AE140" i="1" s="1"/>
  <c r="AE141" i="1" s="1"/>
  <c r="AE142" i="1" s="1"/>
  <c r="AE143" i="1" s="1"/>
  <c r="AE144" i="1" s="1"/>
  <c r="AE145" i="1" s="1"/>
  <c r="AE146" i="1" s="1"/>
  <c r="AE147" i="1" s="1"/>
  <c r="AE148" i="1" s="1"/>
  <c r="AE149" i="1" s="1"/>
  <c r="AE150" i="1" s="1"/>
  <c r="AE151" i="1" s="1"/>
  <c r="AE152" i="1" s="1"/>
  <c r="AE153" i="1" s="1"/>
  <c r="AE154" i="1" s="1"/>
  <c r="AE155" i="1" s="1"/>
  <c r="AE156" i="1" s="1"/>
  <c r="AE157" i="1" s="1"/>
  <c r="AE158" i="1" s="1"/>
  <c r="S131" i="1"/>
  <c r="P131" i="1"/>
  <c r="AJ131" i="1" s="1"/>
  <c r="BB130" i="1"/>
  <c r="AM130" i="1"/>
  <c r="AH130" i="1"/>
  <c r="AH131" i="1" s="1"/>
  <c r="AH132" i="1" s="1"/>
  <c r="AH133" i="1" s="1"/>
  <c r="AH134" i="1" s="1"/>
  <c r="AH135" i="1" s="1"/>
  <c r="AH136" i="1" s="1"/>
  <c r="AH137" i="1" s="1"/>
  <c r="AH138" i="1" s="1"/>
  <c r="AH139" i="1" s="1"/>
  <c r="AH140" i="1" s="1"/>
  <c r="AH141" i="1" s="1"/>
  <c r="AH142" i="1" s="1"/>
  <c r="AH143" i="1" s="1"/>
  <c r="AH144" i="1" s="1"/>
  <c r="AH145" i="1" s="1"/>
  <c r="AH146" i="1" s="1"/>
  <c r="AH147" i="1" s="1"/>
  <c r="AH148" i="1" s="1"/>
  <c r="AH149" i="1" s="1"/>
  <c r="AH150" i="1" s="1"/>
  <c r="AH151" i="1" s="1"/>
  <c r="AH152" i="1" s="1"/>
  <c r="AH153" i="1" s="1"/>
  <c r="AH154" i="1" s="1"/>
  <c r="AH155" i="1" s="1"/>
  <c r="AH156" i="1" s="1"/>
  <c r="AH157" i="1" s="1"/>
  <c r="AH158" i="1" s="1"/>
  <c r="AE130" i="1"/>
  <c r="AD130" i="1"/>
  <c r="AD131" i="1" s="1"/>
  <c r="S130" i="1"/>
  <c r="Q130" i="1"/>
  <c r="AG130" i="1" s="1"/>
  <c r="P130" i="1"/>
  <c r="AJ130" i="1" s="1"/>
  <c r="BI129" i="1"/>
  <c r="BD129" i="1"/>
  <c r="BB129" i="1"/>
  <c r="AM129" i="1"/>
  <c r="AG129" i="1"/>
  <c r="S129" i="1"/>
  <c r="P129" i="1"/>
  <c r="AJ129" i="1" s="1"/>
  <c r="BB128" i="1"/>
  <c r="AM128" i="1"/>
  <c r="S128" i="1"/>
  <c r="P128" i="1"/>
  <c r="AJ128" i="1" s="1"/>
  <c r="BB127" i="1"/>
  <c r="AM127" i="1"/>
  <c r="S127" i="1"/>
  <c r="P127" i="1"/>
  <c r="AJ127" i="1" s="1"/>
  <c r="BB126" i="1"/>
  <c r="AM126" i="1"/>
  <c r="S126" i="1"/>
  <c r="P126" i="1"/>
  <c r="AJ126" i="1" s="1"/>
  <c r="BB125" i="1"/>
  <c r="AM125" i="1"/>
  <c r="S125" i="1"/>
  <c r="P125" i="1"/>
  <c r="AJ125" i="1" s="1"/>
  <c r="BB124" i="1"/>
  <c r="AM124" i="1"/>
  <c r="AJ124" i="1"/>
  <c r="S124" i="1"/>
  <c r="P124" i="1"/>
  <c r="BB123" i="1"/>
  <c r="AM123" i="1"/>
  <c r="AH123" i="1"/>
  <c r="AH124" i="1" s="1"/>
  <c r="AH125" i="1" s="1"/>
  <c r="AH126" i="1" s="1"/>
  <c r="AH127" i="1" s="1"/>
  <c r="AH128" i="1" s="1"/>
  <c r="AE123" i="1"/>
  <c r="AE124" i="1" s="1"/>
  <c r="AE125" i="1" s="1"/>
  <c r="AE126" i="1" s="1"/>
  <c r="AE127" i="1" s="1"/>
  <c r="AE128" i="1" s="1"/>
  <c r="AD123" i="1"/>
  <c r="AD124" i="1" s="1"/>
  <c r="S123" i="1"/>
  <c r="Q123" i="1"/>
  <c r="AG123" i="1" s="1"/>
  <c r="P123" i="1"/>
  <c r="AJ123" i="1" s="1"/>
  <c r="BI122" i="1"/>
  <c r="BD122" i="1"/>
  <c r="BB122" i="1"/>
  <c r="AM122" i="1"/>
  <c r="AG122" i="1"/>
  <c r="S122" i="1"/>
  <c r="P122" i="1"/>
  <c r="AJ122" i="1" s="1"/>
  <c r="BB121" i="1"/>
  <c r="AM121" i="1"/>
  <c r="S121" i="1"/>
  <c r="P121" i="1"/>
  <c r="AJ121" i="1" s="1"/>
  <c r="BB120" i="1"/>
  <c r="AM120" i="1"/>
  <c r="S120" i="1"/>
  <c r="P120" i="1"/>
  <c r="AJ120" i="1" s="1"/>
  <c r="BB119" i="1"/>
  <c r="AM119" i="1"/>
  <c r="S119" i="1"/>
  <c r="P119" i="1"/>
  <c r="AJ119" i="1" s="1"/>
  <c r="BB118" i="1"/>
  <c r="AM118" i="1"/>
  <c r="AJ118" i="1"/>
  <c r="S118" i="1"/>
  <c r="P118" i="1"/>
  <c r="BB117" i="1"/>
  <c r="AM117" i="1"/>
  <c r="S117" i="1"/>
  <c r="P117" i="1"/>
  <c r="AJ117" i="1" s="1"/>
  <c r="BB116" i="1"/>
  <c r="AM116" i="1"/>
  <c r="AH116" i="1"/>
  <c r="AH117" i="1" s="1"/>
  <c r="AH118" i="1" s="1"/>
  <c r="AH119" i="1" s="1"/>
  <c r="AH120" i="1" s="1"/>
  <c r="AH121" i="1" s="1"/>
  <c r="AE116" i="1"/>
  <c r="AE117" i="1" s="1"/>
  <c r="AE118" i="1" s="1"/>
  <c r="AE119" i="1" s="1"/>
  <c r="AE120" i="1" s="1"/>
  <c r="AE121" i="1" s="1"/>
  <c r="AD116" i="1"/>
  <c r="BI116" i="1" s="1"/>
  <c r="S116" i="1"/>
  <c r="Q116" i="1"/>
  <c r="AG116" i="1" s="1"/>
  <c r="P116" i="1"/>
  <c r="AJ116" i="1" s="1"/>
  <c r="BI115" i="1"/>
  <c r="BD115" i="1"/>
  <c r="BB115" i="1"/>
  <c r="AM115" i="1"/>
  <c r="AG115" i="1"/>
  <c r="S115" i="1"/>
  <c r="P115" i="1"/>
  <c r="AJ115" i="1" s="1"/>
  <c r="BI114" i="1"/>
  <c r="BD114" i="1"/>
  <c r="AM114" i="1"/>
  <c r="AJ114" i="1"/>
  <c r="AG114" i="1"/>
  <c r="BI113" i="1"/>
  <c r="BD113" i="1"/>
  <c r="AM113" i="1"/>
  <c r="AG113" i="1"/>
  <c r="P113" i="1"/>
  <c r="AJ113" i="1" s="1"/>
  <c r="BI112" i="1"/>
  <c r="BD112" i="1"/>
  <c r="AW112" i="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M112" i="1"/>
  <c r="AG112" i="1"/>
  <c r="P112" i="1"/>
  <c r="AJ112" i="1" s="1"/>
  <c r="AM111" i="1"/>
  <c r="S111" i="1"/>
  <c r="Z111" i="1" s="1"/>
  <c r="P111" i="1"/>
  <c r="AJ111" i="1" s="1"/>
  <c r="AM110" i="1"/>
  <c r="S110" i="1"/>
  <c r="Z110" i="1" s="1"/>
  <c r="P110" i="1"/>
  <c r="AJ110" i="1" s="1"/>
  <c r="AM109" i="1"/>
  <c r="S109" i="1"/>
  <c r="Z109" i="1" s="1"/>
  <c r="P109" i="1"/>
  <c r="AJ109" i="1" s="1"/>
  <c r="AM108" i="1"/>
  <c r="S108" i="1"/>
  <c r="Z108" i="1" s="1"/>
  <c r="P108" i="1"/>
  <c r="AJ108" i="1" s="1"/>
  <c r="AM107" i="1"/>
  <c r="S107" i="1"/>
  <c r="Z107" i="1" s="1"/>
  <c r="P107" i="1"/>
  <c r="AJ107" i="1" s="1"/>
  <c r="AM106" i="1"/>
  <c r="S106" i="1"/>
  <c r="Z106" i="1" s="1"/>
  <c r="P106" i="1"/>
  <c r="AJ106" i="1" s="1"/>
  <c r="AM105" i="1"/>
  <c r="S105" i="1"/>
  <c r="Z105" i="1" s="1"/>
  <c r="P105" i="1"/>
  <c r="AJ105" i="1" s="1"/>
  <c r="AM104" i="1"/>
  <c r="S104" i="1"/>
  <c r="Z104" i="1" s="1"/>
  <c r="P104" i="1"/>
  <c r="AJ104" i="1" s="1"/>
  <c r="AM103" i="1"/>
  <c r="S103" i="1"/>
  <c r="Z103" i="1" s="1"/>
  <c r="P103" i="1"/>
  <c r="AJ103" i="1" s="1"/>
  <c r="AM102" i="1"/>
  <c r="S102" i="1"/>
  <c r="Z102" i="1" s="1"/>
  <c r="P102" i="1"/>
  <c r="AJ102" i="1" s="1"/>
  <c r="AM101" i="1"/>
  <c r="S101" i="1"/>
  <c r="Z101" i="1" s="1"/>
  <c r="Q101" i="1"/>
  <c r="Q102" i="1" s="1"/>
  <c r="AG102" i="1" s="1"/>
  <c r="P101" i="1"/>
  <c r="AJ101" i="1" s="1"/>
  <c r="E101" i="1"/>
  <c r="E102" i="1" s="1"/>
  <c r="BB100" i="1"/>
  <c r="AM100" i="1"/>
  <c r="AG100" i="1"/>
  <c r="S100" i="1"/>
  <c r="Z100" i="1" s="1"/>
  <c r="P100" i="1"/>
  <c r="AJ100" i="1" s="1"/>
  <c r="AM99" i="1"/>
  <c r="S99" i="1"/>
  <c r="Z99" i="1" s="1"/>
  <c r="P99" i="1"/>
  <c r="AJ99" i="1" s="1"/>
  <c r="AM98" i="1"/>
  <c r="S98" i="1"/>
  <c r="Z98" i="1" s="1"/>
  <c r="P98" i="1"/>
  <c r="AJ98" i="1" s="1"/>
  <c r="AM97" i="1"/>
  <c r="S97" i="1"/>
  <c r="Z97" i="1" s="1"/>
  <c r="P97" i="1"/>
  <c r="AJ97" i="1" s="1"/>
  <c r="AM96" i="1"/>
  <c r="S96" i="1"/>
  <c r="Z96" i="1" s="1"/>
  <c r="P96" i="1"/>
  <c r="AJ96" i="1" s="1"/>
  <c r="AM95" i="1"/>
  <c r="S95" i="1"/>
  <c r="Z95" i="1" s="1"/>
  <c r="P95" i="1"/>
  <c r="AJ95" i="1" s="1"/>
  <c r="AM94" i="1"/>
  <c r="S94" i="1"/>
  <c r="Z94" i="1" s="1"/>
  <c r="P94" i="1"/>
  <c r="AJ94" i="1" s="1"/>
  <c r="AM93" i="1"/>
  <c r="S93" i="1"/>
  <c r="Z93" i="1" s="1"/>
  <c r="P93" i="1"/>
  <c r="AJ93" i="1" s="1"/>
  <c r="AM92" i="1"/>
  <c r="S92" i="1"/>
  <c r="Z92" i="1" s="1"/>
  <c r="P92" i="1"/>
  <c r="AJ92" i="1" s="1"/>
  <c r="AM91" i="1"/>
  <c r="S91" i="1"/>
  <c r="Z91" i="1" s="1"/>
  <c r="Q91" i="1"/>
  <c r="Q92" i="1" s="1"/>
  <c r="P91" i="1"/>
  <c r="AJ91" i="1" s="1"/>
  <c r="AM90" i="1"/>
  <c r="AG90" i="1"/>
  <c r="S90" i="1"/>
  <c r="Z90" i="1" s="1"/>
  <c r="P90" i="1"/>
  <c r="AJ90" i="1" s="1"/>
  <c r="AM89" i="1"/>
  <c r="S89" i="1"/>
  <c r="Z89" i="1" s="1"/>
  <c r="P89" i="1"/>
  <c r="AJ89" i="1" s="1"/>
  <c r="AM88" i="1"/>
  <c r="S88" i="1"/>
  <c r="Z88" i="1" s="1"/>
  <c r="P88" i="1"/>
  <c r="AJ88" i="1" s="1"/>
  <c r="AM87" i="1"/>
  <c r="S87" i="1"/>
  <c r="Z87" i="1" s="1"/>
  <c r="Q87" i="1"/>
  <c r="Q88" i="1" s="1"/>
  <c r="P87" i="1"/>
  <c r="AJ87" i="1" s="1"/>
  <c r="E87" i="1"/>
  <c r="E88" i="1" s="1"/>
  <c r="E89" i="1" s="1"/>
  <c r="E90" i="1" s="1"/>
  <c r="BB86" i="1"/>
  <c r="AM86" i="1"/>
  <c r="AG86" i="1"/>
  <c r="S86" i="1"/>
  <c r="Z86" i="1" s="1"/>
  <c r="P86" i="1"/>
  <c r="AJ86" i="1" s="1"/>
  <c r="AM85" i="1"/>
  <c r="S85" i="1"/>
  <c r="Z85" i="1" s="1"/>
  <c r="P85" i="1"/>
  <c r="AJ85" i="1" s="1"/>
  <c r="AM84" i="1"/>
  <c r="AI84" i="1"/>
  <c r="AI85" i="1" s="1"/>
  <c r="AI86" i="1" s="1"/>
  <c r="AI87" i="1" s="1"/>
  <c r="AI88" i="1" s="1"/>
  <c r="AI89" i="1" s="1"/>
  <c r="AI90" i="1" s="1"/>
  <c r="AI91" i="1" s="1"/>
  <c r="AI92" i="1" s="1"/>
  <c r="AI93" i="1" s="1"/>
  <c r="AI94" i="1" s="1"/>
  <c r="AI95" i="1" s="1"/>
  <c r="AI96" i="1" s="1"/>
  <c r="AI97" i="1" s="1"/>
  <c r="AI98" i="1" s="1"/>
  <c r="AI99" i="1" s="1"/>
  <c r="AI100" i="1" s="1"/>
  <c r="AI101" i="1" s="1"/>
  <c r="AI102" i="1" s="1"/>
  <c r="AI103" i="1" s="1"/>
  <c r="AI104" i="1" s="1"/>
  <c r="AI105" i="1" s="1"/>
  <c r="AI106" i="1" s="1"/>
  <c r="AI107" i="1" s="1"/>
  <c r="AI108" i="1" s="1"/>
  <c r="AI109" i="1" s="1"/>
  <c r="AI110" i="1" s="1"/>
  <c r="AI111" i="1" s="1"/>
  <c r="AI112" i="1" s="1"/>
  <c r="AI113" i="1" s="1"/>
  <c r="AI114" i="1" s="1"/>
  <c r="AI115" i="1" s="1"/>
  <c r="AI116" i="1" s="1"/>
  <c r="AI117" i="1" s="1"/>
  <c r="AI118" i="1" s="1"/>
  <c r="AI119" i="1" s="1"/>
  <c r="AI120" i="1" s="1"/>
  <c r="AI121" i="1" s="1"/>
  <c r="AI122" i="1" s="1"/>
  <c r="AI123" i="1" s="1"/>
  <c r="AI124" i="1" s="1"/>
  <c r="AI125" i="1" s="1"/>
  <c r="AI126" i="1" s="1"/>
  <c r="AI127" i="1" s="1"/>
  <c r="AI128" i="1" s="1"/>
  <c r="AI129" i="1" s="1"/>
  <c r="AI130" i="1" s="1"/>
  <c r="AI131" i="1" s="1"/>
  <c r="AI132" i="1" s="1"/>
  <c r="AI133" i="1" s="1"/>
  <c r="AI134" i="1" s="1"/>
  <c r="AI135" i="1" s="1"/>
  <c r="AI136" i="1" s="1"/>
  <c r="AI137" i="1" s="1"/>
  <c r="AI138" i="1" s="1"/>
  <c r="AI139" i="1" s="1"/>
  <c r="AI140" i="1" s="1"/>
  <c r="AI141" i="1" s="1"/>
  <c r="AI142" i="1" s="1"/>
  <c r="AI143" i="1" s="1"/>
  <c r="AI144" i="1" s="1"/>
  <c r="AI145" i="1" s="1"/>
  <c r="AI146" i="1" s="1"/>
  <c r="AI147" i="1" s="1"/>
  <c r="AI148" i="1" s="1"/>
  <c r="AI149" i="1" s="1"/>
  <c r="AI150" i="1" s="1"/>
  <c r="AI151" i="1" s="1"/>
  <c r="AI152" i="1" s="1"/>
  <c r="AI153" i="1" s="1"/>
  <c r="AI154" i="1" s="1"/>
  <c r="AI155" i="1" s="1"/>
  <c r="AI156" i="1" s="1"/>
  <c r="AI157" i="1" s="1"/>
  <c r="AI158" i="1" s="1"/>
  <c r="AH84" i="1"/>
  <c r="AH85" i="1" s="1"/>
  <c r="AH86" i="1" s="1"/>
  <c r="AH87" i="1" s="1"/>
  <c r="AH88" i="1" s="1"/>
  <c r="AH89" i="1" s="1"/>
  <c r="AH90" i="1" s="1"/>
  <c r="AH91" i="1" s="1"/>
  <c r="AH92" i="1" s="1"/>
  <c r="AH93" i="1" s="1"/>
  <c r="AH94" i="1" s="1"/>
  <c r="AH95" i="1" s="1"/>
  <c r="AH96" i="1" s="1"/>
  <c r="AH97" i="1" s="1"/>
  <c r="AH98" i="1" s="1"/>
  <c r="AH99" i="1" s="1"/>
  <c r="AH100" i="1" s="1"/>
  <c r="AH101" i="1" s="1"/>
  <c r="AH102" i="1" s="1"/>
  <c r="AH103" i="1" s="1"/>
  <c r="AH104" i="1" s="1"/>
  <c r="AH105" i="1" s="1"/>
  <c r="AH106" i="1" s="1"/>
  <c r="AH107" i="1" s="1"/>
  <c r="AH108" i="1" s="1"/>
  <c r="AH109" i="1" s="1"/>
  <c r="AH110" i="1" s="1"/>
  <c r="AH111" i="1" s="1"/>
  <c r="AE84" i="1"/>
  <c r="AE85" i="1" s="1"/>
  <c r="AE86" i="1" s="1"/>
  <c r="AE87" i="1" s="1"/>
  <c r="AE88" i="1" s="1"/>
  <c r="AE89" i="1" s="1"/>
  <c r="AE90" i="1" s="1"/>
  <c r="AE91" i="1" s="1"/>
  <c r="AE92" i="1" s="1"/>
  <c r="AE93" i="1" s="1"/>
  <c r="AE94" i="1" s="1"/>
  <c r="AE95" i="1" s="1"/>
  <c r="AE96" i="1" s="1"/>
  <c r="AE97" i="1" s="1"/>
  <c r="AE98" i="1" s="1"/>
  <c r="AE99" i="1" s="1"/>
  <c r="AE100" i="1" s="1"/>
  <c r="AE101" i="1" s="1"/>
  <c r="AE102" i="1" s="1"/>
  <c r="AE103" i="1" s="1"/>
  <c r="AE104" i="1" s="1"/>
  <c r="AE105" i="1" s="1"/>
  <c r="AE106" i="1" s="1"/>
  <c r="AE107" i="1" s="1"/>
  <c r="AE108" i="1" s="1"/>
  <c r="AE109" i="1" s="1"/>
  <c r="AE110" i="1" s="1"/>
  <c r="AE111" i="1" s="1"/>
  <c r="AD84" i="1"/>
  <c r="BD84" i="1" s="1"/>
  <c r="S84" i="1"/>
  <c r="Z84" i="1" s="1"/>
  <c r="Q84" i="1"/>
  <c r="AG84" i="1" s="1"/>
  <c r="P84" i="1"/>
  <c r="AJ84" i="1" s="1"/>
  <c r="BI83" i="1"/>
  <c r="BD83" i="1"/>
  <c r="AW83" i="1"/>
  <c r="AW84" i="1" s="1"/>
  <c r="AW85" i="1" s="1"/>
  <c r="AW86" i="1" s="1"/>
  <c r="AW87" i="1" s="1"/>
  <c r="AW88" i="1" s="1"/>
  <c r="AW89" i="1" s="1"/>
  <c r="AM83" i="1"/>
  <c r="AG83" i="1"/>
  <c r="S83" i="1"/>
  <c r="Z83" i="1" s="1"/>
  <c r="P83" i="1"/>
  <c r="AJ83" i="1" s="1"/>
  <c r="AM82" i="1"/>
  <c r="S82" i="1"/>
  <c r="Z82" i="1" s="1"/>
  <c r="P82" i="1"/>
  <c r="AJ82" i="1" s="1"/>
  <c r="AM81" i="1"/>
  <c r="S81" i="1"/>
  <c r="Z81" i="1" s="1"/>
  <c r="P81" i="1"/>
  <c r="AJ81" i="1" s="1"/>
  <c r="AM80" i="1"/>
  <c r="S80" i="1"/>
  <c r="Z80" i="1" s="1"/>
  <c r="P80" i="1"/>
  <c r="AJ80" i="1" s="1"/>
  <c r="AM79" i="1"/>
  <c r="S79" i="1"/>
  <c r="Z79" i="1" s="1"/>
  <c r="P79" i="1"/>
  <c r="AJ79" i="1" s="1"/>
  <c r="AM78" i="1"/>
  <c r="S78" i="1"/>
  <c r="Z78" i="1" s="1"/>
  <c r="P78" i="1"/>
  <c r="AJ78" i="1" s="1"/>
  <c r="AM77" i="1"/>
  <c r="S77" i="1"/>
  <c r="Z77" i="1" s="1"/>
  <c r="P77" i="1"/>
  <c r="AJ77" i="1" s="1"/>
  <c r="AM76" i="1"/>
  <c r="S76" i="1"/>
  <c r="Z76" i="1" s="1"/>
  <c r="P76" i="1"/>
  <c r="AJ76" i="1" s="1"/>
  <c r="AM75" i="1"/>
  <c r="S75" i="1"/>
  <c r="Z75" i="1" s="1"/>
  <c r="P75" i="1"/>
  <c r="AJ75" i="1" s="1"/>
  <c r="AM74" i="1"/>
  <c r="S74" i="1"/>
  <c r="Z74" i="1" s="1"/>
  <c r="P74" i="1"/>
  <c r="AJ74" i="1" s="1"/>
  <c r="AM73" i="1"/>
  <c r="S73" i="1"/>
  <c r="Z73" i="1" s="1"/>
  <c r="Q73" i="1"/>
  <c r="AG73" i="1" s="1"/>
  <c r="P73" i="1"/>
  <c r="AJ73" i="1" s="1"/>
  <c r="E73" i="1"/>
  <c r="E74" i="1" s="1"/>
  <c r="BB74" i="1" s="1"/>
  <c r="BB72" i="1"/>
  <c r="AM72" i="1"/>
  <c r="AG72" i="1"/>
  <c r="S72" i="1"/>
  <c r="Z72" i="1" s="1"/>
  <c r="P72" i="1"/>
  <c r="AJ72" i="1" s="1"/>
  <c r="AM71" i="1"/>
  <c r="S71" i="1"/>
  <c r="Z71" i="1" s="1"/>
  <c r="P71" i="1"/>
  <c r="AJ71" i="1" s="1"/>
  <c r="AM70" i="1"/>
  <c r="S70" i="1"/>
  <c r="Z70" i="1" s="1"/>
  <c r="P70" i="1"/>
  <c r="AJ70" i="1" s="1"/>
  <c r="AM69" i="1"/>
  <c r="S69" i="1"/>
  <c r="Z69" i="1" s="1"/>
  <c r="P69" i="1"/>
  <c r="AJ69" i="1" s="1"/>
  <c r="AM68" i="1"/>
  <c r="S68" i="1"/>
  <c r="Z68" i="1" s="1"/>
  <c r="P68" i="1"/>
  <c r="AJ68" i="1" s="1"/>
  <c r="AM67" i="1"/>
  <c r="S67" i="1"/>
  <c r="Z67" i="1" s="1"/>
  <c r="P67" i="1"/>
  <c r="AJ67" i="1" s="1"/>
  <c r="AM66" i="1"/>
  <c r="S66" i="1"/>
  <c r="Z66" i="1" s="1"/>
  <c r="P66" i="1"/>
  <c r="AJ66" i="1" s="1"/>
  <c r="AM65" i="1"/>
  <c r="S65" i="1"/>
  <c r="Z65" i="1" s="1"/>
  <c r="P65" i="1"/>
  <c r="AJ65" i="1" s="1"/>
  <c r="AM64" i="1"/>
  <c r="S64" i="1"/>
  <c r="Z64" i="1" s="1"/>
  <c r="P64" i="1"/>
  <c r="AJ64" i="1" s="1"/>
  <c r="AM63" i="1"/>
  <c r="S63" i="1"/>
  <c r="Z63" i="1" s="1"/>
  <c r="P63" i="1"/>
  <c r="AJ63" i="1" s="1"/>
  <c r="AM62" i="1"/>
  <c r="S62" i="1"/>
  <c r="Z62" i="1" s="1"/>
  <c r="Q62" i="1"/>
  <c r="P62" i="1"/>
  <c r="AJ62" i="1" s="1"/>
  <c r="AM61" i="1"/>
  <c r="AG61" i="1"/>
  <c r="S61" i="1"/>
  <c r="Z61" i="1" s="1"/>
  <c r="P61" i="1"/>
  <c r="AJ61" i="1" s="1"/>
  <c r="AM60" i="1"/>
  <c r="S60" i="1"/>
  <c r="Z60" i="1" s="1"/>
  <c r="P60" i="1"/>
  <c r="AJ60" i="1" s="1"/>
  <c r="AM59" i="1"/>
  <c r="S59" i="1"/>
  <c r="Z59" i="1" s="1"/>
  <c r="Q59" i="1"/>
  <c r="AG59" i="1" s="1"/>
  <c r="P59" i="1"/>
  <c r="AJ59" i="1" s="1"/>
  <c r="E59" i="1"/>
  <c r="E60" i="1" s="1"/>
  <c r="E61" i="1" s="1"/>
  <c r="BB58" i="1"/>
  <c r="AM58" i="1"/>
  <c r="AG58" i="1"/>
  <c r="S58" i="1"/>
  <c r="Z58" i="1" s="1"/>
  <c r="P58" i="1"/>
  <c r="AJ58" i="1" s="1"/>
  <c r="AM57" i="1"/>
  <c r="S57" i="1"/>
  <c r="Z57" i="1" s="1"/>
  <c r="P57" i="1"/>
  <c r="AJ57" i="1" s="1"/>
  <c r="AM56" i="1"/>
  <c r="S56" i="1"/>
  <c r="Z56" i="1" s="1"/>
  <c r="P56" i="1"/>
  <c r="AJ56" i="1" s="1"/>
  <c r="AM55" i="1"/>
  <c r="AH55" i="1"/>
  <c r="AH56" i="1" s="1"/>
  <c r="AH57" i="1" s="1"/>
  <c r="AH58" i="1" s="1"/>
  <c r="AH59" i="1" s="1"/>
  <c r="AH60" i="1" s="1"/>
  <c r="AH61" i="1" s="1"/>
  <c r="AH62" i="1" s="1"/>
  <c r="AH63" i="1" s="1"/>
  <c r="AH64" i="1" s="1"/>
  <c r="AH65" i="1" s="1"/>
  <c r="AH66" i="1" s="1"/>
  <c r="AH67" i="1" s="1"/>
  <c r="AH68" i="1" s="1"/>
  <c r="AH69" i="1" s="1"/>
  <c r="AH70" i="1" s="1"/>
  <c r="AH71" i="1" s="1"/>
  <c r="AH72" i="1" s="1"/>
  <c r="AH73" i="1" s="1"/>
  <c r="AH74" i="1" s="1"/>
  <c r="AH75" i="1" s="1"/>
  <c r="AH76" i="1" s="1"/>
  <c r="AH77" i="1" s="1"/>
  <c r="AH78" i="1" s="1"/>
  <c r="AH79" i="1" s="1"/>
  <c r="AH80" i="1" s="1"/>
  <c r="AH81" i="1" s="1"/>
  <c r="AH82" i="1" s="1"/>
  <c r="AE55" i="1"/>
  <c r="AE56" i="1" s="1"/>
  <c r="AE57" i="1" s="1"/>
  <c r="AE58" i="1" s="1"/>
  <c r="AE59" i="1" s="1"/>
  <c r="AE60" i="1" s="1"/>
  <c r="AE61" i="1" s="1"/>
  <c r="AE62" i="1" s="1"/>
  <c r="AE63" i="1" s="1"/>
  <c r="AE64" i="1" s="1"/>
  <c r="AE65" i="1" s="1"/>
  <c r="AE66" i="1" s="1"/>
  <c r="AE67" i="1" s="1"/>
  <c r="AE68" i="1" s="1"/>
  <c r="AE69" i="1" s="1"/>
  <c r="AE70" i="1" s="1"/>
  <c r="AE71" i="1" s="1"/>
  <c r="AE72" i="1" s="1"/>
  <c r="AE73" i="1" s="1"/>
  <c r="AE74" i="1" s="1"/>
  <c r="AE75" i="1" s="1"/>
  <c r="AE76" i="1" s="1"/>
  <c r="AE77" i="1" s="1"/>
  <c r="AE78" i="1" s="1"/>
  <c r="AE79" i="1" s="1"/>
  <c r="AE80" i="1" s="1"/>
  <c r="AE81" i="1" s="1"/>
  <c r="AE82" i="1" s="1"/>
  <c r="AD55" i="1"/>
  <c r="S55" i="1"/>
  <c r="Z55" i="1" s="1"/>
  <c r="Q55" i="1"/>
  <c r="Q56" i="1" s="1"/>
  <c r="Q57" i="1" s="1"/>
  <c r="AG57" i="1" s="1"/>
  <c r="P55" i="1"/>
  <c r="AJ55" i="1" s="1"/>
  <c r="BI54" i="1"/>
  <c r="BD54" i="1"/>
  <c r="AM54" i="1"/>
  <c r="AG54" i="1"/>
  <c r="S54" i="1"/>
  <c r="Z54" i="1" s="1"/>
  <c r="P54" i="1"/>
  <c r="AJ54" i="1" s="1"/>
  <c r="AM53" i="1"/>
  <c r="AI53" i="1"/>
  <c r="AI54" i="1" s="1"/>
  <c r="AI55" i="1" s="1"/>
  <c r="AI56" i="1" s="1"/>
  <c r="AI57" i="1" s="1"/>
  <c r="AI58" i="1" s="1"/>
  <c r="AI59" i="1" s="1"/>
  <c r="AI60" i="1" s="1"/>
  <c r="AI61" i="1" s="1"/>
  <c r="AI62" i="1" s="1"/>
  <c r="AI63" i="1" s="1"/>
  <c r="AI64" i="1" s="1"/>
  <c r="AI65" i="1" s="1"/>
  <c r="AI66" i="1" s="1"/>
  <c r="AI67" i="1" s="1"/>
  <c r="AI68" i="1" s="1"/>
  <c r="AI69" i="1" s="1"/>
  <c r="AI70" i="1" s="1"/>
  <c r="AI71" i="1" s="1"/>
  <c r="AI72" i="1" s="1"/>
  <c r="AI73" i="1" s="1"/>
  <c r="AI74" i="1" s="1"/>
  <c r="AI75" i="1" s="1"/>
  <c r="AI76" i="1" s="1"/>
  <c r="AI77" i="1" s="1"/>
  <c r="AI78" i="1" s="1"/>
  <c r="AI79" i="1" s="1"/>
  <c r="AI80" i="1" s="1"/>
  <c r="AI81" i="1" s="1"/>
  <c r="AI82" i="1" s="1"/>
  <c r="S53" i="1"/>
  <c r="Z53" i="1" s="1"/>
  <c r="P53" i="1"/>
  <c r="AJ53" i="1" s="1"/>
  <c r="AM52" i="1"/>
  <c r="AI52" i="1"/>
  <c r="S52" i="1"/>
  <c r="Z52" i="1" s="1"/>
  <c r="P52" i="1"/>
  <c r="AJ52" i="1" s="1"/>
  <c r="AM51" i="1"/>
  <c r="AI51" i="1"/>
  <c r="S51" i="1"/>
  <c r="Z51" i="1" s="1"/>
  <c r="P51" i="1"/>
  <c r="AJ51" i="1" s="1"/>
  <c r="AM50" i="1"/>
  <c r="AI50" i="1"/>
  <c r="S50" i="1"/>
  <c r="Z50" i="1" s="1"/>
  <c r="P50" i="1"/>
  <c r="AJ50" i="1" s="1"/>
  <c r="AM49" i="1"/>
  <c r="AI49" i="1"/>
  <c r="S49" i="1"/>
  <c r="Z49" i="1" s="1"/>
  <c r="P49" i="1"/>
  <c r="AJ49" i="1" s="1"/>
  <c r="AM48" i="1"/>
  <c r="AI48" i="1"/>
  <c r="S48" i="1"/>
  <c r="Z48" i="1" s="1"/>
  <c r="P48" i="1"/>
  <c r="AJ48" i="1" s="1"/>
  <c r="AM47" i="1"/>
  <c r="AI47" i="1"/>
  <c r="S47" i="1"/>
  <c r="Z47" i="1" s="1"/>
  <c r="P47" i="1"/>
  <c r="AJ47" i="1" s="1"/>
  <c r="AM46" i="1"/>
  <c r="AI46" i="1"/>
  <c r="S46" i="1"/>
  <c r="Z46" i="1" s="1"/>
  <c r="P46" i="1"/>
  <c r="AJ46" i="1" s="1"/>
  <c r="AM45" i="1"/>
  <c r="AI45" i="1"/>
  <c r="S45" i="1"/>
  <c r="Z45" i="1" s="1"/>
  <c r="Q45" i="1"/>
  <c r="Q46" i="1" s="1"/>
  <c r="P45" i="1"/>
  <c r="AJ45" i="1" s="1"/>
  <c r="E45" i="1"/>
  <c r="E46" i="1" s="1"/>
  <c r="E47" i="1" s="1"/>
  <c r="BB44" i="1"/>
  <c r="AM44" i="1"/>
  <c r="AI44" i="1"/>
  <c r="AG44" i="1"/>
  <c r="S44" i="1"/>
  <c r="Z44" i="1" s="1"/>
  <c r="P44" i="1"/>
  <c r="AJ44" i="1" s="1"/>
  <c r="AM43" i="1"/>
  <c r="AI43" i="1"/>
  <c r="S43" i="1"/>
  <c r="Z43" i="1" s="1"/>
  <c r="P43" i="1"/>
  <c r="AJ43" i="1" s="1"/>
  <c r="AM42" i="1"/>
  <c r="AI42" i="1"/>
  <c r="S42" i="1"/>
  <c r="Z42" i="1" s="1"/>
  <c r="Q42" i="1"/>
  <c r="Q43" i="1" s="1"/>
  <c r="AG43" i="1" s="1"/>
  <c r="P42" i="1"/>
  <c r="AJ42" i="1" s="1"/>
  <c r="AM41" i="1"/>
  <c r="AI41" i="1"/>
  <c r="AG41" i="1"/>
  <c r="S41" i="1"/>
  <c r="Z41" i="1" s="1"/>
  <c r="P41" i="1"/>
  <c r="AJ41" i="1" s="1"/>
  <c r="AM40" i="1"/>
  <c r="AI40" i="1"/>
  <c r="S40" i="1"/>
  <c r="Z40" i="1" s="1"/>
  <c r="P40" i="1"/>
  <c r="AJ40" i="1" s="1"/>
  <c r="AM39" i="1"/>
  <c r="AI39" i="1"/>
  <c r="S39" i="1"/>
  <c r="Z39" i="1" s="1"/>
  <c r="P39" i="1"/>
  <c r="AJ39" i="1" s="1"/>
  <c r="AM38" i="1"/>
  <c r="AI38" i="1"/>
  <c r="S38" i="1"/>
  <c r="Z38" i="1" s="1"/>
  <c r="P38" i="1"/>
  <c r="AJ38" i="1" s="1"/>
  <c r="AM37" i="1"/>
  <c r="AI37" i="1"/>
  <c r="S37" i="1"/>
  <c r="Z37" i="1" s="1"/>
  <c r="P37" i="1"/>
  <c r="AJ37" i="1" s="1"/>
  <c r="AM36" i="1"/>
  <c r="AI36" i="1"/>
  <c r="S36" i="1"/>
  <c r="Z36" i="1" s="1"/>
  <c r="P36" i="1"/>
  <c r="AJ36" i="1" s="1"/>
  <c r="AM35" i="1"/>
  <c r="AI35" i="1"/>
  <c r="S35" i="1"/>
  <c r="Z35" i="1" s="1"/>
  <c r="P35" i="1"/>
  <c r="AJ35" i="1" s="1"/>
  <c r="AM34" i="1"/>
  <c r="AI34" i="1"/>
  <c r="S34" i="1"/>
  <c r="Z34" i="1" s="1"/>
  <c r="P34" i="1"/>
  <c r="AJ34" i="1" s="1"/>
  <c r="AM33" i="1"/>
  <c r="AI33" i="1"/>
  <c r="S33" i="1"/>
  <c r="Z33" i="1" s="1"/>
  <c r="P33" i="1"/>
  <c r="AJ33" i="1" s="1"/>
  <c r="AM32" i="1"/>
  <c r="AI32" i="1"/>
  <c r="S32" i="1"/>
  <c r="Z32" i="1" s="1"/>
  <c r="P32" i="1"/>
  <c r="AJ32" i="1" s="1"/>
  <c r="AM31" i="1"/>
  <c r="AI31" i="1"/>
  <c r="AD31" i="1"/>
  <c r="S31" i="1"/>
  <c r="Z31" i="1" s="1"/>
  <c r="P31" i="1"/>
  <c r="AJ31" i="1" s="1"/>
  <c r="E31" i="1"/>
  <c r="BB31" i="1" s="1"/>
  <c r="BI30" i="1"/>
  <c r="BD30" i="1"/>
  <c r="BB30" i="1"/>
  <c r="AM30" i="1"/>
  <c r="AI30" i="1"/>
  <c r="S30" i="1"/>
  <c r="Z30" i="1" s="1"/>
  <c r="P30" i="1"/>
  <c r="AJ30" i="1" s="1"/>
  <c r="AM29" i="1"/>
  <c r="AI29" i="1"/>
  <c r="AH29" i="1"/>
  <c r="AH30" i="1" s="1"/>
  <c r="AH31" i="1" s="1"/>
  <c r="AH32" i="1" s="1"/>
  <c r="AH33" i="1" s="1"/>
  <c r="AH34" i="1" s="1"/>
  <c r="AH35" i="1" s="1"/>
  <c r="AH36" i="1" s="1"/>
  <c r="AH37" i="1" s="1"/>
  <c r="AH38" i="1" s="1"/>
  <c r="AH39" i="1" s="1"/>
  <c r="AH40" i="1" s="1"/>
  <c r="AH41" i="1" s="1"/>
  <c r="AH42" i="1" s="1"/>
  <c r="AH43" i="1" s="1"/>
  <c r="AH44" i="1" s="1"/>
  <c r="AH45" i="1" s="1"/>
  <c r="AH46" i="1" s="1"/>
  <c r="AH47" i="1" s="1"/>
  <c r="AH48" i="1" s="1"/>
  <c r="AH49" i="1" s="1"/>
  <c r="AH50" i="1" s="1"/>
  <c r="AH51" i="1" s="1"/>
  <c r="AH52" i="1" s="1"/>
  <c r="AH53" i="1" s="1"/>
  <c r="AE29" i="1"/>
  <c r="AE30" i="1" s="1"/>
  <c r="AE31" i="1" s="1"/>
  <c r="AE32" i="1" s="1"/>
  <c r="AE33" i="1" s="1"/>
  <c r="AE34" i="1" s="1"/>
  <c r="AE35" i="1" s="1"/>
  <c r="AE36" i="1" s="1"/>
  <c r="AE37" i="1" s="1"/>
  <c r="AE38" i="1" s="1"/>
  <c r="AE39" i="1" s="1"/>
  <c r="AE40" i="1" s="1"/>
  <c r="AE41" i="1" s="1"/>
  <c r="AE42" i="1" s="1"/>
  <c r="AE43" i="1" s="1"/>
  <c r="AE44" i="1" s="1"/>
  <c r="AE45" i="1" s="1"/>
  <c r="AE46" i="1" s="1"/>
  <c r="AE47" i="1" s="1"/>
  <c r="AE48" i="1" s="1"/>
  <c r="AE49" i="1" s="1"/>
  <c r="AE50" i="1" s="1"/>
  <c r="AE51" i="1" s="1"/>
  <c r="AE52" i="1" s="1"/>
  <c r="AE53" i="1" s="1"/>
  <c r="AD29" i="1"/>
  <c r="BD29" i="1" s="1"/>
  <c r="S29" i="1"/>
  <c r="Z29" i="1" s="1"/>
  <c r="Q29" i="1"/>
  <c r="Q30" i="1" s="1"/>
  <c r="P29" i="1"/>
  <c r="AJ29" i="1" s="1"/>
  <c r="BI28" i="1"/>
  <c r="BD28" i="1"/>
  <c r="AM28" i="1"/>
  <c r="AI28" i="1"/>
  <c r="AG28" i="1"/>
  <c r="S28" i="1"/>
  <c r="Z28" i="1" s="1"/>
  <c r="P28" i="1"/>
  <c r="AJ28" i="1" s="1"/>
  <c r="AM27" i="1"/>
  <c r="AI27" i="1"/>
  <c r="S27" i="1"/>
  <c r="Z27" i="1" s="1"/>
  <c r="P27" i="1"/>
  <c r="AJ27" i="1" s="1"/>
  <c r="AM26" i="1"/>
  <c r="AI26" i="1"/>
  <c r="S26" i="1"/>
  <c r="Z26" i="1" s="1"/>
  <c r="P26" i="1"/>
  <c r="AJ26" i="1" s="1"/>
  <c r="AM25" i="1"/>
  <c r="AI25" i="1"/>
  <c r="S25" i="1"/>
  <c r="Z25" i="1" s="1"/>
  <c r="P25" i="1"/>
  <c r="AJ25" i="1" s="1"/>
  <c r="AM24" i="1"/>
  <c r="AI24" i="1"/>
  <c r="S24" i="1"/>
  <c r="Z24" i="1" s="1"/>
  <c r="P24" i="1"/>
  <c r="AJ24" i="1" s="1"/>
  <c r="AM23" i="1"/>
  <c r="AI23" i="1"/>
  <c r="S23" i="1"/>
  <c r="Z23" i="1" s="1"/>
  <c r="P23" i="1"/>
  <c r="AJ23" i="1" s="1"/>
  <c r="AM22" i="1"/>
  <c r="AI22" i="1"/>
  <c r="S22" i="1"/>
  <c r="Z22" i="1" s="1"/>
  <c r="P22" i="1"/>
  <c r="AJ22" i="1" s="1"/>
  <c r="AM21" i="1"/>
  <c r="AI21" i="1"/>
  <c r="S21" i="1"/>
  <c r="Z21" i="1" s="1"/>
  <c r="P21" i="1"/>
  <c r="AJ21" i="1" s="1"/>
  <c r="AM20" i="1"/>
  <c r="AI20" i="1"/>
  <c r="S20" i="1"/>
  <c r="Z20" i="1" s="1"/>
  <c r="P20" i="1"/>
  <c r="AJ20" i="1" s="1"/>
  <c r="AM19" i="1"/>
  <c r="AI19" i="1"/>
  <c r="S19" i="1"/>
  <c r="Z19" i="1" s="1"/>
  <c r="P19" i="1"/>
  <c r="AJ19" i="1" s="1"/>
  <c r="AM18" i="1"/>
  <c r="AI18" i="1"/>
  <c r="S18" i="1"/>
  <c r="Z18" i="1" s="1"/>
  <c r="P18" i="1"/>
  <c r="AJ18" i="1" s="1"/>
  <c r="AM17" i="1"/>
  <c r="AI17" i="1"/>
  <c r="S17" i="1"/>
  <c r="Z17" i="1" s="1"/>
  <c r="P17" i="1"/>
  <c r="AJ17" i="1" s="1"/>
  <c r="E17" i="1"/>
  <c r="E18" i="1" s="1"/>
  <c r="BB16" i="1"/>
  <c r="AM16" i="1"/>
  <c r="AI16" i="1"/>
  <c r="S16" i="1"/>
  <c r="Z16" i="1" s="1"/>
  <c r="Q16" i="1"/>
  <c r="AG16" i="1" s="1"/>
  <c r="P16" i="1"/>
  <c r="AJ16" i="1" s="1"/>
  <c r="AM15" i="1"/>
  <c r="AI15" i="1"/>
  <c r="AG15" i="1"/>
  <c r="S15" i="1"/>
  <c r="Z15" i="1" s="1"/>
  <c r="P15" i="1"/>
  <c r="AJ15" i="1" s="1"/>
  <c r="AM14" i="1"/>
  <c r="AI14" i="1"/>
  <c r="S14" i="1"/>
  <c r="Z14" i="1" s="1"/>
  <c r="P14" i="1"/>
  <c r="AJ14" i="1" s="1"/>
  <c r="AM13" i="1"/>
  <c r="AI13" i="1"/>
  <c r="S13" i="1"/>
  <c r="Z13" i="1" s="1"/>
  <c r="P13" i="1"/>
  <c r="AJ13" i="1" s="1"/>
  <c r="AM12" i="1"/>
  <c r="AI12" i="1"/>
  <c r="S12" i="1"/>
  <c r="Z12" i="1" s="1"/>
  <c r="P12" i="1"/>
  <c r="AJ12" i="1" s="1"/>
  <c r="AM11" i="1"/>
  <c r="AI11" i="1"/>
  <c r="S11" i="1"/>
  <c r="Z11" i="1" s="1"/>
  <c r="P11" i="1"/>
  <c r="AJ11" i="1" s="1"/>
  <c r="AM10" i="1"/>
  <c r="AI10" i="1"/>
  <c r="S10" i="1"/>
  <c r="Z10" i="1" s="1"/>
  <c r="P10" i="1"/>
  <c r="AJ10" i="1" s="1"/>
  <c r="AM9" i="1"/>
  <c r="AI9" i="1"/>
  <c r="S9" i="1"/>
  <c r="Z9" i="1" s="1"/>
  <c r="P9" i="1"/>
  <c r="AJ9" i="1" s="1"/>
  <c r="AM8" i="1"/>
  <c r="AI8" i="1"/>
  <c r="S8" i="1"/>
  <c r="Z8" i="1" s="1"/>
  <c r="P8" i="1"/>
  <c r="AJ8" i="1" s="1"/>
  <c r="AM7" i="1"/>
  <c r="AI7" i="1"/>
  <c r="S7" i="1"/>
  <c r="Z7" i="1" s="1"/>
  <c r="P7" i="1"/>
  <c r="AJ7" i="1" s="1"/>
  <c r="AM6" i="1"/>
  <c r="AI6" i="1"/>
  <c r="S6" i="1"/>
  <c r="Z6" i="1" s="1"/>
  <c r="P6" i="1"/>
  <c r="AJ6" i="1" s="1"/>
  <c r="AM5" i="1"/>
  <c r="AI5" i="1"/>
  <c r="S5" i="1"/>
  <c r="Z5" i="1" s="1"/>
  <c r="P5" i="1"/>
  <c r="AJ5" i="1" s="1"/>
  <c r="AM4" i="1"/>
  <c r="AI4" i="1"/>
  <c r="S4" i="1"/>
  <c r="Z4" i="1" s="1"/>
  <c r="P4" i="1"/>
  <c r="AJ4" i="1" s="1"/>
  <c r="BG3" i="1"/>
  <c r="BG4" i="1" s="1"/>
  <c r="BG5" i="1" s="1"/>
  <c r="BG6" i="1" s="1"/>
  <c r="BG7" i="1" s="1"/>
  <c r="BG8" i="1" s="1"/>
  <c r="BG9" i="1" s="1"/>
  <c r="BG10" i="1" s="1"/>
  <c r="BG11" i="1" s="1"/>
  <c r="BG12" i="1" s="1"/>
  <c r="BG13" i="1" s="1"/>
  <c r="BG14" i="1" s="1"/>
  <c r="BG15" i="1" s="1"/>
  <c r="BG16" i="1" s="1"/>
  <c r="BG17" i="1" s="1"/>
  <c r="BG18" i="1" s="1"/>
  <c r="BG19" i="1" s="1"/>
  <c r="BG20" i="1" s="1"/>
  <c r="BG21" i="1" s="1"/>
  <c r="BG22" i="1" s="1"/>
  <c r="BG23" i="1" s="1"/>
  <c r="BG24" i="1" s="1"/>
  <c r="BG25" i="1" s="1"/>
  <c r="BG26" i="1" s="1"/>
  <c r="BG27" i="1" s="1"/>
  <c r="BG28" i="1" s="1"/>
  <c r="BG29" i="1" s="1"/>
  <c r="BG30" i="1" s="1"/>
  <c r="BG31" i="1" s="1"/>
  <c r="BG32" i="1" s="1"/>
  <c r="BG33" i="1" s="1"/>
  <c r="BG34" i="1" s="1"/>
  <c r="BG35" i="1" s="1"/>
  <c r="BG36" i="1" s="1"/>
  <c r="BG37" i="1" s="1"/>
  <c r="BG38" i="1" s="1"/>
  <c r="BG39" i="1" s="1"/>
  <c r="BG40" i="1" s="1"/>
  <c r="BG41" i="1" s="1"/>
  <c r="BG42" i="1" s="1"/>
  <c r="BG43" i="1" s="1"/>
  <c r="BG44" i="1" s="1"/>
  <c r="BG45" i="1" s="1"/>
  <c r="BG46" i="1" s="1"/>
  <c r="BG47" i="1" s="1"/>
  <c r="BG48" i="1" s="1"/>
  <c r="BG49" i="1" s="1"/>
  <c r="BG50" i="1" s="1"/>
  <c r="BG51" i="1" s="1"/>
  <c r="BG52" i="1" s="1"/>
  <c r="BG53" i="1" s="1"/>
  <c r="BG54" i="1" s="1"/>
  <c r="BG55" i="1" s="1"/>
  <c r="BG56" i="1" s="1"/>
  <c r="BG57" i="1" s="1"/>
  <c r="BG58" i="1" s="1"/>
  <c r="BG59" i="1" s="1"/>
  <c r="BG60" i="1" s="1"/>
  <c r="BG61" i="1" s="1"/>
  <c r="BG62" i="1" s="1"/>
  <c r="BG63" i="1" s="1"/>
  <c r="BG64" i="1" s="1"/>
  <c r="BG65" i="1" s="1"/>
  <c r="BG66" i="1" s="1"/>
  <c r="BG67" i="1" s="1"/>
  <c r="BG68" i="1" s="1"/>
  <c r="BG69" i="1" s="1"/>
  <c r="BG70" i="1" s="1"/>
  <c r="BG71" i="1" s="1"/>
  <c r="BG72" i="1" s="1"/>
  <c r="BG73" i="1" s="1"/>
  <c r="BG74" i="1" s="1"/>
  <c r="BG75" i="1" s="1"/>
  <c r="BG76" i="1" s="1"/>
  <c r="BG77" i="1" s="1"/>
  <c r="BG78" i="1" s="1"/>
  <c r="BG79" i="1" s="1"/>
  <c r="BG80" i="1" s="1"/>
  <c r="BG81" i="1" s="1"/>
  <c r="BG82" i="1" s="1"/>
  <c r="BG83" i="1" s="1"/>
  <c r="BG84" i="1" s="1"/>
  <c r="BG85" i="1" s="1"/>
  <c r="BG86" i="1" s="1"/>
  <c r="BG87" i="1" s="1"/>
  <c r="BG88" i="1" s="1"/>
  <c r="BG89" i="1" s="1"/>
  <c r="BG90" i="1" s="1"/>
  <c r="BG91" i="1" s="1"/>
  <c r="BG92" i="1" s="1"/>
  <c r="BG93" i="1" s="1"/>
  <c r="BG94" i="1" s="1"/>
  <c r="BG95" i="1" s="1"/>
  <c r="BG96" i="1" s="1"/>
  <c r="BG97" i="1" s="1"/>
  <c r="BG98" i="1" s="1"/>
  <c r="BG99" i="1" s="1"/>
  <c r="BG100" i="1" s="1"/>
  <c r="BG101" i="1" s="1"/>
  <c r="BG102" i="1" s="1"/>
  <c r="BG103" i="1" s="1"/>
  <c r="BG104" i="1" s="1"/>
  <c r="BG105" i="1" s="1"/>
  <c r="BG106" i="1" s="1"/>
  <c r="BG107" i="1" s="1"/>
  <c r="BG108" i="1" s="1"/>
  <c r="BG109" i="1" s="1"/>
  <c r="BG110" i="1" s="1"/>
  <c r="BG111" i="1" s="1"/>
  <c r="BG112" i="1" s="1"/>
  <c r="BG113" i="1" s="1"/>
  <c r="BG114" i="1" s="1"/>
  <c r="BG115" i="1" s="1"/>
  <c r="BG116" i="1" s="1"/>
  <c r="BG117" i="1" s="1"/>
  <c r="BG118" i="1" s="1"/>
  <c r="BG119" i="1" s="1"/>
  <c r="BG120" i="1" s="1"/>
  <c r="BG121" i="1" s="1"/>
  <c r="BG122" i="1" s="1"/>
  <c r="BG123" i="1" s="1"/>
  <c r="BG124" i="1" s="1"/>
  <c r="BG125" i="1" s="1"/>
  <c r="BG126" i="1" s="1"/>
  <c r="BG127" i="1" s="1"/>
  <c r="BG128" i="1" s="1"/>
  <c r="BG129" i="1" s="1"/>
  <c r="BG130" i="1" s="1"/>
  <c r="BG131" i="1" s="1"/>
  <c r="BG132" i="1" s="1"/>
  <c r="BG133" i="1" s="1"/>
  <c r="BG134" i="1" s="1"/>
  <c r="BG135" i="1" s="1"/>
  <c r="BG136" i="1" s="1"/>
  <c r="BG137" i="1" s="1"/>
  <c r="BG138" i="1" s="1"/>
  <c r="BG139" i="1" s="1"/>
  <c r="BG140" i="1" s="1"/>
  <c r="BG141" i="1" s="1"/>
  <c r="BG142" i="1" s="1"/>
  <c r="BG143" i="1" s="1"/>
  <c r="BG144" i="1" s="1"/>
  <c r="BG145" i="1" s="1"/>
  <c r="BG146" i="1" s="1"/>
  <c r="BG147" i="1" s="1"/>
  <c r="BG148" i="1" s="1"/>
  <c r="BG149" i="1" s="1"/>
  <c r="BG150" i="1" s="1"/>
  <c r="BG151" i="1" s="1"/>
  <c r="BG152" i="1" s="1"/>
  <c r="BG153" i="1" s="1"/>
  <c r="BG154" i="1" s="1"/>
  <c r="BG155" i="1" s="1"/>
  <c r="BG156" i="1" s="1"/>
  <c r="BG157" i="1" s="1"/>
  <c r="BG158" i="1" s="1"/>
  <c r="BF3" i="1"/>
  <c r="BF4" i="1" s="1"/>
  <c r="BF5" i="1" s="1"/>
  <c r="BF6" i="1" s="1"/>
  <c r="BF7" i="1" s="1"/>
  <c r="BF8" i="1" s="1"/>
  <c r="BF9" i="1" s="1"/>
  <c r="BF10" i="1" s="1"/>
  <c r="BF11" i="1" s="1"/>
  <c r="BF12" i="1" s="1"/>
  <c r="BF13" i="1" s="1"/>
  <c r="BF14" i="1" s="1"/>
  <c r="BF15" i="1" s="1"/>
  <c r="BF16" i="1" s="1"/>
  <c r="BF17" i="1" s="1"/>
  <c r="BF18" i="1" s="1"/>
  <c r="BF19" i="1" s="1"/>
  <c r="BF20" i="1" s="1"/>
  <c r="BF21" i="1" s="1"/>
  <c r="BF22" i="1" s="1"/>
  <c r="BF23" i="1" s="1"/>
  <c r="BF24" i="1" s="1"/>
  <c r="BF25" i="1" s="1"/>
  <c r="BF26" i="1" s="1"/>
  <c r="BF27" i="1" s="1"/>
  <c r="BF28" i="1" s="1"/>
  <c r="BF29" i="1" s="1"/>
  <c r="BF30" i="1" s="1"/>
  <c r="BF31" i="1" s="1"/>
  <c r="BF32" i="1" s="1"/>
  <c r="BF33" i="1" s="1"/>
  <c r="BF34" i="1" s="1"/>
  <c r="BF35" i="1" s="1"/>
  <c r="BF36" i="1" s="1"/>
  <c r="BF37" i="1" s="1"/>
  <c r="BF38" i="1" s="1"/>
  <c r="BF39" i="1" s="1"/>
  <c r="BF40" i="1" s="1"/>
  <c r="BF41" i="1" s="1"/>
  <c r="BF42" i="1" s="1"/>
  <c r="BF43" i="1" s="1"/>
  <c r="BF44" i="1" s="1"/>
  <c r="BF45" i="1" s="1"/>
  <c r="BF46" i="1" s="1"/>
  <c r="BF47" i="1" s="1"/>
  <c r="BF48" i="1" s="1"/>
  <c r="BF49" i="1" s="1"/>
  <c r="BF50" i="1" s="1"/>
  <c r="BF51" i="1" s="1"/>
  <c r="BF52" i="1" s="1"/>
  <c r="BF53" i="1" s="1"/>
  <c r="BF54" i="1" s="1"/>
  <c r="BF55" i="1" s="1"/>
  <c r="BF56" i="1" s="1"/>
  <c r="BF57" i="1" s="1"/>
  <c r="BF58" i="1" s="1"/>
  <c r="BF59" i="1" s="1"/>
  <c r="BF60" i="1" s="1"/>
  <c r="BF61" i="1" s="1"/>
  <c r="BF62" i="1" s="1"/>
  <c r="BF63" i="1" s="1"/>
  <c r="BF64" i="1" s="1"/>
  <c r="BF65" i="1" s="1"/>
  <c r="BF66" i="1" s="1"/>
  <c r="BF67" i="1" s="1"/>
  <c r="BF68" i="1" s="1"/>
  <c r="BF69" i="1" s="1"/>
  <c r="BF70" i="1" s="1"/>
  <c r="BF71" i="1" s="1"/>
  <c r="BF72" i="1" s="1"/>
  <c r="BF73" i="1" s="1"/>
  <c r="BF74" i="1" s="1"/>
  <c r="BF75" i="1" s="1"/>
  <c r="BF76" i="1" s="1"/>
  <c r="BF77" i="1" s="1"/>
  <c r="BF78" i="1" s="1"/>
  <c r="BF79" i="1" s="1"/>
  <c r="BF80" i="1" s="1"/>
  <c r="BF81" i="1" s="1"/>
  <c r="BF82" i="1" s="1"/>
  <c r="BF83" i="1" s="1"/>
  <c r="BF84" i="1" s="1"/>
  <c r="BF85" i="1" s="1"/>
  <c r="BF86" i="1" s="1"/>
  <c r="BF87" i="1" s="1"/>
  <c r="BF88" i="1" s="1"/>
  <c r="BF89" i="1" s="1"/>
  <c r="BF90" i="1" s="1"/>
  <c r="BF91" i="1" s="1"/>
  <c r="BF92" i="1" s="1"/>
  <c r="BF93" i="1" s="1"/>
  <c r="BF94" i="1" s="1"/>
  <c r="BF95" i="1" s="1"/>
  <c r="BF96" i="1" s="1"/>
  <c r="BF97" i="1" s="1"/>
  <c r="BF98" i="1" s="1"/>
  <c r="BF99" i="1" s="1"/>
  <c r="BF100" i="1" s="1"/>
  <c r="BF101" i="1" s="1"/>
  <c r="BF102" i="1" s="1"/>
  <c r="BF103" i="1" s="1"/>
  <c r="BF104" i="1" s="1"/>
  <c r="BF105" i="1" s="1"/>
  <c r="BF106" i="1" s="1"/>
  <c r="BF107" i="1" s="1"/>
  <c r="BF108" i="1" s="1"/>
  <c r="BF109" i="1" s="1"/>
  <c r="BF110" i="1" s="1"/>
  <c r="BF111" i="1" s="1"/>
  <c r="BF112" i="1" s="1"/>
  <c r="BF113" i="1" s="1"/>
  <c r="BF114" i="1" s="1"/>
  <c r="BF115" i="1" s="1"/>
  <c r="BF116" i="1" s="1"/>
  <c r="BF117" i="1" s="1"/>
  <c r="BF118" i="1" s="1"/>
  <c r="BF119" i="1" s="1"/>
  <c r="BF120" i="1" s="1"/>
  <c r="BF121" i="1" s="1"/>
  <c r="BF122" i="1" s="1"/>
  <c r="BF123" i="1" s="1"/>
  <c r="BF124" i="1" s="1"/>
  <c r="BF125" i="1" s="1"/>
  <c r="BF126" i="1" s="1"/>
  <c r="BF127" i="1" s="1"/>
  <c r="BF128" i="1" s="1"/>
  <c r="BF129" i="1" s="1"/>
  <c r="BF130" i="1" s="1"/>
  <c r="BF131" i="1" s="1"/>
  <c r="BF132" i="1" s="1"/>
  <c r="BF133" i="1" s="1"/>
  <c r="BF134" i="1" s="1"/>
  <c r="BF135" i="1" s="1"/>
  <c r="BF136" i="1" s="1"/>
  <c r="BF137" i="1" s="1"/>
  <c r="BF138" i="1" s="1"/>
  <c r="BF139" i="1" s="1"/>
  <c r="BF140" i="1" s="1"/>
  <c r="BF141" i="1" s="1"/>
  <c r="BF142" i="1" s="1"/>
  <c r="BF143" i="1" s="1"/>
  <c r="BF144" i="1" s="1"/>
  <c r="BF145" i="1" s="1"/>
  <c r="BF146" i="1" s="1"/>
  <c r="BF147" i="1" s="1"/>
  <c r="BF148" i="1" s="1"/>
  <c r="BF149" i="1" s="1"/>
  <c r="BF150" i="1" s="1"/>
  <c r="BF151" i="1" s="1"/>
  <c r="BF152" i="1" s="1"/>
  <c r="BF153" i="1" s="1"/>
  <c r="BF154" i="1" s="1"/>
  <c r="BF155" i="1" s="1"/>
  <c r="BF156" i="1" s="1"/>
  <c r="BF157" i="1" s="1"/>
  <c r="BF158" i="1" s="1"/>
  <c r="BE3" i="1"/>
  <c r="BE4" i="1" s="1"/>
  <c r="BE5" i="1" s="1"/>
  <c r="BE6" i="1" s="1"/>
  <c r="BE7" i="1" s="1"/>
  <c r="BE8" i="1" s="1"/>
  <c r="BE9" i="1" s="1"/>
  <c r="BE10" i="1" s="1"/>
  <c r="BE11" i="1" s="1"/>
  <c r="BE12" i="1" s="1"/>
  <c r="BE13" i="1" s="1"/>
  <c r="BE14" i="1" s="1"/>
  <c r="BE15" i="1" s="1"/>
  <c r="BE16" i="1" s="1"/>
  <c r="BE17" i="1" s="1"/>
  <c r="BE18" i="1" s="1"/>
  <c r="BE19" i="1" s="1"/>
  <c r="BE20" i="1" s="1"/>
  <c r="BE21" i="1" s="1"/>
  <c r="BE22" i="1" s="1"/>
  <c r="BE23" i="1" s="1"/>
  <c r="BE24" i="1" s="1"/>
  <c r="BE25" i="1" s="1"/>
  <c r="BE26" i="1" s="1"/>
  <c r="BE27" i="1" s="1"/>
  <c r="BE28" i="1" s="1"/>
  <c r="BE29" i="1" s="1"/>
  <c r="BE30" i="1" s="1"/>
  <c r="BE31" i="1" s="1"/>
  <c r="BE32" i="1" s="1"/>
  <c r="BE33" i="1" s="1"/>
  <c r="BE34" i="1" s="1"/>
  <c r="BE35" i="1" s="1"/>
  <c r="BE36" i="1" s="1"/>
  <c r="BE37" i="1" s="1"/>
  <c r="BE38" i="1" s="1"/>
  <c r="BE39" i="1" s="1"/>
  <c r="BE40" i="1" s="1"/>
  <c r="BE41" i="1" s="1"/>
  <c r="BE42" i="1" s="1"/>
  <c r="BE43" i="1" s="1"/>
  <c r="BE44" i="1" s="1"/>
  <c r="BE45" i="1" s="1"/>
  <c r="BE46" i="1" s="1"/>
  <c r="BE47" i="1" s="1"/>
  <c r="BE48" i="1" s="1"/>
  <c r="BE49" i="1" s="1"/>
  <c r="BE50" i="1" s="1"/>
  <c r="BE51" i="1" s="1"/>
  <c r="BE52" i="1" s="1"/>
  <c r="BE53" i="1" s="1"/>
  <c r="BE54" i="1" s="1"/>
  <c r="BE55" i="1" s="1"/>
  <c r="BE56" i="1" s="1"/>
  <c r="BE57" i="1" s="1"/>
  <c r="BE58" i="1" s="1"/>
  <c r="BE59" i="1" s="1"/>
  <c r="BE60" i="1" s="1"/>
  <c r="BE61" i="1" s="1"/>
  <c r="BE62" i="1" s="1"/>
  <c r="BE63" i="1" s="1"/>
  <c r="BE64" i="1" s="1"/>
  <c r="BE65" i="1" s="1"/>
  <c r="BE66" i="1" s="1"/>
  <c r="BE67" i="1" s="1"/>
  <c r="BE68" i="1" s="1"/>
  <c r="BE69" i="1" s="1"/>
  <c r="BE70" i="1" s="1"/>
  <c r="BE71" i="1" s="1"/>
  <c r="BE72" i="1" s="1"/>
  <c r="BE73" i="1" s="1"/>
  <c r="BE74" i="1" s="1"/>
  <c r="BE75" i="1" s="1"/>
  <c r="BE76" i="1" s="1"/>
  <c r="BE77" i="1" s="1"/>
  <c r="BE78" i="1" s="1"/>
  <c r="BE79" i="1" s="1"/>
  <c r="BE80" i="1" s="1"/>
  <c r="BE81" i="1" s="1"/>
  <c r="BE82" i="1" s="1"/>
  <c r="BE83" i="1" s="1"/>
  <c r="BE84" i="1" s="1"/>
  <c r="BE85" i="1" s="1"/>
  <c r="BE86" i="1" s="1"/>
  <c r="BE87" i="1" s="1"/>
  <c r="BE88" i="1" s="1"/>
  <c r="BE89" i="1" s="1"/>
  <c r="BE90" i="1" s="1"/>
  <c r="BE91" i="1" s="1"/>
  <c r="BE92" i="1" s="1"/>
  <c r="BE93" i="1" s="1"/>
  <c r="BE94" i="1" s="1"/>
  <c r="BE95" i="1" s="1"/>
  <c r="BE96" i="1" s="1"/>
  <c r="BE97" i="1" s="1"/>
  <c r="BE98" i="1" s="1"/>
  <c r="BE99" i="1" s="1"/>
  <c r="BE100" i="1" s="1"/>
  <c r="BE101" i="1" s="1"/>
  <c r="BE102" i="1" s="1"/>
  <c r="BE103" i="1" s="1"/>
  <c r="BE104" i="1" s="1"/>
  <c r="BE105" i="1" s="1"/>
  <c r="BE106" i="1" s="1"/>
  <c r="BE107" i="1" s="1"/>
  <c r="BE108" i="1" s="1"/>
  <c r="BE109" i="1" s="1"/>
  <c r="BE110" i="1" s="1"/>
  <c r="BE111" i="1" s="1"/>
  <c r="BE112" i="1" s="1"/>
  <c r="BE113" i="1" s="1"/>
  <c r="BE114" i="1" s="1"/>
  <c r="BE115" i="1" s="1"/>
  <c r="BE116" i="1" s="1"/>
  <c r="BE117" i="1" s="1"/>
  <c r="BE118" i="1" s="1"/>
  <c r="BE119" i="1" s="1"/>
  <c r="BE120" i="1" s="1"/>
  <c r="BE121" i="1" s="1"/>
  <c r="BE122" i="1" s="1"/>
  <c r="BE123" i="1" s="1"/>
  <c r="BE124" i="1" s="1"/>
  <c r="BE125" i="1" s="1"/>
  <c r="BE126" i="1" s="1"/>
  <c r="BE127" i="1" s="1"/>
  <c r="BE128" i="1" s="1"/>
  <c r="BE129" i="1" s="1"/>
  <c r="BE130" i="1" s="1"/>
  <c r="BE131" i="1" s="1"/>
  <c r="BE132" i="1" s="1"/>
  <c r="BE133" i="1" s="1"/>
  <c r="BE134" i="1" s="1"/>
  <c r="BE135" i="1" s="1"/>
  <c r="BE136" i="1" s="1"/>
  <c r="BE137" i="1" s="1"/>
  <c r="BE138" i="1" s="1"/>
  <c r="BE139" i="1" s="1"/>
  <c r="BE140" i="1" s="1"/>
  <c r="BE141" i="1" s="1"/>
  <c r="BE142" i="1" s="1"/>
  <c r="BE143" i="1" s="1"/>
  <c r="BE144" i="1" s="1"/>
  <c r="BE145" i="1" s="1"/>
  <c r="BE146" i="1" s="1"/>
  <c r="BE147" i="1" s="1"/>
  <c r="BE148" i="1" s="1"/>
  <c r="BE149" i="1" s="1"/>
  <c r="BE150" i="1" s="1"/>
  <c r="BE151" i="1" s="1"/>
  <c r="BE152" i="1" s="1"/>
  <c r="BE153" i="1" s="1"/>
  <c r="BE154" i="1" s="1"/>
  <c r="BE155" i="1" s="1"/>
  <c r="BE156" i="1" s="1"/>
  <c r="BE157" i="1" s="1"/>
  <c r="BE158" i="1" s="1"/>
  <c r="BC3" i="1"/>
  <c r="BC4" i="1" s="1"/>
  <c r="BC5" i="1" s="1"/>
  <c r="BC6" i="1" s="1"/>
  <c r="BC7" i="1" s="1"/>
  <c r="BC8" i="1" s="1"/>
  <c r="BC9" i="1" s="1"/>
  <c r="BC10" i="1" s="1"/>
  <c r="BC11" i="1" s="1"/>
  <c r="BC12" i="1" s="1"/>
  <c r="BC13" i="1" s="1"/>
  <c r="BC14" i="1" s="1"/>
  <c r="BC15" i="1" s="1"/>
  <c r="BC16" i="1" s="1"/>
  <c r="BC17" i="1" s="1"/>
  <c r="BC18" i="1" s="1"/>
  <c r="BC19" i="1" s="1"/>
  <c r="BC20" i="1" s="1"/>
  <c r="BC21" i="1" s="1"/>
  <c r="BC22" i="1" s="1"/>
  <c r="BC23" i="1" s="1"/>
  <c r="BC24" i="1" s="1"/>
  <c r="BC25" i="1" s="1"/>
  <c r="BC26" i="1" s="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AZ3" i="1"/>
  <c r="AZ4" i="1" s="1"/>
  <c r="AZ5" i="1" s="1"/>
  <c r="AZ6" i="1" s="1"/>
  <c r="AZ7" i="1" s="1"/>
  <c r="AZ8" i="1" s="1"/>
  <c r="AZ9" i="1" s="1"/>
  <c r="AZ10" i="1" s="1"/>
  <c r="AZ11" i="1" s="1"/>
  <c r="AZ12" i="1" s="1"/>
  <c r="AZ13" i="1" s="1"/>
  <c r="AZ14" i="1" s="1"/>
  <c r="AZ15" i="1" s="1"/>
  <c r="AZ16" i="1" s="1"/>
  <c r="AZ17" i="1" s="1"/>
  <c r="AZ18" i="1" s="1"/>
  <c r="AZ19" i="1" s="1"/>
  <c r="AZ20" i="1" s="1"/>
  <c r="AZ21" i="1" s="1"/>
  <c r="AZ22" i="1" s="1"/>
  <c r="AZ23" i="1" s="1"/>
  <c r="AZ24" i="1" s="1"/>
  <c r="AZ25" i="1" s="1"/>
  <c r="AZ26" i="1" s="1"/>
  <c r="AZ27" i="1" s="1"/>
  <c r="AZ28" i="1" s="1"/>
  <c r="AZ29" i="1" s="1"/>
  <c r="AZ30" i="1" s="1"/>
  <c r="AZ31" i="1" s="1"/>
  <c r="AZ32" i="1" s="1"/>
  <c r="AZ33" i="1" s="1"/>
  <c r="AZ34" i="1" s="1"/>
  <c r="AZ35" i="1" s="1"/>
  <c r="AZ36" i="1" s="1"/>
  <c r="AZ37" i="1" s="1"/>
  <c r="AZ38" i="1" s="1"/>
  <c r="AZ39" i="1" s="1"/>
  <c r="AZ40" i="1" s="1"/>
  <c r="AZ41" i="1" s="1"/>
  <c r="AZ42" i="1" s="1"/>
  <c r="AZ43" i="1" s="1"/>
  <c r="AZ44" i="1" s="1"/>
  <c r="AZ45" i="1" s="1"/>
  <c r="AZ46" i="1" s="1"/>
  <c r="AZ47" i="1" s="1"/>
  <c r="AZ48" i="1" s="1"/>
  <c r="AZ49" i="1" s="1"/>
  <c r="AZ50" i="1" s="1"/>
  <c r="AZ51" i="1" s="1"/>
  <c r="AZ52" i="1" s="1"/>
  <c r="AZ53" i="1" s="1"/>
  <c r="AZ54" i="1" s="1"/>
  <c r="AZ55" i="1" s="1"/>
  <c r="AZ56" i="1" s="1"/>
  <c r="AZ57" i="1" s="1"/>
  <c r="AZ58" i="1" s="1"/>
  <c r="AZ59" i="1" s="1"/>
  <c r="AZ60" i="1" s="1"/>
  <c r="AZ61" i="1" s="1"/>
  <c r="AZ62" i="1" s="1"/>
  <c r="AZ63" i="1" s="1"/>
  <c r="AZ64" i="1" s="1"/>
  <c r="AZ65" i="1" s="1"/>
  <c r="AZ66" i="1" s="1"/>
  <c r="AZ67" i="1" s="1"/>
  <c r="AZ68" i="1" s="1"/>
  <c r="AZ69" i="1" s="1"/>
  <c r="AZ70" i="1" s="1"/>
  <c r="AZ71" i="1" s="1"/>
  <c r="AZ72" i="1" s="1"/>
  <c r="AZ73" i="1" s="1"/>
  <c r="AZ74" i="1" s="1"/>
  <c r="AZ75" i="1" s="1"/>
  <c r="AZ76" i="1" s="1"/>
  <c r="AZ77" i="1" s="1"/>
  <c r="AZ78" i="1" s="1"/>
  <c r="AZ79" i="1" s="1"/>
  <c r="AZ80" i="1" s="1"/>
  <c r="AZ81" i="1" s="1"/>
  <c r="AZ82" i="1" s="1"/>
  <c r="AZ83" i="1" s="1"/>
  <c r="AZ84" i="1" s="1"/>
  <c r="AZ85" i="1" s="1"/>
  <c r="AZ86" i="1" s="1"/>
  <c r="AZ87" i="1" s="1"/>
  <c r="AZ88" i="1" s="1"/>
  <c r="AZ89" i="1" s="1"/>
  <c r="AZ90" i="1" s="1"/>
  <c r="AZ91" i="1" s="1"/>
  <c r="AZ92" i="1" s="1"/>
  <c r="AZ93" i="1" s="1"/>
  <c r="AZ94" i="1" s="1"/>
  <c r="AZ95" i="1" s="1"/>
  <c r="AZ96" i="1" s="1"/>
  <c r="AZ97" i="1" s="1"/>
  <c r="AZ98" i="1" s="1"/>
  <c r="AZ99" i="1" s="1"/>
  <c r="AZ100" i="1" s="1"/>
  <c r="AZ101" i="1" s="1"/>
  <c r="AZ102" i="1" s="1"/>
  <c r="AZ103" i="1" s="1"/>
  <c r="AZ104" i="1" s="1"/>
  <c r="AZ105" i="1" s="1"/>
  <c r="AZ106" i="1" s="1"/>
  <c r="AZ107" i="1" s="1"/>
  <c r="AZ108" i="1" s="1"/>
  <c r="AZ109" i="1" s="1"/>
  <c r="AZ110" i="1" s="1"/>
  <c r="AZ111" i="1" s="1"/>
  <c r="AZ112" i="1" s="1"/>
  <c r="AZ113" i="1" s="1"/>
  <c r="AZ114" i="1" s="1"/>
  <c r="AZ115" i="1" s="1"/>
  <c r="AZ116" i="1" s="1"/>
  <c r="AZ117" i="1" s="1"/>
  <c r="AZ118" i="1" s="1"/>
  <c r="AZ119" i="1" s="1"/>
  <c r="AZ120" i="1" s="1"/>
  <c r="AZ121" i="1" s="1"/>
  <c r="AZ122" i="1" s="1"/>
  <c r="AZ123" i="1" s="1"/>
  <c r="AZ124" i="1" s="1"/>
  <c r="AZ125" i="1" s="1"/>
  <c r="AZ126" i="1" s="1"/>
  <c r="AZ127" i="1" s="1"/>
  <c r="AZ128" i="1" s="1"/>
  <c r="AZ129" i="1" s="1"/>
  <c r="AZ130" i="1" s="1"/>
  <c r="AZ131" i="1" s="1"/>
  <c r="AZ132" i="1" s="1"/>
  <c r="AZ133" i="1" s="1"/>
  <c r="AZ134" i="1" s="1"/>
  <c r="AZ135" i="1" s="1"/>
  <c r="AZ136" i="1" s="1"/>
  <c r="AZ137" i="1" s="1"/>
  <c r="AZ138" i="1" s="1"/>
  <c r="AZ139" i="1" s="1"/>
  <c r="AZ140" i="1" s="1"/>
  <c r="AZ141" i="1" s="1"/>
  <c r="AZ142" i="1" s="1"/>
  <c r="AZ143" i="1" s="1"/>
  <c r="AZ144" i="1" s="1"/>
  <c r="AZ145" i="1" s="1"/>
  <c r="AZ146" i="1" s="1"/>
  <c r="AZ147" i="1" s="1"/>
  <c r="AZ148" i="1" s="1"/>
  <c r="AZ149" i="1" s="1"/>
  <c r="AZ150" i="1" s="1"/>
  <c r="AZ151" i="1" s="1"/>
  <c r="AZ152" i="1" s="1"/>
  <c r="AZ153" i="1" s="1"/>
  <c r="AZ154" i="1" s="1"/>
  <c r="AZ155" i="1" s="1"/>
  <c r="AZ156" i="1" s="1"/>
  <c r="AZ157" i="1" s="1"/>
  <c r="AZ158" i="1" s="1"/>
  <c r="AY3" i="1"/>
  <c r="AY4" i="1" s="1"/>
  <c r="AY5" i="1" s="1"/>
  <c r="AY6" i="1" s="1"/>
  <c r="AY7" i="1" s="1"/>
  <c r="AY8" i="1" s="1"/>
  <c r="AY9" i="1" s="1"/>
  <c r="AY10" i="1" s="1"/>
  <c r="AY11" i="1" s="1"/>
  <c r="AY12" i="1" s="1"/>
  <c r="AY13" i="1" s="1"/>
  <c r="AY14" i="1" s="1"/>
  <c r="AY15" i="1" s="1"/>
  <c r="AY16" i="1" s="1"/>
  <c r="AY17" i="1" s="1"/>
  <c r="AY18" i="1" s="1"/>
  <c r="AY19" i="1" s="1"/>
  <c r="AY20" i="1" s="1"/>
  <c r="AY21" i="1" s="1"/>
  <c r="AY22" i="1" s="1"/>
  <c r="AY23" i="1" s="1"/>
  <c r="AY24" i="1" s="1"/>
  <c r="AY25" i="1" s="1"/>
  <c r="AY26" i="1" s="1"/>
  <c r="AY27" i="1" s="1"/>
  <c r="AY28" i="1" s="1"/>
  <c r="AY29" i="1" s="1"/>
  <c r="AY30" i="1" s="1"/>
  <c r="AY31" i="1" s="1"/>
  <c r="AY32" i="1" s="1"/>
  <c r="AY33" i="1" s="1"/>
  <c r="AY34" i="1" s="1"/>
  <c r="AY35" i="1" s="1"/>
  <c r="AY36" i="1" s="1"/>
  <c r="AY37" i="1" s="1"/>
  <c r="AY38" i="1" s="1"/>
  <c r="AY39" i="1" s="1"/>
  <c r="AY40" i="1" s="1"/>
  <c r="AY41" i="1" s="1"/>
  <c r="AY42" i="1" s="1"/>
  <c r="AY43" i="1" s="1"/>
  <c r="AY44" i="1" s="1"/>
  <c r="AY45" i="1" s="1"/>
  <c r="AY46" i="1" s="1"/>
  <c r="AY47" i="1" s="1"/>
  <c r="AY48" i="1" s="1"/>
  <c r="AY49" i="1" s="1"/>
  <c r="AY50" i="1" s="1"/>
  <c r="AY51" i="1" s="1"/>
  <c r="AY52" i="1" s="1"/>
  <c r="AY53" i="1" s="1"/>
  <c r="AY54" i="1" s="1"/>
  <c r="AY55" i="1" s="1"/>
  <c r="AY56" i="1" s="1"/>
  <c r="AY57" i="1" s="1"/>
  <c r="AY58" i="1" s="1"/>
  <c r="AY59" i="1" s="1"/>
  <c r="AY60" i="1" s="1"/>
  <c r="AY61" i="1" s="1"/>
  <c r="AY62" i="1" s="1"/>
  <c r="AY63" i="1" s="1"/>
  <c r="AY64" i="1" s="1"/>
  <c r="AY65" i="1" s="1"/>
  <c r="AY66" i="1" s="1"/>
  <c r="AY67" i="1" s="1"/>
  <c r="AY68" i="1" s="1"/>
  <c r="AY69" i="1" s="1"/>
  <c r="AY70" i="1" s="1"/>
  <c r="AY71" i="1" s="1"/>
  <c r="AY72" i="1" s="1"/>
  <c r="AY73" i="1" s="1"/>
  <c r="AY74" i="1" s="1"/>
  <c r="AY75" i="1" s="1"/>
  <c r="AY76" i="1" s="1"/>
  <c r="AY77" i="1" s="1"/>
  <c r="AY78" i="1" s="1"/>
  <c r="AY79" i="1" s="1"/>
  <c r="AY80" i="1" s="1"/>
  <c r="AY81" i="1" s="1"/>
  <c r="AY82" i="1" s="1"/>
  <c r="AY83" i="1" s="1"/>
  <c r="AY84" i="1" s="1"/>
  <c r="AY85" i="1" s="1"/>
  <c r="AY86" i="1" s="1"/>
  <c r="AY87" i="1" s="1"/>
  <c r="AY88" i="1" s="1"/>
  <c r="AY89" i="1" s="1"/>
  <c r="AY90" i="1" s="1"/>
  <c r="AY91" i="1" s="1"/>
  <c r="AY92" i="1" s="1"/>
  <c r="AY93" i="1" s="1"/>
  <c r="AY94" i="1" s="1"/>
  <c r="AY95" i="1" s="1"/>
  <c r="AY96" i="1" s="1"/>
  <c r="AY97" i="1" s="1"/>
  <c r="AY98" i="1" s="1"/>
  <c r="AY99" i="1" s="1"/>
  <c r="AY100" i="1" s="1"/>
  <c r="AY101" i="1" s="1"/>
  <c r="AY102" i="1" s="1"/>
  <c r="AY103" i="1" s="1"/>
  <c r="AY104" i="1" s="1"/>
  <c r="AY105" i="1" s="1"/>
  <c r="AY106" i="1" s="1"/>
  <c r="AY107" i="1" s="1"/>
  <c r="AY108" i="1" s="1"/>
  <c r="AY109" i="1" s="1"/>
  <c r="AY110" i="1" s="1"/>
  <c r="AY111" i="1" s="1"/>
  <c r="AY112" i="1" s="1"/>
  <c r="AY113" i="1" s="1"/>
  <c r="AY114" i="1" s="1"/>
  <c r="AY115" i="1" s="1"/>
  <c r="AY116" i="1" s="1"/>
  <c r="AY117" i="1" s="1"/>
  <c r="AY118" i="1" s="1"/>
  <c r="AY119" i="1" s="1"/>
  <c r="AY120" i="1" s="1"/>
  <c r="AY121" i="1" s="1"/>
  <c r="AY122" i="1" s="1"/>
  <c r="AY123" i="1" s="1"/>
  <c r="AY124" i="1" s="1"/>
  <c r="AY125" i="1" s="1"/>
  <c r="AY126" i="1" s="1"/>
  <c r="AY127" i="1" s="1"/>
  <c r="AY128" i="1" s="1"/>
  <c r="AY129" i="1" s="1"/>
  <c r="AY130" i="1" s="1"/>
  <c r="AY131" i="1" s="1"/>
  <c r="AY132" i="1" s="1"/>
  <c r="AY133" i="1" s="1"/>
  <c r="AY134" i="1" s="1"/>
  <c r="AY135" i="1" s="1"/>
  <c r="AY136" i="1" s="1"/>
  <c r="AY137" i="1" s="1"/>
  <c r="AY138" i="1" s="1"/>
  <c r="AY139" i="1" s="1"/>
  <c r="AY140" i="1" s="1"/>
  <c r="AY141" i="1" s="1"/>
  <c r="AY142" i="1" s="1"/>
  <c r="AY143" i="1" s="1"/>
  <c r="AY144" i="1" s="1"/>
  <c r="AY145" i="1" s="1"/>
  <c r="AY146" i="1" s="1"/>
  <c r="AY147" i="1" s="1"/>
  <c r="AY148" i="1" s="1"/>
  <c r="AY149" i="1" s="1"/>
  <c r="AY150" i="1" s="1"/>
  <c r="AY151" i="1" s="1"/>
  <c r="AY152" i="1" s="1"/>
  <c r="AY153" i="1" s="1"/>
  <c r="AY154" i="1" s="1"/>
  <c r="AY155" i="1" s="1"/>
  <c r="AY156" i="1" s="1"/>
  <c r="AY157" i="1" s="1"/>
  <c r="AY158" i="1" s="1"/>
  <c r="AW3" i="1"/>
  <c r="AW4" i="1" s="1"/>
  <c r="AW5" i="1" s="1"/>
  <c r="AW6" i="1" s="1"/>
  <c r="AW7" i="1" s="1"/>
  <c r="AW8" i="1" s="1"/>
  <c r="AW9" i="1" s="1"/>
  <c r="AW10" i="1" s="1"/>
  <c r="AW11" i="1" s="1"/>
  <c r="AW12" i="1" s="1"/>
  <c r="AW13" i="1" s="1"/>
  <c r="AW14" i="1" s="1"/>
  <c r="AW15" i="1" s="1"/>
  <c r="AW16" i="1" s="1"/>
  <c r="AW17" i="1" s="1"/>
  <c r="AW18" i="1" s="1"/>
  <c r="AW19" i="1" s="1"/>
  <c r="AW20" i="1" s="1"/>
  <c r="AW21" i="1" s="1"/>
  <c r="AW22" i="1" s="1"/>
  <c r="AW23" i="1" s="1"/>
  <c r="AW24" i="1" s="1"/>
  <c r="AW25" i="1" s="1"/>
  <c r="AW26" i="1" s="1"/>
  <c r="AW27" i="1" s="1"/>
  <c r="AW28" i="1" s="1"/>
  <c r="AW29" i="1" s="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V3" i="1"/>
  <c r="AV4" i="1" s="1"/>
  <c r="AV5" i="1" s="1"/>
  <c r="AV6" i="1" s="1"/>
  <c r="AV7" i="1" s="1"/>
  <c r="AV8" i="1" s="1"/>
  <c r="AV9" i="1" s="1"/>
  <c r="AV10" i="1" s="1"/>
  <c r="AV11" i="1" s="1"/>
  <c r="AV12" i="1" s="1"/>
  <c r="AV13" i="1" s="1"/>
  <c r="AV14" i="1" s="1"/>
  <c r="AV15" i="1" s="1"/>
  <c r="AV16" i="1" s="1"/>
  <c r="AV17" i="1" s="1"/>
  <c r="AV18" i="1" s="1"/>
  <c r="AV19" i="1" s="1"/>
  <c r="AV20" i="1" s="1"/>
  <c r="AV21" i="1" s="1"/>
  <c r="AV22" i="1" s="1"/>
  <c r="AV23" i="1" s="1"/>
  <c r="AV24" i="1" s="1"/>
  <c r="AV25" i="1" s="1"/>
  <c r="AV26" i="1" s="1"/>
  <c r="AV27" i="1" s="1"/>
  <c r="AV28" i="1" s="1"/>
  <c r="AV29" i="1" s="1"/>
  <c r="AV30" i="1" s="1"/>
  <c r="AV31" i="1" s="1"/>
  <c r="AV32" i="1" s="1"/>
  <c r="AV33" i="1" s="1"/>
  <c r="AV34" i="1" s="1"/>
  <c r="AV35" i="1" s="1"/>
  <c r="AV36" i="1" s="1"/>
  <c r="AV37" i="1" s="1"/>
  <c r="AV38" i="1" s="1"/>
  <c r="AV39" i="1" s="1"/>
  <c r="AV40" i="1" s="1"/>
  <c r="AV41" i="1" s="1"/>
  <c r="AV42" i="1" s="1"/>
  <c r="AV43" i="1" s="1"/>
  <c r="AV44" i="1" s="1"/>
  <c r="AV45" i="1" s="1"/>
  <c r="AV46" i="1" s="1"/>
  <c r="AV47" i="1" s="1"/>
  <c r="AV48" i="1" s="1"/>
  <c r="AV49" i="1" s="1"/>
  <c r="AV50" i="1" s="1"/>
  <c r="AV51" i="1" s="1"/>
  <c r="AV52" i="1" s="1"/>
  <c r="AV53" i="1" s="1"/>
  <c r="AV54" i="1" s="1"/>
  <c r="AV55" i="1" s="1"/>
  <c r="AV56" i="1" s="1"/>
  <c r="AV57" i="1" s="1"/>
  <c r="AV58" i="1" s="1"/>
  <c r="AV59" i="1" s="1"/>
  <c r="AV60" i="1" s="1"/>
  <c r="AV61" i="1" s="1"/>
  <c r="AV62" i="1" s="1"/>
  <c r="AV63" i="1" s="1"/>
  <c r="AV64" i="1" s="1"/>
  <c r="AV65" i="1" s="1"/>
  <c r="AV66" i="1" s="1"/>
  <c r="AV67" i="1" s="1"/>
  <c r="AV68" i="1" s="1"/>
  <c r="AV69" i="1" s="1"/>
  <c r="AV70" i="1" s="1"/>
  <c r="AV71" i="1" s="1"/>
  <c r="AV72" i="1" s="1"/>
  <c r="AV73" i="1" s="1"/>
  <c r="AV74" i="1" s="1"/>
  <c r="AV75" i="1" s="1"/>
  <c r="AV76" i="1" s="1"/>
  <c r="AV77" i="1" s="1"/>
  <c r="AV78" i="1" s="1"/>
  <c r="AV79" i="1" s="1"/>
  <c r="AV80" i="1" s="1"/>
  <c r="AV81" i="1" s="1"/>
  <c r="AV82" i="1" s="1"/>
  <c r="AV83" i="1" s="1"/>
  <c r="AV84" i="1" s="1"/>
  <c r="AV85" i="1" s="1"/>
  <c r="AV86" i="1" s="1"/>
  <c r="AV87" i="1" s="1"/>
  <c r="AV88" i="1" s="1"/>
  <c r="AV89" i="1" s="1"/>
  <c r="AV90" i="1" s="1"/>
  <c r="AV91" i="1" s="1"/>
  <c r="AV92" i="1" s="1"/>
  <c r="AV93" i="1" s="1"/>
  <c r="AV94" i="1" s="1"/>
  <c r="AV95" i="1" s="1"/>
  <c r="AV96" i="1" s="1"/>
  <c r="AV97" i="1" s="1"/>
  <c r="AV98" i="1" s="1"/>
  <c r="AV99" i="1" s="1"/>
  <c r="AV100" i="1" s="1"/>
  <c r="AV101" i="1" s="1"/>
  <c r="AV102" i="1" s="1"/>
  <c r="AV103" i="1" s="1"/>
  <c r="AV104" i="1" s="1"/>
  <c r="AV105" i="1" s="1"/>
  <c r="AV106" i="1" s="1"/>
  <c r="AV107" i="1" s="1"/>
  <c r="AV108" i="1" s="1"/>
  <c r="AV109" i="1" s="1"/>
  <c r="AV110" i="1" s="1"/>
  <c r="AV111" i="1" s="1"/>
  <c r="AV112" i="1" s="1"/>
  <c r="AV113" i="1" s="1"/>
  <c r="AV114" i="1" s="1"/>
  <c r="AV115" i="1" s="1"/>
  <c r="AV116" i="1" s="1"/>
  <c r="AV117" i="1" s="1"/>
  <c r="AV118" i="1" s="1"/>
  <c r="AV119" i="1" s="1"/>
  <c r="AV120" i="1" s="1"/>
  <c r="AV121" i="1" s="1"/>
  <c r="AV122" i="1" s="1"/>
  <c r="AV123" i="1" s="1"/>
  <c r="AV124" i="1" s="1"/>
  <c r="AV125" i="1" s="1"/>
  <c r="AV126" i="1" s="1"/>
  <c r="AV127" i="1" s="1"/>
  <c r="AV128" i="1" s="1"/>
  <c r="AV129" i="1" s="1"/>
  <c r="AV130" i="1" s="1"/>
  <c r="AV131" i="1" s="1"/>
  <c r="AV132" i="1" s="1"/>
  <c r="AV133" i="1" s="1"/>
  <c r="AV134" i="1" s="1"/>
  <c r="AV135" i="1" s="1"/>
  <c r="AV136" i="1" s="1"/>
  <c r="AV137" i="1" s="1"/>
  <c r="AV138" i="1" s="1"/>
  <c r="AV139" i="1" s="1"/>
  <c r="AV140" i="1" s="1"/>
  <c r="AV141" i="1" s="1"/>
  <c r="AV142" i="1" s="1"/>
  <c r="AV143" i="1" s="1"/>
  <c r="AV144" i="1" s="1"/>
  <c r="AV145" i="1" s="1"/>
  <c r="AV146" i="1" s="1"/>
  <c r="AV147" i="1" s="1"/>
  <c r="AV148" i="1" s="1"/>
  <c r="AV149" i="1" s="1"/>
  <c r="AV150" i="1" s="1"/>
  <c r="AV151" i="1" s="1"/>
  <c r="AV152" i="1" s="1"/>
  <c r="AV153" i="1" s="1"/>
  <c r="AV154" i="1" s="1"/>
  <c r="AV155" i="1" s="1"/>
  <c r="AV156" i="1" s="1"/>
  <c r="AV157" i="1" s="1"/>
  <c r="AV158" i="1" s="1"/>
  <c r="AU3" i="1"/>
  <c r="AU4" i="1" s="1"/>
  <c r="AU5" i="1" s="1"/>
  <c r="AU6" i="1" s="1"/>
  <c r="AU7" i="1" s="1"/>
  <c r="AU8" i="1" s="1"/>
  <c r="AU9" i="1" s="1"/>
  <c r="AU10" i="1" s="1"/>
  <c r="AU11" i="1" s="1"/>
  <c r="AU12" i="1" s="1"/>
  <c r="AU13" i="1" s="1"/>
  <c r="AU14" i="1" s="1"/>
  <c r="AU15" i="1" s="1"/>
  <c r="AU16" i="1" s="1"/>
  <c r="AU17" i="1" s="1"/>
  <c r="AU18" i="1" s="1"/>
  <c r="AU19" i="1" s="1"/>
  <c r="AU20" i="1" s="1"/>
  <c r="AU21" i="1" s="1"/>
  <c r="AU22" i="1" s="1"/>
  <c r="AU23" i="1" s="1"/>
  <c r="AU24" i="1" s="1"/>
  <c r="AU25" i="1" s="1"/>
  <c r="AU26" i="1" s="1"/>
  <c r="AU27" i="1" s="1"/>
  <c r="AU28" i="1" s="1"/>
  <c r="AU29" i="1" s="1"/>
  <c r="AU30" i="1" s="1"/>
  <c r="AU31" i="1" s="1"/>
  <c r="AU32" i="1" s="1"/>
  <c r="AU33" i="1" s="1"/>
  <c r="AU34" i="1" s="1"/>
  <c r="AU35" i="1" s="1"/>
  <c r="AU36" i="1" s="1"/>
  <c r="AU37" i="1" s="1"/>
  <c r="AU38" i="1" s="1"/>
  <c r="AU39" i="1" s="1"/>
  <c r="AU40" i="1" s="1"/>
  <c r="AU41" i="1" s="1"/>
  <c r="AU42" i="1" s="1"/>
  <c r="AU43" i="1" s="1"/>
  <c r="AU44" i="1" s="1"/>
  <c r="AU45" i="1" s="1"/>
  <c r="AU46" i="1" s="1"/>
  <c r="AU47" i="1" s="1"/>
  <c r="AU48" i="1" s="1"/>
  <c r="AU49" i="1" s="1"/>
  <c r="AU50" i="1" s="1"/>
  <c r="AU51" i="1" s="1"/>
  <c r="AU52" i="1" s="1"/>
  <c r="AU53" i="1" s="1"/>
  <c r="AU54" i="1" s="1"/>
  <c r="AU55" i="1" s="1"/>
  <c r="AU56" i="1" s="1"/>
  <c r="AU57" i="1" s="1"/>
  <c r="AU58" i="1" s="1"/>
  <c r="AU59" i="1" s="1"/>
  <c r="AU60" i="1" s="1"/>
  <c r="AU61" i="1" s="1"/>
  <c r="AU62" i="1" s="1"/>
  <c r="AU63" i="1" s="1"/>
  <c r="AU64" i="1" s="1"/>
  <c r="AU65" i="1" s="1"/>
  <c r="AU66" i="1" s="1"/>
  <c r="AU67" i="1" s="1"/>
  <c r="AU68" i="1" s="1"/>
  <c r="AU69" i="1" s="1"/>
  <c r="AU70" i="1" s="1"/>
  <c r="AU71" i="1" s="1"/>
  <c r="AU72" i="1" s="1"/>
  <c r="AU73" i="1" s="1"/>
  <c r="AU74" i="1" s="1"/>
  <c r="AU75" i="1" s="1"/>
  <c r="AU76" i="1" s="1"/>
  <c r="AU77" i="1" s="1"/>
  <c r="AU78" i="1" s="1"/>
  <c r="AU79" i="1" s="1"/>
  <c r="AU80" i="1" s="1"/>
  <c r="AU81" i="1" s="1"/>
  <c r="AU82" i="1" s="1"/>
  <c r="AU83" i="1" s="1"/>
  <c r="AU84" i="1" s="1"/>
  <c r="AU85" i="1" s="1"/>
  <c r="AU86" i="1" s="1"/>
  <c r="AU87" i="1" s="1"/>
  <c r="AU88" i="1" s="1"/>
  <c r="AU89" i="1" s="1"/>
  <c r="AU90" i="1" s="1"/>
  <c r="AU91" i="1" s="1"/>
  <c r="AU92" i="1" s="1"/>
  <c r="AU93" i="1" s="1"/>
  <c r="AU94" i="1" s="1"/>
  <c r="AU95" i="1" s="1"/>
  <c r="AU96" i="1" s="1"/>
  <c r="AU97" i="1" s="1"/>
  <c r="AU98" i="1" s="1"/>
  <c r="AU99" i="1" s="1"/>
  <c r="AU100" i="1" s="1"/>
  <c r="AU101" i="1" s="1"/>
  <c r="AU102" i="1" s="1"/>
  <c r="AU103" i="1" s="1"/>
  <c r="AU104" i="1" s="1"/>
  <c r="AU105" i="1" s="1"/>
  <c r="AU106" i="1" s="1"/>
  <c r="AU107" i="1" s="1"/>
  <c r="AU108" i="1" s="1"/>
  <c r="AU109" i="1" s="1"/>
  <c r="AU110" i="1" s="1"/>
  <c r="AU111" i="1" s="1"/>
  <c r="AU112" i="1" s="1"/>
  <c r="AU113" i="1" s="1"/>
  <c r="AU114" i="1" s="1"/>
  <c r="AU115" i="1" s="1"/>
  <c r="AU116" i="1" s="1"/>
  <c r="AU117" i="1" s="1"/>
  <c r="AU118" i="1" s="1"/>
  <c r="AU119" i="1" s="1"/>
  <c r="AU120" i="1" s="1"/>
  <c r="AU121" i="1" s="1"/>
  <c r="AU122" i="1" s="1"/>
  <c r="AU123" i="1" s="1"/>
  <c r="AU124" i="1" s="1"/>
  <c r="AU125" i="1" s="1"/>
  <c r="AU126" i="1" s="1"/>
  <c r="AU127" i="1" s="1"/>
  <c r="AU128" i="1" s="1"/>
  <c r="AU129" i="1" s="1"/>
  <c r="AU130" i="1" s="1"/>
  <c r="AU131" i="1" s="1"/>
  <c r="AU132" i="1" s="1"/>
  <c r="AU133" i="1" s="1"/>
  <c r="AU134" i="1" s="1"/>
  <c r="AU135" i="1" s="1"/>
  <c r="AU136" i="1" s="1"/>
  <c r="AU137" i="1" s="1"/>
  <c r="AU138" i="1" s="1"/>
  <c r="AU139" i="1" s="1"/>
  <c r="AU140" i="1" s="1"/>
  <c r="AU141" i="1" s="1"/>
  <c r="AU142" i="1" s="1"/>
  <c r="AU143" i="1" s="1"/>
  <c r="AU144" i="1" s="1"/>
  <c r="AU145" i="1" s="1"/>
  <c r="AU146" i="1" s="1"/>
  <c r="AU147" i="1" s="1"/>
  <c r="AU148" i="1" s="1"/>
  <c r="AU149" i="1" s="1"/>
  <c r="AU150" i="1" s="1"/>
  <c r="AU151" i="1" s="1"/>
  <c r="AU152" i="1" s="1"/>
  <c r="AU153" i="1" s="1"/>
  <c r="AU154" i="1" s="1"/>
  <c r="AU155" i="1" s="1"/>
  <c r="AU156" i="1" s="1"/>
  <c r="AU157" i="1" s="1"/>
  <c r="AU158" i="1" s="1"/>
  <c r="AT3" i="1"/>
  <c r="AT4" i="1" s="1"/>
  <c r="AT5" i="1" s="1"/>
  <c r="AT6" i="1" s="1"/>
  <c r="AT7" i="1" s="1"/>
  <c r="AT8" i="1" s="1"/>
  <c r="AT9" i="1" s="1"/>
  <c r="AT10" i="1" s="1"/>
  <c r="AT11" i="1" s="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102" i="1" s="1"/>
  <c r="AT103" i="1" s="1"/>
  <c r="AT104" i="1" s="1"/>
  <c r="AT105" i="1" s="1"/>
  <c r="AT106" i="1" s="1"/>
  <c r="AT107" i="1" s="1"/>
  <c r="AT108" i="1" s="1"/>
  <c r="AT109" i="1" s="1"/>
  <c r="AT110" i="1" s="1"/>
  <c r="AT111" i="1" s="1"/>
  <c r="AT112" i="1" s="1"/>
  <c r="AT113" i="1" s="1"/>
  <c r="AT114" i="1" s="1"/>
  <c r="AT115" i="1" s="1"/>
  <c r="AT116" i="1" s="1"/>
  <c r="AT117" i="1" s="1"/>
  <c r="AT118" i="1" s="1"/>
  <c r="AT119" i="1" s="1"/>
  <c r="AT120" i="1" s="1"/>
  <c r="AT121" i="1" s="1"/>
  <c r="AT122" i="1" s="1"/>
  <c r="AT123" i="1" s="1"/>
  <c r="AT124" i="1" s="1"/>
  <c r="AT125" i="1" s="1"/>
  <c r="AT126" i="1" s="1"/>
  <c r="AT127" i="1" s="1"/>
  <c r="AT128" i="1" s="1"/>
  <c r="AT129" i="1" s="1"/>
  <c r="AT130" i="1" s="1"/>
  <c r="AT131" i="1" s="1"/>
  <c r="AT132" i="1" s="1"/>
  <c r="AT133" i="1" s="1"/>
  <c r="AT134" i="1" s="1"/>
  <c r="AT135" i="1" s="1"/>
  <c r="AT136" i="1" s="1"/>
  <c r="AT137" i="1" s="1"/>
  <c r="AT138" i="1" s="1"/>
  <c r="AT139" i="1" s="1"/>
  <c r="AT140" i="1" s="1"/>
  <c r="AT141" i="1" s="1"/>
  <c r="AT142" i="1" s="1"/>
  <c r="AT143" i="1" s="1"/>
  <c r="AT144" i="1" s="1"/>
  <c r="AT145" i="1" s="1"/>
  <c r="AT146" i="1" s="1"/>
  <c r="AT147" i="1" s="1"/>
  <c r="AT148" i="1" s="1"/>
  <c r="AT149" i="1" s="1"/>
  <c r="AT150" i="1" s="1"/>
  <c r="AT151" i="1" s="1"/>
  <c r="AT152" i="1" s="1"/>
  <c r="AT153" i="1" s="1"/>
  <c r="AT154" i="1" s="1"/>
  <c r="AT155" i="1" s="1"/>
  <c r="AT156" i="1" s="1"/>
  <c r="AT157" i="1" s="1"/>
  <c r="AT158" i="1" s="1"/>
  <c r="AS3" i="1"/>
  <c r="AS4" i="1" s="1"/>
  <c r="AS5" i="1" s="1"/>
  <c r="AR3" i="1"/>
  <c r="AR4" i="1" s="1"/>
  <c r="AR5" i="1" s="1"/>
  <c r="AR6" i="1" s="1"/>
  <c r="AR7" i="1" s="1"/>
  <c r="AR8" i="1" s="1"/>
  <c r="AR9" i="1" s="1"/>
  <c r="AR10" i="1" s="1"/>
  <c r="AR11" i="1" s="1"/>
  <c r="AR12" i="1" s="1"/>
  <c r="AR13" i="1" s="1"/>
  <c r="AR14" i="1" s="1"/>
  <c r="AR15" i="1" s="1"/>
  <c r="AR16" i="1" s="1"/>
  <c r="AR17" i="1" s="1"/>
  <c r="AR18" i="1" s="1"/>
  <c r="AR19" i="1" s="1"/>
  <c r="AR20" i="1" s="1"/>
  <c r="AR21" i="1" s="1"/>
  <c r="AR22" i="1" s="1"/>
  <c r="AR23" i="1" s="1"/>
  <c r="AR24" i="1" s="1"/>
  <c r="AR25" i="1" s="1"/>
  <c r="AR26" i="1" s="1"/>
  <c r="AR27" i="1" s="1"/>
  <c r="AR28" i="1" s="1"/>
  <c r="AR29" i="1" s="1"/>
  <c r="AR30" i="1" s="1"/>
  <c r="AR31" i="1" s="1"/>
  <c r="AR32" i="1" s="1"/>
  <c r="AR33" i="1" s="1"/>
  <c r="AR34" i="1" s="1"/>
  <c r="AR35" i="1" s="1"/>
  <c r="AR36" i="1" s="1"/>
  <c r="AR37" i="1" s="1"/>
  <c r="AR38" i="1" s="1"/>
  <c r="AR39" i="1" s="1"/>
  <c r="AR40" i="1" s="1"/>
  <c r="AR41" i="1" s="1"/>
  <c r="AR42" i="1" s="1"/>
  <c r="AR43" i="1" s="1"/>
  <c r="AR44" i="1" s="1"/>
  <c r="AR45" i="1" s="1"/>
  <c r="AR46" i="1" s="1"/>
  <c r="AR47" i="1" s="1"/>
  <c r="AR48" i="1" s="1"/>
  <c r="AR49" i="1" s="1"/>
  <c r="AR50" i="1" s="1"/>
  <c r="AR51" i="1" s="1"/>
  <c r="AR52" i="1" s="1"/>
  <c r="AR53" i="1" s="1"/>
  <c r="AR54" i="1" s="1"/>
  <c r="AR55" i="1" s="1"/>
  <c r="AR56" i="1" s="1"/>
  <c r="AR57" i="1" s="1"/>
  <c r="AR58" i="1" s="1"/>
  <c r="AR59" i="1" s="1"/>
  <c r="AR60" i="1" s="1"/>
  <c r="AR61" i="1" s="1"/>
  <c r="AR62" i="1" s="1"/>
  <c r="AR63" i="1" s="1"/>
  <c r="AR64" i="1" s="1"/>
  <c r="AR65" i="1" s="1"/>
  <c r="AR66" i="1" s="1"/>
  <c r="AR67" i="1" s="1"/>
  <c r="AR68" i="1" s="1"/>
  <c r="AR69" i="1" s="1"/>
  <c r="AR70" i="1" s="1"/>
  <c r="AR71" i="1" s="1"/>
  <c r="AR72" i="1" s="1"/>
  <c r="AR73" i="1" s="1"/>
  <c r="AR74" i="1" s="1"/>
  <c r="AR75" i="1" s="1"/>
  <c r="AR76" i="1" s="1"/>
  <c r="AR77" i="1" s="1"/>
  <c r="AR78" i="1" s="1"/>
  <c r="AR79" i="1" s="1"/>
  <c r="AR80" i="1" s="1"/>
  <c r="AR81" i="1" s="1"/>
  <c r="AR82" i="1" s="1"/>
  <c r="AR83" i="1" s="1"/>
  <c r="AR84" i="1" s="1"/>
  <c r="AR85" i="1" s="1"/>
  <c r="AR86" i="1" s="1"/>
  <c r="AR87" i="1" s="1"/>
  <c r="AR88" i="1" s="1"/>
  <c r="AR89" i="1" s="1"/>
  <c r="AR90" i="1" s="1"/>
  <c r="AR91" i="1" s="1"/>
  <c r="AR92" i="1" s="1"/>
  <c r="AR93" i="1" s="1"/>
  <c r="AR94" i="1" s="1"/>
  <c r="AR95" i="1" s="1"/>
  <c r="AR96" i="1" s="1"/>
  <c r="AR97" i="1" s="1"/>
  <c r="AR98" i="1" s="1"/>
  <c r="AR99" i="1" s="1"/>
  <c r="AR100" i="1" s="1"/>
  <c r="AR101" i="1" s="1"/>
  <c r="AR102" i="1" s="1"/>
  <c r="AR103" i="1" s="1"/>
  <c r="AR104" i="1" s="1"/>
  <c r="AR105" i="1" s="1"/>
  <c r="AR106" i="1" s="1"/>
  <c r="AR107" i="1" s="1"/>
  <c r="AR108" i="1" s="1"/>
  <c r="AR109" i="1" s="1"/>
  <c r="AR110" i="1" s="1"/>
  <c r="AR111" i="1" s="1"/>
  <c r="AR112" i="1" s="1"/>
  <c r="AR113" i="1" s="1"/>
  <c r="AR114" i="1" s="1"/>
  <c r="AR115" i="1" s="1"/>
  <c r="AR116" i="1" s="1"/>
  <c r="AR117" i="1" s="1"/>
  <c r="AR118" i="1" s="1"/>
  <c r="AR119" i="1" s="1"/>
  <c r="AR120" i="1" s="1"/>
  <c r="AR121" i="1" s="1"/>
  <c r="AR122" i="1" s="1"/>
  <c r="AR123" i="1" s="1"/>
  <c r="AR124" i="1" s="1"/>
  <c r="AR125" i="1" s="1"/>
  <c r="AR126" i="1" s="1"/>
  <c r="AR127" i="1" s="1"/>
  <c r="AR128" i="1" s="1"/>
  <c r="AR129" i="1" s="1"/>
  <c r="AR130" i="1" s="1"/>
  <c r="AR131" i="1" s="1"/>
  <c r="AR132" i="1" s="1"/>
  <c r="AR133" i="1" s="1"/>
  <c r="AR134" i="1" s="1"/>
  <c r="AR135" i="1" s="1"/>
  <c r="AR136" i="1" s="1"/>
  <c r="AR137" i="1" s="1"/>
  <c r="AR138" i="1" s="1"/>
  <c r="AR139" i="1" s="1"/>
  <c r="AR140" i="1" s="1"/>
  <c r="AR141" i="1" s="1"/>
  <c r="AR142" i="1" s="1"/>
  <c r="AR143" i="1" s="1"/>
  <c r="AR144" i="1" s="1"/>
  <c r="AR145" i="1" s="1"/>
  <c r="AR146" i="1" s="1"/>
  <c r="AR147" i="1" s="1"/>
  <c r="AR148" i="1" s="1"/>
  <c r="AR149" i="1" s="1"/>
  <c r="AR150" i="1" s="1"/>
  <c r="AR151" i="1" s="1"/>
  <c r="AR152" i="1" s="1"/>
  <c r="AR153" i="1" s="1"/>
  <c r="AR154" i="1" s="1"/>
  <c r="AR155" i="1" s="1"/>
  <c r="AR156" i="1" s="1"/>
  <c r="AR157" i="1" s="1"/>
  <c r="AR158" i="1" s="1"/>
  <c r="AQ3" i="1"/>
  <c r="AQ4" i="1" s="1"/>
  <c r="AQ5" i="1" s="1"/>
  <c r="AQ6" i="1" s="1"/>
  <c r="AQ7" i="1" s="1"/>
  <c r="AQ8" i="1" s="1"/>
  <c r="AQ9" i="1" s="1"/>
  <c r="AQ10" i="1" s="1"/>
  <c r="AQ11" i="1" s="1"/>
  <c r="AQ12" i="1" s="1"/>
  <c r="AQ13" i="1" s="1"/>
  <c r="AQ14" i="1" s="1"/>
  <c r="AQ15" i="1" s="1"/>
  <c r="AQ16" i="1" s="1"/>
  <c r="AQ17" i="1" s="1"/>
  <c r="AQ18" i="1" s="1"/>
  <c r="AQ19" i="1" s="1"/>
  <c r="AQ20" i="1" s="1"/>
  <c r="AQ21" i="1" s="1"/>
  <c r="AQ22" i="1" s="1"/>
  <c r="AQ23" i="1" s="1"/>
  <c r="AQ24" i="1" s="1"/>
  <c r="AQ25" i="1" s="1"/>
  <c r="AQ26" i="1" s="1"/>
  <c r="AQ27" i="1" s="1"/>
  <c r="AQ28" i="1" s="1"/>
  <c r="AQ29" i="1" s="1"/>
  <c r="AQ30" i="1" s="1"/>
  <c r="AQ31" i="1" s="1"/>
  <c r="AQ32" i="1" s="1"/>
  <c r="AQ33" i="1" s="1"/>
  <c r="AQ34" i="1" s="1"/>
  <c r="AQ35" i="1" s="1"/>
  <c r="AQ36" i="1" s="1"/>
  <c r="AQ37" i="1" s="1"/>
  <c r="AQ38" i="1" s="1"/>
  <c r="AQ39" i="1" s="1"/>
  <c r="AQ40" i="1" s="1"/>
  <c r="AQ41" i="1" s="1"/>
  <c r="AQ42" i="1" s="1"/>
  <c r="AQ43" i="1" s="1"/>
  <c r="AQ44" i="1" s="1"/>
  <c r="AQ45" i="1" s="1"/>
  <c r="AQ46" i="1" s="1"/>
  <c r="AQ47" i="1" s="1"/>
  <c r="AQ48" i="1" s="1"/>
  <c r="AQ49" i="1" s="1"/>
  <c r="AQ50" i="1" s="1"/>
  <c r="AQ51" i="1" s="1"/>
  <c r="AQ52" i="1" s="1"/>
  <c r="AQ53" i="1" s="1"/>
  <c r="AQ54" i="1" s="1"/>
  <c r="AQ55" i="1" s="1"/>
  <c r="AQ56" i="1" s="1"/>
  <c r="AQ57" i="1" s="1"/>
  <c r="AQ58" i="1" s="1"/>
  <c r="AQ59" i="1" s="1"/>
  <c r="AQ60" i="1" s="1"/>
  <c r="AQ61" i="1" s="1"/>
  <c r="AQ62" i="1" s="1"/>
  <c r="AQ63" i="1" s="1"/>
  <c r="AQ64" i="1" s="1"/>
  <c r="AQ65" i="1" s="1"/>
  <c r="AQ66" i="1" s="1"/>
  <c r="AQ67" i="1" s="1"/>
  <c r="AQ68" i="1" s="1"/>
  <c r="AQ69" i="1" s="1"/>
  <c r="AQ70" i="1" s="1"/>
  <c r="AQ71" i="1" s="1"/>
  <c r="AQ72" i="1" s="1"/>
  <c r="AQ73" i="1" s="1"/>
  <c r="AQ74" i="1" s="1"/>
  <c r="AQ75" i="1" s="1"/>
  <c r="AQ76" i="1" s="1"/>
  <c r="AQ77" i="1" s="1"/>
  <c r="AQ78" i="1" s="1"/>
  <c r="AQ79" i="1" s="1"/>
  <c r="AQ80" i="1" s="1"/>
  <c r="AQ81" i="1" s="1"/>
  <c r="AQ82" i="1" s="1"/>
  <c r="AQ83" i="1" s="1"/>
  <c r="AQ84" i="1" s="1"/>
  <c r="AQ85" i="1" s="1"/>
  <c r="AQ86" i="1" s="1"/>
  <c r="AQ87" i="1" s="1"/>
  <c r="AQ88" i="1" s="1"/>
  <c r="AQ89" i="1" s="1"/>
  <c r="AQ90" i="1" s="1"/>
  <c r="AQ91" i="1" s="1"/>
  <c r="AQ92" i="1" s="1"/>
  <c r="AQ93" i="1" s="1"/>
  <c r="AQ94" i="1" s="1"/>
  <c r="AQ95" i="1" s="1"/>
  <c r="AQ96" i="1" s="1"/>
  <c r="AQ97" i="1" s="1"/>
  <c r="AQ98" i="1" s="1"/>
  <c r="AQ99" i="1" s="1"/>
  <c r="AQ100" i="1" s="1"/>
  <c r="AQ101" i="1" s="1"/>
  <c r="AQ102" i="1" s="1"/>
  <c r="AQ103" i="1" s="1"/>
  <c r="AQ104" i="1" s="1"/>
  <c r="AQ105" i="1" s="1"/>
  <c r="AQ106" i="1" s="1"/>
  <c r="AQ107" i="1" s="1"/>
  <c r="AQ108" i="1" s="1"/>
  <c r="AQ109" i="1" s="1"/>
  <c r="AQ110" i="1" s="1"/>
  <c r="AQ111" i="1" s="1"/>
  <c r="AQ112" i="1" s="1"/>
  <c r="AQ113" i="1" s="1"/>
  <c r="AQ114" i="1" s="1"/>
  <c r="AQ115" i="1" s="1"/>
  <c r="AQ116" i="1" s="1"/>
  <c r="AQ117" i="1" s="1"/>
  <c r="AQ118" i="1" s="1"/>
  <c r="AQ119" i="1" s="1"/>
  <c r="AQ120" i="1" s="1"/>
  <c r="AQ121" i="1" s="1"/>
  <c r="AQ122" i="1" s="1"/>
  <c r="AQ123" i="1" s="1"/>
  <c r="AQ124" i="1" s="1"/>
  <c r="AQ125" i="1" s="1"/>
  <c r="AQ126" i="1" s="1"/>
  <c r="AQ127" i="1" s="1"/>
  <c r="AQ128" i="1" s="1"/>
  <c r="AQ129" i="1" s="1"/>
  <c r="AQ130" i="1" s="1"/>
  <c r="AQ131" i="1" s="1"/>
  <c r="AQ132" i="1" s="1"/>
  <c r="AQ133" i="1" s="1"/>
  <c r="AQ134" i="1" s="1"/>
  <c r="AQ135" i="1" s="1"/>
  <c r="AQ136" i="1" s="1"/>
  <c r="AQ137" i="1" s="1"/>
  <c r="AQ138" i="1" s="1"/>
  <c r="AQ139" i="1" s="1"/>
  <c r="AQ140" i="1" s="1"/>
  <c r="AQ141" i="1" s="1"/>
  <c r="AQ142" i="1" s="1"/>
  <c r="AQ143" i="1" s="1"/>
  <c r="AQ144" i="1" s="1"/>
  <c r="AQ145" i="1" s="1"/>
  <c r="AQ146" i="1" s="1"/>
  <c r="AQ147" i="1" s="1"/>
  <c r="AQ148" i="1" s="1"/>
  <c r="AQ149" i="1" s="1"/>
  <c r="AQ150" i="1" s="1"/>
  <c r="AQ151" i="1" s="1"/>
  <c r="AQ152" i="1" s="1"/>
  <c r="AQ153" i="1" s="1"/>
  <c r="AQ154" i="1" s="1"/>
  <c r="AQ155" i="1" s="1"/>
  <c r="AQ156" i="1" s="1"/>
  <c r="AQ157" i="1" s="1"/>
  <c r="AQ158" i="1" s="1"/>
  <c r="AP3" i="1"/>
  <c r="AP4" i="1" s="1"/>
  <c r="AP5" i="1" s="1"/>
  <c r="AP6" i="1" s="1"/>
  <c r="AP7" i="1" s="1"/>
  <c r="AP8" i="1" s="1"/>
  <c r="AP9" i="1" s="1"/>
  <c r="AP10" i="1" s="1"/>
  <c r="AP11" i="1" s="1"/>
  <c r="AP12" i="1" s="1"/>
  <c r="AP13" i="1" s="1"/>
  <c r="AP14" i="1" s="1"/>
  <c r="AP15" i="1" s="1"/>
  <c r="AP16" i="1" s="1"/>
  <c r="AP17" i="1" s="1"/>
  <c r="AP18" i="1" s="1"/>
  <c r="AP19" i="1" s="1"/>
  <c r="AP20" i="1" s="1"/>
  <c r="AP21" i="1" s="1"/>
  <c r="AP22" i="1" s="1"/>
  <c r="AP23" i="1" s="1"/>
  <c r="AP24" i="1" s="1"/>
  <c r="AP25" i="1" s="1"/>
  <c r="AP26" i="1" s="1"/>
  <c r="AP27" i="1" s="1"/>
  <c r="AP28" i="1" s="1"/>
  <c r="AP29" i="1" s="1"/>
  <c r="AP30" i="1" s="1"/>
  <c r="AP31" i="1" s="1"/>
  <c r="AP32" i="1" s="1"/>
  <c r="AP33" i="1" s="1"/>
  <c r="AP34" i="1" s="1"/>
  <c r="AP35" i="1" s="1"/>
  <c r="AP36" i="1" s="1"/>
  <c r="AP37" i="1" s="1"/>
  <c r="AP38" i="1" s="1"/>
  <c r="AP39" i="1" s="1"/>
  <c r="AP40" i="1" s="1"/>
  <c r="AP41" i="1" s="1"/>
  <c r="AP42" i="1" s="1"/>
  <c r="AP43" i="1" s="1"/>
  <c r="AP44" i="1" s="1"/>
  <c r="AP45" i="1" s="1"/>
  <c r="AP46" i="1" s="1"/>
  <c r="AP47" i="1" s="1"/>
  <c r="AP48" i="1" s="1"/>
  <c r="AP49" i="1" s="1"/>
  <c r="AP50" i="1" s="1"/>
  <c r="AP51" i="1" s="1"/>
  <c r="AP52" i="1" s="1"/>
  <c r="AP53" i="1" s="1"/>
  <c r="AP54" i="1" s="1"/>
  <c r="AP55" i="1" s="1"/>
  <c r="AP56" i="1" s="1"/>
  <c r="AP57" i="1" s="1"/>
  <c r="AP58" i="1" s="1"/>
  <c r="AP59" i="1" s="1"/>
  <c r="AP60" i="1" s="1"/>
  <c r="AP61" i="1" s="1"/>
  <c r="AP62" i="1" s="1"/>
  <c r="AP63" i="1" s="1"/>
  <c r="AP64" i="1" s="1"/>
  <c r="AP65" i="1" s="1"/>
  <c r="AP66" i="1" s="1"/>
  <c r="AP67" i="1" s="1"/>
  <c r="AP68" i="1" s="1"/>
  <c r="AP69" i="1" s="1"/>
  <c r="AP70" i="1" s="1"/>
  <c r="AP71" i="1" s="1"/>
  <c r="AP72" i="1" s="1"/>
  <c r="AP73" i="1" s="1"/>
  <c r="AP74" i="1" s="1"/>
  <c r="AP75" i="1" s="1"/>
  <c r="AP76" i="1" s="1"/>
  <c r="AP77" i="1" s="1"/>
  <c r="AP78" i="1" s="1"/>
  <c r="AP79" i="1" s="1"/>
  <c r="AP80" i="1" s="1"/>
  <c r="AP81" i="1" s="1"/>
  <c r="AP82" i="1" s="1"/>
  <c r="AP83" i="1" s="1"/>
  <c r="AP84" i="1" s="1"/>
  <c r="AP85" i="1" s="1"/>
  <c r="AP86" i="1" s="1"/>
  <c r="AP87" i="1" s="1"/>
  <c r="AP88" i="1" s="1"/>
  <c r="AP89" i="1" s="1"/>
  <c r="AP90" i="1" s="1"/>
  <c r="AP91" i="1" s="1"/>
  <c r="AP92" i="1" s="1"/>
  <c r="AP93" i="1" s="1"/>
  <c r="AP94" i="1" s="1"/>
  <c r="AP95" i="1" s="1"/>
  <c r="AP96" i="1" s="1"/>
  <c r="AP97" i="1" s="1"/>
  <c r="AP98" i="1" s="1"/>
  <c r="AP99" i="1" s="1"/>
  <c r="AP100" i="1" s="1"/>
  <c r="AP101" i="1" s="1"/>
  <c r="AP102" i="1" s="1"/>
  <c r="AP103" i="1" s="1"/>
  <c r="AP104" i="1" s="1"/>
  <c r="AP105" i="1" s="1"/>
  <c r="AP106" i="1" s="1"/>
  <c r="AP107" i="1" s="1"/>
  <c r="AP108" i="1" s="1"/>
  <c r="AP109" i="1" s="1"/>
  <c r="AP110" i="1" s="1"/>
  <c r="AP111" i="1" s="1"/>
  <c r="AP112" i="1" s="1"/>
  <c r="AP113" i="1" s="1"/>
  <c r="AP114" i="1" s="1"/>
  <c r="AP115" i="1" s="1"/>
  <c r="AP116" i="1" s="1"/>
  <c r="AP117" i="1" s="1"/>
  <c r="AP118" i="1" s="1"/>
  <c r="AP119" i="1" s="1"/>
  <c r="AP120" i="1" s="1"/>
  <c r="AP121" i="1" s="1"/>
  <c r="AP122" i="1" s="1"/>
  <c r="AP123" i="1" s="1"/>
  <c r="AP124" i="1" s="1"/>
  <c r="AP125" i="1" s="1"/>
  <c r="AP126" i="1" s="1"/>
  <c r="AP127" i="1" s="1"/>
  <c r="AP128" i="1" s="1"/>
  <c r="AP129" i="1" s="1"/>
  <c r="AP130" i="1" s="1"/>
  <c r="AP131" i="1" s="1"/>
  <c r="AP132" i="1" s="1"/>
  <c r="AP133" i="1" s="1"/>
  <c r="AP134" i="1" s="1"/>
  <c r="AP135" i="1" s="1"/>
  <c r="AP136" i="1" s="1"/>
  <c r="AP137" i="1" s="1"/>
  <c r="AP138" i="1" s="1"/>
  <c r="AP139" i="1" s="1"/>
  <c r="AP140" i="1" s="1"/>
  <c r="AP141" i="1" s="1"/>
  <c r="AP142" i="1" s="1"/>
  <c r="AP143" i="1" s="1"/>
  <c r="AP144" i="1" s="1"/>
  <c r="AP145" i="1" s="1"/>
  <c r="AP146" i="1" s="1"/>
  <c r="AP147" i="1" s="1"/>
  <c r="AP148" i="1" s="1"/>
  <c r="AP149" i="1" s="1"/>
  <c r="AP150" i="1" s="1"/>
  <c r="AP151" i="1" s="1"/>
  <c r="AP152" i="1" s="1"/>
  <c r="AP153" i="1" s="1"/>
  <c r="AP154" i="1" s="1"/>
  <c r="AP155" i="1" s="1"/>
  <c r="AP156" i="1" s="1"/>
  <c r="AP157" i="1" s="1"/>
  <c r="AP158" i="1" s="1"/>
  <c r="AO3" i="1"/>
  <c r="AO4" i="1" s="1"/>
  <c r="AO5" i="1" s="1"/>
  <c r="AO6" i="1" s="1"/>
  <c r="AO7" i="1" s="1"/>
  <c r="AO8" i="1" s="1"/>
  <c r="AO9" i="1" s="1"/>
  <c r="AO10" i="1" s="1"/>
  <c r="AO11" i="1" s="1"/>
  <c r="AO12" i="1" s="1"/>
  <c r="AO13" i="1" s="1"/>
  <c r="AO14" i="1" s="1"/>
  <c r="AO15" i="1" s="1"/>
  <c r="AO16" i="1" s="1"/>
  <c r="AO17" i="1" s="1"/>
  <c r="AO18" i="1" s="1"/>
  <c r="AO19" i="1" s="1"/>
  <c r="AO20" i="1" s="1"/>
  <c r="AO21" i="1" s="1"/>
  <c r="AO22" i="1" s="1"/>
  <c r="AO23" i="1" s="1"/>
  <c r="AO24" i="1" s="1"/>
  <c r="AO25" i="1" s="1"/>
  <c r="AO26" i="1" s="1"/>
  <c r="AO27" i="1" s="1"/>
  <c r="AO28" i="1" s="1"/>
  <c r="AO29" i="1" s="1"/>
  <c r="AO30" i="1" s="1"/>
  <c r="AO31" i="1" s="1"/>
  <c r="AO32" i="1" s="1"/>
  <c r="AO33" i="1" s="1"/>
  <c r="AO34" i="1" s="1"/>
  <c r="AO35" i="1" s="1"/>
  <c r="AO36" i="1" s="1"/>
  <c r="AO37" i="1" s="1"/>
  <c r="AO38" i="1" s="1"/>
  <c r="AO39" i="1" s="1"/>
  <c r="AO40" i="1" s="1"/>
  <c r="AO41" i="1" s="1"/>
  <c r="AO42" i="1" s="1"/>
  <c r="AO43" i="1" s="1"/>
  <c r="AO44" i="1" s="1"/>
  <c r="AO45" i="1" s="1"/>
  <c r="AO46" i="1" s="1"/>
  <c r="AO47" i="1" s="1"/>
  <c r="AO48" i="1" s="1"/>
  <c r="AO49" i="1" s="1"/>
  <c r="AO50" i="1" s="1"/>
  <c r="AO51" i="1" s="1"/>
  <c r="AO52" i="1" s="1"/>
  <c r="AO53" i="1" s="1"/>
  <c r="AO54" i="1" s="1"/>
  <c r="AO55" i="1" s="1"/>
  <c r="AO56" i="1" s="1"/>
  <c r="AO57" i="1" s="1"/>
  <c r="AO58" i="1" s="1"/>
  <c r="AO59" i="1" s="1"/>
  <c r="AO60" i="1" s="1"/>
  <c r="AO61" i="1" s="1"/>
  <c r="AO62" i="1" s="1"/>
  <c r="AO63" i="1" s="1"/>
  <c r="AO64" i="1" s="1"/>
  <c r="AO65" i="1" s="1"/>
  <c r="AO66" i="1" s="1"/>
  <c r="AO67" i="1" s="1"/>
  <c r="AO68" i="1" s="1"/>
  <c r="AO69" i="1" s="1"/>
  <c r="AO70" i="1" s="1"/>
  <c r="AO71" i="1" s="1"/>
  <c r="AO72" i="1" s="1"/>
  <c r="AO73" i="1" s="1"/>
  <c r="AO74" i="1" s="1"/>
  <c r="AO75" i="1" s="1"/>
  <c r="AO76" i="1" s="1"/>
  <c r="AO77" i="1" s="1"/>
  <c r="AO78" i="1" s="1"/>
  <c r="AO79" i="1" s="1"/>
  <c r="AO80" i="1" s="1"/>
  <c r="AO81" i="1" s="1"/>
  <c r="AO82" i="1" s="1"/>
  <c r="AO83" i="1" s="1"/>
  <c r="AO84" i="1" s="1"/>
  <c r="AO85" i="1" s="1"/>
  <c r="AO86" i="1" s="1"/>
  <c r="AO87" i="1" s="1"/>
  <c r="AO88" i="1" s="1"/>
  <c r="AO89" i="1" s="1"/>
  <c r="AO90" i="1" s="1"/>
  <c r="AO91" i="1" s="1"/>
  <c r="AO92" i="1" s="1"/>
  <c r="AO93" i="1" s="1"/>
  <c r="AO94" i="1" s="1"/>
  <c r="AO95" i="1" s="1"/>
  <c r="AO96" i="1" s="1"/>
  <c r="AO97" i="1" s="1"/>
  <c r="AO98" i="1" s="1"/>
  <c r="AO99" i="1" s="1"/>
  <c r="AO100" i="1" s="1"/>
  <c r="AO101" i="1" s="1"/>
  <c r="AO102" i="1" s="1"/>
  <c r="AO103" i="1" s="1"/>
  <c r="AO104" i="1" s="1"/>
  <c r="AO105" i="1" s="1"/>
  <c r="AO106" i="1" s="1"/>
  <c r="AO107" i="1" s="1"/>
  <c r="AO108" i="1" s="1"/>
  <c r="AO109" i="1" s="1"/>
  <c r="AO110" i="1" s="1"/>
  <c r="AO111" i="1" s="1"/>
  <c r="AO112" i="1" s="1"/>
  <c r="AO113" i="1" s="1"/>
  <c r="AO114" i="1" s="1"/>
  <c r="AO115" i="1" s="1"/>
  <c r="AO116" i="1" s="1"/>
  <c r="AO117" i="1" s="1"/>
  <c r="AO118" i="1" s="1"/>
  <c r="AO119" i="1" s="1"/>
  <c r="AO120" i="1" s="1"/>
  <c r="AO121" i="1" s="1"/>
  <c r="AO122" i="1" s="1"/>
  <c r="AO123" i="1" s="1"/>
  <c r="AO124" i="1" s="1"/>
  <c r="AO125" i="1" s="1"/>
  <c r="AO126" i="1" s="1"/>
  <c r="AO127" i="1" s="1"/>
  <c r="AO128" i="1" s="1"/>
  <c r="AO129" i="1" s="1"/>
  <c r="AO130" i="1" s="1"/>
  <c r="AO131" i="1" s="1"/>
  <c r="AO132" i="1" s="1"/>
  <c r="AO133" i="1" s="1"/>
  <c r="AO134" i="1" s="1"/>
  <c r="AO135" i="1" s="1"/>
  <c r="AO136" i="1" s="1"/>
  <c r="AO137" i="1" s="1"/>
  <c r="AO138" i="1" s="1"/>
  <c r="AO139" i="1" s="1"/>
  <c r="AO140" i="1" s="1"/>
  <c r="AO141" i="1" s="1"/>
  <c r="AO142" i="1" s="1"/>
  <c r="AO143" i="1" s="1"/>
  <c r="AO144" i="1" s="1"/>
  <c r="AO145" i="1" s="1"/>
  <c r="AO146" i="1" s="1"/>
  <c r="AO147" i="1" s="1"/>
  <c r="AO148" i="1" s="1"/>
  <c r="AO149" i="1" s="1"/>
  <c r="AO150" i="1" s="1"/>
  <c r="AO151" i="1" s="1"/>
  <c r="AO152" i="1" s="1"/>
  <c r="AO153" i="1" s="1"/>
  <c r="AO154" i="1" s="1"/>
  <c r="AO155" i="1" s="1"/>
  <c r="AO156" i="1" s="1"/>
  <c r="AO157" i="1" s="1"/>
  <c r="AO158" i="1" s="1"/>
  <c r="AN3" i="1"/>
  <c r="AN4" i="1" s="1"/>
  <c r="AN5" i="1" s="1"/>
  <c r="AN6" i="1" s="1"/>
  <c r="AN7" i="1" s="1"/>
  <c r="AN8" i="1" s="1"/>
  <c r="AN9" i="1" s="1"/>
  <c r="AN10" i="1" s="1"/>
  <c r="AN11" i="1" s="1"/>
  <c r="AN12" i="1" s="1"/>
  <c r="AN13" i="1" s="1"/>
  <c r="AN14" i="1" s="1"/>
  <c r="AN15" i="1" s="1"/>
  <c r="AN16" i="1" s="1"/>
  <c r="AN17" i="1" s="1"/>
  <c r="AN18" i="1" s="1"/>
  <c r="AN19" i="1" s="1"/>
  <c r="AN20" i="1" s="1"/>
  <c r="AN21" i="1" s="1"/>
  <c r="AN22" i="1" s="1"/>
  <c r="AN23" i="1" s="1"/>
  <c r="AN24" i="1" s="1"/>
  <c r="AN25" i="1" s="1"/>
  <c r="AN26" i="1" s="1"/>
  <c r="AN27" i="1" s="1"/>
  <c r="AN28" i="1" s="1"/>
  <c r="AN29" i="1" s="1"/>
  <c r="AN30" i="1" s="1"/>
  <c r="AN31" i="1" s="1"/>
  <c r="AN32" i="1" s="1"/>
  <c r="AN33" i="1" s="1"/>
  <c r="AN34" i="1" s="1"/>
  <c r="AN35" i="1" s="1"/>
  <c r="AN36" i="1" s="1"/>
  <c r="AN37" i="1" s="1"/>
  <c r="AN38" i="1" s="1"/>
  <c r="AN39" i="1" s="1"/>
  <c r="AN40" i="1" s="1"/>
  <c r="AN41" i="1" s="1"/>
  <c r="AN42" i="1" s="1"/>
  <c r="AN43" i="1" s="1"/>
  <c r="AN44" i="1" s="1"/>
  <c r="AN45" i="1" s="1"/>
  <c r="AN46" i="1" s="1"/>
  <c r="AN47" i="1" s="1"/>
  <c r="AN48" i="1" s="1"/>
  <c r="AN49" i="1" s="1"/>
  <c r="AN50" i="1" s="1"/>
  <c r="AN51" i="1" s="1"/>
  <c r="AN52" i="1" s="1"/>
  <c r="AN53" i="1" s="1"/>
  <c r="AN54" i="1" s="1"/>
  <c r="AN55" i="1" s="1"/>
  <c r="AN56" i="1" s="1"/>
  <c r="AN57" i="1" s="1"/>
  <c r="AN58" i="1" s="1"/>
  <c r="AN59" i="1" s="1"/>
  <c r="AN60" i="1" s="1"/>
  <c r="AN61" i="1" s="1"/>
  <c r="AN62" i="1" s="1"/>
  <c r="AN63" i="1" s="1"/>
  <c r="AN64" i="1" s="1"/>
  <c r="AN65" i="1" s="1"/>
  <c r="AN66" i="1" s="1"/>
  <c r="AN67" i="1" s="1"/>
  <c r="AN68" i="1" s="1"/>
  <c r="AN69" i="1" s="1"/>
  <c r="AN70" i="1" s="1"/>
  <c r="AN71" i="1" s="1"/>
  <c r="AN72" i="1" s="1"/>
  <c r="AN73" i="1" s="1"/>
  <c r="AN74" i="1" s="1"/>
  <c r="AN75" i="1" s="1"/>
  <c r="AN76" i="1" s="1"/>
  <c r="AN77" i="1" s="1"/>
  <c r="AN78" i="1" s="1"/>
  <c r="AN79" i="1" s="1"/>
  <c r="AN80" i="1" s="1"/>
  <c r="AN81" i="1" s="1"/>
  <c r="AN82" i="1" s="1"/>
  <c r="AN83" i="1" s="1"/>
  <c r="AN84" i="1" s="1"/>
  <c r="AN85" i="1" s="1"/>
  <c r="AN86" i="1" s="1"/>
  <c r="AN87" i="1" s="1"/>
  <c r="AN88" i="1" s="1"/>
  <c r="AN89" i="1" s="1"/>
  <c r="AN90" i="1" s="1"/>
  <c r="AN91" i="1" s="1"/>
  <c r="AN92" i="1" s="1"/>
  <c r="AN93" i="1" s="1"/>
  <c r="AN94" i="1" s="1"/>
  <c r="AN95" i="1" s="1"/>
  <c r="AN96" i="1" s="1"/>
  <c r="AN97" i="1" s="1"/>
  <c r="AN98" i="1" s="1"/>
  <c r="AN99" i="1" s="1"/>
  <c r="AN100" i="1" s="1"/>
  <c r="AN101" i="1" s="1"/>
  <c r="AN102" i="1" s="1"/>
  <c r="AN103" i="1" s="1"/>
  <c r="AN104" i="1" s="1"/>
  <c r="AN105" i="1" s="1"/>
  <c r="AN106" i="1" s="1"/>
  <c r="AN107" i="1" s="1"/>
  <c r="AN108" i="1" s="1"/>
  <c r="AN109" i="1" s="1"/>
  <c r="AN110" i="1" s="1"/>
  <c r="AN111" i="1" s="1"/>
  <c r="AN112" i="1" s="1"/>
  <c r="AN113" i="1" s="1"/>
  <c r="AN114" i="1" s="1"/>
  <c r="AN115" i="1" s="1"/>
  <c r="AN116" i="1" s="1"/>
  <c r="AN117" i="1" s="1"/>
  <c r="AN118" i="1" s="1"/>
  <c r="AN119" i="1" s="1"/>
  <c r="AN120" i="1" s="1"/>
  <c r="AN121" i="1" s="1"/>
  <c r="AN122" i="1" s="1"/>
  <c r="AN123" i="1" s="1"/>
  <c r="AN124" i="1" s="1"/>
  <c r="AN125" i="1" s="1"/>
  <c r="AN126" i="1" s="1"/>
  <c r="AN127" i="1" s="1"/>
  <c r="AN128" i="1" s="1"/>
  <c r="AN129" i="1" s="1"/>
  <c r="AN130" i="1" s="1"/>
  <c r="AN131" i="1" s="1"/>
  <c r="AN132" i="1" s="1"/>
  <c r="AN133" i="1" s="1"/>
  <c r="AN134" i="1" s="1"/>
  <c r="AN135" i="1" s="1"/>
  <c r="AN136" i="1" s="1"/>
  <c r="AN137" i="1" s="1"/>
  <c r="AN138" i="1" s="1"/>
  <c r="AN139" i="1" s="1"/>
  <c r="AN140" i="1" s="1"/>
  <c r="AN141" i="1" s="1"/>
  <c r="AN142" i="1" s="1"/>
  <c r="AN143" i="1" s="1"/>
  <c r="AN144" i="1" s="1"/>
  <c r="AN145" i="1" s="1"/>
  <c r="AN146" i="1" s="1"/>
  <c r="AN147" i="1" s="1"/>
  <c r="AN148" i="1" s="1"/>
  <c r="AN149" i="1" s="1"/>
  <c r="AN150" i="1" s="1"/>
  <c r="AN151" i="1" s="1"/>
  <c r="AN152" i="1" s="1"/>
  <c r="AN153" i="1" s="1"/>
  <c r="AN154" i="1" s="1"/>
  <c r="AN155" i="1" s="1"/>
  <c r="AN156" i="1" s="1"/>
  <c r="AN157" i="1" s="1"/>
  <c r="AN158" i="1" s="1"/>
  <c r="AM3" i="1"/>
  <c r="AL3" i="1"/>
  <c r="AL4" i="1" s="1"/>
  <c r="AL5" i="1" s="1"/>
  <c r="AL6" i="1" s="1"/>
  <c r="AL7" i="1" s="1"/>
  <c r="AL8" i="1" s="1"/>
  <c r="AL9" i="1" s="1"/>
  <c r="AL10" i="1" s="1"/>
  <c r="AL11" i="1" s="1"/>
  <c r="AL12" i="1" s="1"/>
  <c r="AL13" i="1" s="1"/>
  <c r="AL14" i="1" s="1"/>
  <c r="AL15" i="1" s="1"/>
  <c r="AL16" i="1" s="1"/>
  <c r="AL17" i="1" s="1"/>
  <c r="AL18" i="1" s="1"/>
  <c r="AL19" i="1" s="1"/>
  <c r="AL20" i="1" s="1"/>
  <c r="AL21" i="1" s="1"/>
  <c r="AL22" i="1" s="1"/>
  <c r="AL23" i="1" s="1"/>
  <c r="AL24" i="1" s="1"/>
  <c r="AL25" i="1" s="1"/>
  <c r="AL26" i="1" s="1"/>
  <c r="AL27" i="1" s="1"/>
  <c r="AL28" i="1" s="1"/>
  <c r="AL29" i="1" s="1"/>
  <c r="AL30" i="1" s="1"/>
  <c r="AL31" i="1" s="1"/>
  <c r="AL32" i="1" s="1"/>
  <c r="AL33" i="1" s="1"/>
  <c r="AL34" i="1" s="1"/>
  <c r="AL35" i="1" s="1"/>
  <c r="AL36" i="1" s="1"/>
  <c r="AL37" i="1" s="1"/>
  <c r="AL38" i="1" s="1"/>
  <c r="AL39" i="1" s="1"/>
  <c r="AL40" i="1" s="1"/>
  <c r="AL41" i="1" s="1"/>
  <c r="AL42" i="1" s="1"/>
  <c r="AL43" i="1" s="1"/>
  <c r="AL44" i="1" s="1"/>
  <c r="AL45" i="1" s="1"/>
  <c r="AL46" i="1" s="1"/>
  <c r="AL47" i="1" s="1"/>
  <c r="AL48" i="1" s="1"/>
  <c r="AL49" i="1" s="1"/>
  <c r="AL50" i="1" s="1"/>
  <c r="AL51" i="1" s="1"/>
  <c r="AL52" i="1" s="1"/>
  <c r="AL53" i="1" s="1"/>
  <c r="AL54" i="1" s="1"/>
  <c r="AL55" i="1" s="1"/>
  <c r="AL56" i="1" s="1"/>
  <c r="AL57" i="1" s="1"/>
  <c r="AL58" i="1" s="1"/>
  <c r="AL59" i="1" s="1"/>
  <c r="AL60" i="1" s="1"/>
  <c r="AL61" i="1" s="1"/>
  <c r="AL62" i="1" s="1"/>
  <c r="AL63" i="1" s="1"/>
  <c r="AL64" i="1" s="1"/>
  <c r="AL65" i="1" s="1"/>
  <c r="AL66" i="1" s="1"/>
  <c r="AL67" i="1" s="1"/>
  <c r="AL68" i="1" s="1"/>
  <c r="AL69" i="1" s="1"/>
  <c r="AL70" i="1" s="1"/>
  <c r="AL71" i="1" s="1"/>
  <c r="AL72" i="1" s="1"/>
  <c r="AL73" i="1" s="1"/>
  <c r="AL74" i="1" s="1"/>
  <c r="AL75" i="1" s="1"/>
  <c r="AL76" i="1" s="1"/>
  <c r="AL77" i="1" s="1"/>
  <c r="AL78" i="1" s="1"/>
  <c r="AL79" i="1" s="1"/>
  <c r="AL80" i="1" s="1"/>
  <c r="AL81" i="1" s="1"/>
  <c r="AL82" i="1" s="1"/>
  <c r="AL83" i="1" s="1"/>
  <c r="AL84" i="1" s="1"/>
  <c r="AL85" i="1" s="1"/>
  <c r="AL86" i="1" s="1"/>
  <c r="AL87" i="1" s="1"/>
  <c r="AL88" i="1" s="1"/>
  <c r="AL89" i="1" s="1"/>
  <c r="AL90" i="1" s="1"/>
  <c r="AL91" i="1" s="1"/>
  <c r="AL92" i="1" s="1"/>
  <c r="AL93" i="1" s="1"/>
  <c r="AL94" i="1" s="1"/>
  <c r="AL95" i="1" s="1"/>
  <c r="AL96" i="1" s="1"/>
  <c r="AL97" i="1" s="1"/>
  <c r="AL98" i="1" s="1"/>
  <c r="AL99" i="1" s="1"/>
  <c r="AL100" i="1" s="1"/>
  <c r="AL101" i="1" s="1"/>
  <c r="AL102" i="1" s="1"/>
  <c r="AL103" i="1" s="1"/>
  <c r="AL104" i="1" s="1"/>
  <c r="AL105" i="1" s="1"/>
  <c r="AL106" i="1" s="1"/>
  <c r="AL107" i="1" s="1"/>
  <c r="AL108" i="1" s="1"/>
  <c r="AL109" i="1" s="1"/>
  <c r="AL110" i="1" s="1"/>
  <c r="AL111" i="1" s="1"/>
  <c r="AL112" i="1" s="1"/>
  <c r="AL113" i="1" s="1"/>
  <c r="AL114" i="1" s="1"/>
  <c r="AL115" i="1" s="1"/>
  <c r="AL116" i="1" s="1"/>
  <c r="AL117" i="1" s="1"/>
  <c r="AL118" i="1" s="1"/>
  <c r="AL119" i="1" s="1"/>
  <c r="AL120" i="1" s="1"/>
  <c r="AL121" i="1" s="1"/>
  <c r="AL122" i="1" s="1"/>
  <c r="AL123" i="1" s="1"/>
  <c r="AL124" i="1" s="1"/>
  <c r="AL125" i="1" s="1"/>
  <c r="AL126" i="1" s="1"/>
  <c r="AL127" i="1" s="1"/>
  <c r="AL128" i="1" s="1"/>
  <c r="AL129" i="1" s="1"/>
  <c r="AL130" i="1" s="1"/>
  <c r="AL131" i="1" s="1"/>
  <c r="AL132" i="1" s="1"/>
  <c r="AL133" i="1" s="1"/>
  <c r="AL134" i="1" s="1"/>
  <c r="AL135" i="1" s="1"/>
  <c r="AL136" i="1" s="1"/>
  <c r="AL137" i="1" s="1"/>
  <c r="AL138" i="1" s="1"/>
  <c r="AL139" i="1" s="1"/>
  <c r="AL140" i="1" s="1"/>
  <c r="AL141" i="1" s="1"/>
  <c r="AL142" i="1" s="1"/>
  <c r="AL143" i="1" s="1"/>
  <c r="AL144" i="1" s="1"/>
  <c r="AL145" i="1" s="1"/>
  <c r="AL146" i="1" s="1"/>
  <c r="AL147" i="1" s="1"/>
  <c r="AL148" i="1" s="1"/>
  <c r="AL149" i="1" s="1"/>
  <c r="AL150" i="1" s="1"/>
  <c r="AL151" i="1" s="1"/>
  <c r="AL152" i="1" s="1"/>
  <c r="AL153" i="1" s="1"/>
  <c r="AL154" i="1" s="1"/>
  <c r="AL155" i="1" s="1"/>
  <c r="AL156" i="1" s="1"/>
  <c r="AL157" i="1" s="1"/>
  <c r="AL158" i="1" s="1"/>
  <c r="AK3" i="1"/>
  <c r="AK4" i="1" s="1"/>
  <c r="AK5" i="1" s="1"/>
  <c r="AK6" i="1" s="1"/>
  <c r="AK7" i="1" s="1"/>
  <c r="AK8" i="1" s="1"/>
  <c r="AK9" i="1" s="1"/>
  <c r="AK10" i="1" s="1"/>
  <c r="AK11" i="1" s="1"/>
  <c r="AK12" i="1" s="1"/>
  <c r="AK13" i="1" s="1"/>
  <c r="AK14" i="1" s="1"/>
  <c r="AK15" i="1" s="1"/>
  <c r="AK16" i="1" s="1"/>
  <c r="AK17" i="1" s="1"/>
  <c r="AK18" i="1" s="1"/>
  <c r="AK19" i="1" s="1"/>
  <c r="AK20" i="1" s="1"/>
  <c r="AK21" i="1" s="1"/>
  <c r="AK22" i="1" s="1"/>
  <c r="AK23" i="1" s="1"/>
  <c r="AK24" i="1" s="1"/>
  <c r="AK25" i="1" s="1"/>
  <c r="AK26" i="1" s="1"/>
  <c r="AK27" i="1" s="1"/>
  <c r="AK28" i="1" s="1"/>
  <c r="AK29" i="1" s="1"/>
  <c r="AK30" i="1" s="1"/>
  <c r="AK31" i="1" s="1"/>
  <c r="AK32" i="1" s="1"/>
  <c r="AK33" i="1" s="1"/>
  <c r="AK34" i="1" s="1"/>
  <c r="AK35" i="1" s="1"/>
  <c r="AK36" i="1" s="1"/>
  <c r="AK37" i="1" s="1"/>
  <c r="AK38" i="1" s="1"/>
  <c r="AK39" i="1" s="1"/>
  <c r="AK40" i="1" s="1"/>
  <c r="AK41" i="1" s="1"/>
  <c r="AK42" i="1" s="1"/>
  <c r="AK43" i="1" s="1"/>
  <c r="AK44" i="1" s="1"/>
  <c r="AK45" i="1" s="1"/>
  <c r="AK46" i="1" s="1"/>
  <c r="AK47" i="1" s="1"/>
  <c r="AK48" i="1" s="1"/>
  <c r="AK49" i="1" s="1"/>
  <c r="AK50" i="1" s="1"/>
  <c r="AK51" i="1" s="1"/>
  <c r="AK52" i="1" s="1"/>
  <c r="AK53" i="1" s="1"/>
  <c r="AK54" i="1" s="1"/>
  <c r="AK55" i="1" s="1"/>
  <c r="AK56" i="1" s="1"/>
  <c r="AK57" i="1" s="1"/>
  <c r="AK58" i="1" s="1"/>
  <c r="AK59" i="1" s="1"/>
  <c r="AK60" i="1" s="1"/>
  <c r="AK61" i="1" s="1"/>
  <c r="AK62" i="1" s="1"/>
  <c r="AK63" i="1" s="1"/>
  <c r="AK64" i="1" s="1"/>
  <c r="AK65" i="1" s="1"/>
  <c r="AK66" i="1" s="1"/>
  <c r="AK67" i="1" s="1"/>
  <c r="AK68" i="1" s="1"/>
  <c r="AK69" i="1" s="1"/>
  <c r="AK70" i="1" s="1"/>
  <c r="AK71" i="1" s="1"/>
  <c r="AK72" i="1" s="1"/>
  <c r="AK73" i="1" s="1"/>
  <c r="AK74" i="1" s="1"/>
  <c r="AK75" i="1" s="1"/>
  <c r="AK76" i="1" s="1"/>
  <c r="AK77" i="1" s="1"/>
  <c r="AK78" i="1" s="1"/>
  <c r="AK79" i="1" s="1"/>
  <c r="AK80" i="1" s="1"/>
  <c r="AK81" i="1" s="1"/>
  <c r="AK82" i="1" s="1"/>
  <c r="AK83" i="1" s="1"/>
  <c r="AK84" i="1" s="1"/>
  <c r="AK85" i="1" s="1"/>
  <c r="AK86" i="1" s="1"/>
  <c r="AK87" i="1" s="1"/>
  <c r="AK88" i="1" s="1"/>
  <c r="AK89" i="1" s="1"/>
  <c r="AK90" i="1" s="1"/>
  <c r="AK91" i="1" s="1"/>
  <c r="AK92" i="1" s="1"/>
  <c r="AK93" i="1" s="1"/>
  <c r="AK94" i="1" s="1"/>
  <c r="AK95" i="1" s="1"/>
  <c r="AK96" i="1" s="1"/>
  <c r="AK97" i="1" s="1"/>
  <c r="AK98" i="1" s="1"/>
  <c r="AK99" i="1" s="1"/>
  <c r="AK100" i="1" s="1"/>
  <c r="AK101" i="1" s="1"/>
  <c r="AK102" i="1" s="1"/>
  <c r="AK103" i="1" s="1"/>
  <c r="AK104" i="1" s="1"/>
  <c r="AK105" i="1" s="1"/>
  <c r="AK106" i="1" s="1"/>
  <c r="AK107" i="1" s="1"/>
  <c r="AK108" i="1" s="1"/>
  <c r="AK109" i="1" s="1"/>
  <c r="AK110" i="1" s="1"/>
  <c r="AK111" i="1" s="1"/>
  <c r="AK112" i="1" s="1"/>
  <c r="AK113" i="1" s="1"/>
  <c r="AK114" i="1" s="1"/>
  <c r="AK115" i="1" s="1"/>
  <c r="AK116" i="1" s="1"/>
  <c r="AK117" i="1" s="1"/>
  <c r="AK118" i="1" s="1"/>
  <c r="AK119" i="1" s="1"/>
  <c r="AK120" i="1" s="1"/>
  <c r="AK121" i="1" s="1"/>
  <c r="AK122" i="1" s="1"/>
  <c r="AK123" i="1" s="1"/>
  <c r="AK124" i="1" s="1"/>
  <c r="AK125" i="1" s="1"/>
  <c r="AK126" i="1" s="1"/>
  <c r="AK127" i="1" s="1"/>
  <c r="AK128" i="1" s="1"/>
  <c r="AK129" i="1" s="1"/>
  <c r="AK130" i="1" s="1"/>
  <c r="AK131" i="1" s="1"/>
  <c r="AK132" i="1" s="1"/>
  <c r="AK133" i="1" s="1"/>
  <c r="AK134" i="1" s="1"/>
  <c r="AK135" i="1" s="1"/>
  <c r="AK136" i="1" s="1"/>
  <c r="AK137" i="1" s="1"/>
  <c r="AK138" i="1" s="1"/>
  <c r="AK139" i="1" s="1"/>
  <c r="AK140" i="1" s="1"/>
  <c r="AK141" i="1" s="1"/>
  <c r="AK142" i="1" s="1"/>
  <c r="AK143" i="1" s="1"/>
  <c r="AK144" i="1" s="1"/>
  <c r="AK145" i="1" s="1"/>
  <c r="AK146" i="1" s="1"/>
  <c r="AK147" i="1" s="1"/>
  <c r="AK148" i="1" s="1"/>
  <c r="AK149" i="1" s="1"/>
  <c r="AK150" i="1" s="1"/>
  <c r="AK151" i="1" s="1"/>
  <c r="AK152" i="1" s="1"/>
  <c r="AK153" i="1" s="1"/>
  <c r="AK154" i="1" s="1"/>
  <c r="AK155" i="1" s="1"/>
  <c r="AK156" i="1" s="1"/>
  <c r="AK157" i="1" s="1"/>
  <c r="AK158" i="1" s="1"/>
  <c r="AI3" i="1"/>
  <c r="AH3" i="1"/>
  <c r="AH4" i="1" s="1"/>
  <c r="AH5" i="1" s="1"/>
  <c r="AH6" i="1" s="1"/>
  <c r="AH7" i="1" s="1"/>
  <c r="AH8" i="1" s="1"/>
  <c r="AH9" i="1" s="1"/>
  <c r="AH10" i="1" s="1"/>
  <c r="AH11" i="1" s="1"/>
  <c r="AH12" i="1" s="1"/>
  <c r="AH13" i="1" s="1"/>
  <c r="AH14" i="1" s="1"/>
  <c r="AH15" i="1" s="1"/>
  <c r="AH16" i="1" s="1"/>
  <c r="AH17" i="1" s="1"/>
  <c r="AH18" i="1" s="1"/>
  <c r="AH19" i="1" s="1"/>
  <c r="AH20" i="1" s="1"/>
  <c r="AH21" i="1" s="1"/>
  <c r="AH22" i="1" s="1"/>
  <c r="AH23" i="1" s="1"/>
  <c r="AH24" i="1" s="1"/>
  <c r="AH25" i="1" s="1"/>
  <c r="AH26" i="1" s="1"/>
  <c r="AH27" i="1" s="1"/>
  <c r="AE3" i="1"/>
  <c r="AE4" i="1" s="1"/>
  <c r="AE5" i="1" s="1"/>
  <c r="AE6" i="1" s="1"/>
  <c r="AE7" i="1" s="1"/>
  <c r="AE8" i="1" s="1"/>
  <c r="AE9" i="1" s="1"/>
  <c r="AE10" i="1" s="1"/>
  <c r="AE11" i="1" s="1"/>
  <c r="AE12" i="1" s="1"/>
  <c r="AE13" i="1" s="1"/>
  <c r="AE14" i="1" s="1"/>
  <c r="AE15" i="1" s="1"/>
  <c r="AE16" i="1" s="1"/>
  <c r="AE17" i="1" s="1"/>
  <c r="AE18" i="1" s="1"/>
  <c r="AE19" i="1" s="1"/>
  <c r="AE20" i="1" s="1"/>
  <c r="AE21" i="1" s="1"/>
  <c r="AE22" i="1" s="1"/>
  <c r="AE23" i="1" s="1"/>
  <c r="AE24" i="1" s="1"/>
  <c r="AE25" i="1" s="1"/>
  <c r="AE26" i="1" s="1"/>
  <c r="AE27" i="1" s="1"/>
  <c r="AD3" i="1"/>
  <c r="AD4" i="1" s="1"/>
  <c r="AC3" i="1"/>
  <c r="AC4" i="1" s="1"/>
  <c r="AB3" i="1"/>
  <c r="AB4" i="1" s="1"/>
  <c r="AB5" i="1" s="1"/>
  <c r="AB6" i="1" s="1"/>
  <c r="AB7" i="1" s="1"/>
  <c r="AB8" i="1" s="1"/>
  <c r="AB9" i="1" s="1"/>
  <c r="AB10" i="1" s="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B103" i="1" s="1"/>
  <c r="AB104" i="1" s="1"/>
  <c r="AB105" i="1" s="1"/>
  <c r="AB106" i="1" s="1"/>
  <c r="AB107" i="1" s="1"/>
  <c r="AB108" i="1" s="1"/>
  <c r="AB109" i="1" s="1"/>
  <c r="AB110" i="1" s="1"/>
  <c r="AB111" i="1" s="1"/>
  <c r="AB112" i="1" s="1"/>
  <c r="AB113" i="1" s="1"/>
  <c r="AB114" i="1" s="1"/>
  <c r="AB115" i="1" s="1"/>
  <c r="AB116" i="1" s="1"/>
  <c r="AB117" i="1" s="1"/>
  <c r="AB118" i="1" s="1"/>
  <c r="AB119" i="1" s="1"/>
  <c r="AB120" i="1" s="1"/>
  <c r="AB121" i="1" s="1"/>
  <c r="AB122" i="1" s="1"/>
  <c r="AB123" i="1" s="1"/>
  <c r="AB124" i="1" s="1"/>
  <c r="AB125" i="1" s="1"/>
  <c r="AB126" i="1" s="1"/>
  <c r="AB127" i="1" s="1"/>
  <c r="AB128" i="1" s="1"/>
  <c r="AB129" i="1" s="1"/>
  <c r="AB130" i="1" s="1"/>
  <c r="AB131" i="1" s="1"/>
  <c r="AB132" i="1" s="1"/>
  <c r="AB133" i="1" s="1"/>
  <c r="AB134" i="1" s="1"/>
  <c r="AB135" i="1" s="1"/>
  <c r="AB136" i="1" s="1"/>
  <c r="AB137" i="1" s="1"/>
  <c r="AB138" i="1" s="1"/>
  <c r="AB139" i="1" s="1"/>
  <c r="AB140" i="1" s="1"/>
  <c r="AB141" i="1" s="1"/>
  <c r="AB142" i="1" s="1"/>
  <c r="AB143" i="1" s="1"/>
  <c r="AB144" i="1" s="1"/>
  <c r="AB145" i="1" s="1"/>
  <c r="AB146" i="1" s="1"/>
  <c r="AB147" i="1" s="1"/>
  <c r="AB148" i="1" s="1"/>
  <c r="AB149" i="1" s="1"/>
  <c r="AB150" i="1" s="1"/>
  <c r="AB151" i="1" s="1"/>
  <c r="AB152" i="1" s="1"/>
  <c r="AB153" i="1" s="1"/>
  <c r="AB154" i="1" s="1"/>
  <c r="AB155" i="1" s="1"/>
  <c r="AB156" i="1" s="1"/>
  <c r="AB157" i="1" s="1"/>
  <c r="AB158" i="1" s="1"/>
  <c r="S3" i="1"/>
  <c r="Z3" i="1" s="1"/>
  <c r="Q3" i="1"/>
  <c r="Q4" i="1" s="1"/>
  <c r="P3" i="1"/>
  <c r="AJ3" i="1" s="1"/>
  <c r="E3" i="1"/>
  <c r="BB3" i="1" s="1"/>
  <c r="BI2" i="1"/>
  <c r="BH2" i="1"/>
  <c r="BD2" i="1"/>
  <c r="BB2" i="1"/>
  <c r="BA2" i="1"/>
  <c r="AX2" i="1"/>
  <c r="AX3" i="1" s="1"/>
  <c r="AX4" i="1" s="1"/>
  <c r="AX5" i="1" s="1"/>
  <c r="AX6" i="1" s="1"/>
  <c r="AX7" i="1" s="1"/>
  <c r="AX8" i="1" s="1"/>
  <c r="AX9" i="1" s="1"/>
  <c r="AX10" i="1" s="1"/>
  <c r="AX11" i="1" s="1"/>
  <c r="AX12" i="1" s="1"/>
  <c r="AX13" i="1" s="1"/>
  <c r="AX14" i="1" s="1"/>
  <c r="AX15" i="1" s="1"/>
  <c r="AX16" i="1" s="1"/>
  <c r="AX17" i="1" s="1"/>
  <c r="AX18" i="1" s="1"/>
  <c r="AX19" i="1" s="1"/>
  <c r="AX20" i="1" s="1"/>
  <c r="AX21" i="1" s="1"/>
  <c r="AX22" i="1" s="1"/>
  <c r="AX23" i="1" s="1"/>
  <c r="AX24" i="1" s="1"/>
  <c r="AX25" i="1" s="1"/>
  <c r="AX26" i="1" s="1"/>
  <c r="AX27" i="1" s="1"/>
  <c r="AX28" i="1" s="1"/>
  <c r="AX29" i="1" s="1"/>
  <c r="AX30" i="1" s="1"/>
  <c r="AX31" i="1" s="1"/>
  <c r="AX32" i="1" s="1"/>
  <c r="AX33" i="1" s="1"/>
  <c r="AX34" i="1" s="1"/>
  <c r="AX35" i="1" s="1"/>
  <c r="AX36" i="1" s="1"/>
  <c r="AX37" i="1" s="1"/>
  <c r="AX38" i="1" s="1"/>
  <c r="AX39" i="1" s="1"/>
  <c r="AX40" i="1" s="1"/>
  <c r="AX41" i="1" s="1"/>
  <c r="AX42" i="1" s="1"/>
  <c r="AX43" i="1" s="1"/>
  <c r="AX44" i="1" s="1"/>
  <c r="AX45" i="1" s="1"/>
  <c r="AX46" i="1" s="1"/>
  <c r="AX47" i="1" s="1"/>
  <c r="AX48" i="1" s="1"/>
  <c r="AX49" i="1" s="1"/>
  <c r="AX50" i="1" s="1"/>
  <c r="AX51" i="1" s="1"/>
  <c r="AX52" i="1" s="1"/>
  <c r="AX53" i="1" s="1"/>
  <c r="AX54" i="1" s="1"/>
  <c r="AX55" i="1" s="1"/>
  <c r="AX56" i="1" s="1"/>
  <c r="AX57" i="1" s="1"/>
  <c r="AX58" i="1" s="1"/>
  <c r="AX59" i="1" s="1"/>
  <c r="AX60" i="1" s="1"/>
  <c r="AX61" i="1" s="1"/>
  <c r="AX62" i="1" s="1"/>
  <c r="AX63" i="1" s="1"/>
  <c r="AX64" i="1" s="1"/>
  <c r="AX65" i="1" s="1"/>
  <c r="AX66" i="1" s="1"/>
  <c r="AX67" i="1" s="1"/>
  <c r="AX68" i="1" s="1"/>
  <c r="AX69" i="1" s="1"/>
  <c r="AX70" i="1" s="1"/>
  <c r="AX71" i="1" s="1"/>
  <c r="AX72" i="1" s="1"/>
  <c r="AX73" i="1" s="1"/>
  <c r="AX74" i="1" s="1"/>
  <c r="AX75" i="1" s="1"/>
  <c r="AX76" i="1" s="1"/>
  <c r="AX77" i="1" s="1"/>
  <c r="AX78" i="1" s="1"/>
  <c r="AX79" i="1" s="1"/>
  <c r="AX80" i="1" s="1"/>
  <c r="AX81" i="1" s="1"/>
  <c r="AX82" i="1" s="1"/>
  <c r="AX83" i="1" s="1"/>
  <c r="AX84" i="1" s="1"/>
  <c r="AX85" i="1" s="1"/>
  <c r="AX86" i="1" s="1"/>
  <c r="AX87" i="1" s="1"/>
  <c r="AX88" i="1" s="1"/>
  <c r="AX89" i="1" s="1"/>
  <c r="AX90" i="1" s="1"/>
  <c r="AX91" i="1" s="1"/>
  <c r="AX92" i="1" s="1"/>
  <c r="AX93" i="1" s="1"/>
  <c r="AX94" i="1" s="1"/>
  <c r="AX95" i="1" s="1"/>
  <c r="AX96" i="1" s="1"/>
  <c r="AX97" i="1" s="1"/>
  <c r="AX98" i="1" s="1"/>
  <c r="AX99" i="1" s="1"/>
  <c r="AX100" i="1" s="1"/>
  <c r="AX101" i="1" s="1"/>
  <c r="AX102" i="1" s="1"/>
  <c r="AX103" i="1" s="1"/>
  <c r="AX104" i="1" s="1"/>
  <c r="AX105" i="1" s="1"/>
  <c r="AX106" i="1" s="1"/>
  <c r="AX107" i="1" s="1"/>
  <c r="AX108" i="1" s="1"/>
  <c r="AX109" i="1" s="1"/>
  <c r="AX110" i="1" s="1"/>
  <c r="AX111" i="1" s="1"/>
  <c r="AX112" i="1" s="1"/>
  <c r="AX113" i="1" s="1"/>
  <c r="AX114" i="1" s="1"/>
  <c r="AX115" i="1" s="1"/>
  <c r="AX116" i="1" s="1"/>
  <c r="AX117" i="1" s="1"/>
  <c r="AX118" i="1" s="1"/>
  <c r="AX119" i="1" s="1"/>
  <c r="AX120" i="1" s="1"/>
  <c r="AX121" i="1" s="1"/>
  <c r="AX122" i="1" s="1"/>
  <c r="AX123" i="1" s="1"/>
  <c r="AX124" i="1" s="1"/>
  <c r="AX125" i="1" s="1"/>
  <c r="AX126" i="1" s="1"/>
  <c r="AX127" i="1" s="1"/>
  <c r="AX128" i="1" s="1"/>
  <c r="AX129" i="1" s="1"/>
  <c r="AX130" i="1" s="1"/>
  <c r="AX131" i="1" s="1"/>
  <c r="AX132" i="1" s="1"/>
  <c r="AX133" i="1" s="1"/>
  <c r="AX134" i="1" s="1"/>
  <c r="AX135" i="1" s="1"/>
  <c r="AX136" i="1" s="1"/>
  <c r="AX137" i="1" s="1"/>
  <c r="AX138" i="1" s="1"/>
  <c r="AX139" i="1" s="1"/>
  <c r="AX140" i="1" s="1"/>
  <c r="AX141" i="1" s="1"/>
  <c r="AX142" i="1" s="1"/>
  <c r="AX143" i="1" s="1"/>
  <c r="AX144" i="1" s="1"/>
  <c r="AX145" i="1" s="1"/>
  <c r="AX146" i="1" s="1"/>
  <c r="AX147" i="1" s="1"/>
  <c r="AX148" i="1" s="1"/>
  <c r="AX149" i="1" s="1"/>
  <c r="AX150" i="1" s="1"/>
  <c r="AX151" i="1" s="1"/>
  <c r="AX152" i="1" s="1"/>
  <c r="AX153" i="1" s="1"/>
  <c r="AX154" i="1" s="1"/>
  <c r="AX155" i="1" s="1"/>
  <c r="AX156" i="1" s="1"/>
  <c r="AX157" i="1" s="1"/>
  <c r="AX158" i="1" s="1"/>
  <c r="AM2" i="1"/>
  <c r="AI2" i="1"/>
  <c r="AG2" i="1"/>
  <c r="S2" i="1"/>
  <c r="Z2" i="1" s="1"/>
  <c r="P2" i="1"/>
  <c r="AJ2" i="1" s="1"/>
  <c r="O1" i="1"/>
  <c r="N1" i="1"/>
  <c r="M1" i="1"/>
  <c r="L1" i="1"/>
  <c r="K1" i="1"/>
  <c r="J1" i="1"/>
  <c r="I1" i="1"/>
  <c r="H1" i="1"/>
  <c r="G1" i="1"/>
  <c r="F1" i="1"/>
  <c r="BI84" i="1" l="1"/>
  <c r="BI29" i="1"/>
  <c r="BB87" i="1"/>
  <c r="AG91" i="1"/>
  <c r="BD123" i="1"/>
  <c r="BH4" i="1"/>
  <c r="E32" i="1"/>
  <c r="E33" i="1" s="1"/>
  <c r="Q74" i="1"/>
  <c r="Q75" i="1" s="1"/>
  <c r="AD138" i="1"/>
  <c r="BH3" i="1"/>
  <c r="AG45" i="1"/>
  <c r="Q60" i="1"/>
  <c r="AG60" i="1" s="1"/>
  <c r="Q124" i="1"/>
  <c r="BI137" i="1"/>
  <c r="E75" i="1"/>
  <c r="BB75" i="1" s="1"/>
  <c r="AD85" i="1"/>
  <c r="BI85" i="1" s="1"/>
  <c r="Q131" i="1"/>
  <c r="BD131" i="1"/>
  <c r="AD132" i="1"/>
  <c r="BD132" i="1" s="1"/>
  <c r="BI131" i="1"/>
  <c r="E19" i="1"/>
  <c r="BB18" i="1"/>
  <c r="Q93" i="1"/>
  <c r="AG92" i="1"/>
  <c r="BI124" i="1"/>
  <c r="AD125" i="1"/>
  <c r="AG29" i="1"/>
  <c r="BB60" i="1"/>
  <c r="E4" i="1"/>
  <c r="BB4" i="1" s="1"/>
  <c r="BB17" i="1"/>
  <c r="BB73" i="1"/>
  <c r="Q85" i="1"/>
  <c r="AG85" i="1" s="1"/>
  <c r="BB88" i="1"/>
  <c r="BB101" i="1"/>
  <c r="BI123" i="1"/>
  <c r="BD130" i="1"/>
  <c r="Q138" i="1"/>
  <c r="AG138" i="1" s="1"/>
  <c r="AG56" i="1"/>
  <c r="D3" i="1"/>
  <c r="AG42" i="1"/>
  <c r="BB45" i="1"/>
  <c r="BB59" i="1"/>
  <c r="BI130" i="1"/>
  <c r="AS6" i="1"/>
  <c r="BH5" i="1"/>
  <c r="AC5" i="1"/>
  <c r="BA4" i="1"/>
  <c r="Q5" i="1"/>
  <c r="AG4" i="1"/>
  <c r="BI4" i="1"/>
  <c r="AD5" i="1"/>
  <c r="BD4" i="1"/>
  <c r="Q31" i="1"/>
  <c r="AG30" i="1"/>
  <c r="BD3" i="1"/>
  <c r="Q17" i="1"/>
  <c r="Q47" i="1"/>
  <c r="AG46" i="1"/>
  <c r="AG62" i="1"/>
  <c r="Q63" i="1"/>
  <c r="AG3" i="1"/>
  <c r="BA3" i="1"/>
  <c r="BI3" i="1"/>
  <c r="BD31" i="1"/>
  <c r="AD32" i="1"/>
  <c r="BI31" i="1"/>
  <c r="BB47" i="1"/>
  <c r="E48" i="1"/>
  <c r="E62" i="1"/>
  <c r="BB61" i="1"/>
  <c r="BB46" i="1"/>
  <c r="AD56" i="1"/>
  <c r="BI55" i="1"/>
  <c r="BB90" i="1"/>
  <c r="E91" i="1"/>
  <c r="BD55" i="1"/>
  <c r="E76" i="1"/>
  <c r="Q89" i="1"/>
  <c r="AG89" i="1" s="1"/>
  <c r="AG88" i="1"/>
  <c r="AG87" i="1"/>
  <c r="AG55" i="1"/>
  <c r="BB89" i="1"/>
  <c r="AG101" i="1"/>
  <c r="E103" i="1"/>
  <c r="BB102" i="1"/>
  <c r="Q103" i="1"/>
  <c r="BI132" i="1"/>
  <c r="AD133" i="1"/>
  <c r="BI125" i="1"/>
  <c r="AD126" i="1"/>
  <c r="BD125" i="1"/>
  <c r="Q125" i="1"/>
  <c r="AG124" i="1"/>
  <c r="BD116" i="1"/>
  <c r="Q117" i="1"/>
  <c r="AD117" i="1"/>
  <c r="BD124" i="1"/>
  <c r="AD139" i="1"/>
  <c r="Q139" i="1" l="1"/>
  <c r="BD85" i="1"/>
  <c r="AG74" i="1"/>
  <c r="AD86" i="1"/>
  <c r="BD86" i="1" s="1"/>
  <c r="BB32" i="1"/>
  <c r="E5" i="1"/>
  <c r="E6" i="1" s="1"/>
  <c r="AG131" i="1"/>
  <c r="Q132" i="1"/>
  <c r="BI138" i="1"/>
  <c r="BD138" i="1"/>
  <c r="BB19" i="1"/>
  <c r="E20" i="1"/>
  <c r="D4" i="1"/>
  <c r="AG93" i="1"/>
  <c r="Q94" i="1"/>
  <c r="BB5" i="1"/>
  <c r="Q18" i="1"/>
  <c r="AG17" i="1"/>
  <c r="AC6" i="1"/>
  <c r="BA5" i="1"/>
  <c r="AD118" i="1"/>
  <c r="BD117" i="1"/>
  <c r="BI117" i="1"/>
  <c r="AG125" i="1"/>
  <c r="Q126" i="1"/>
  <c r="AG139" i="1"/>
  <c r="Q140" i="1"/>
  <c r="BB76" i="1"/>
  <c r="E77" i="1"/>
  <c r="E92" i="1"/>
  <c r="BB91" i="1"/>
  <c r="AD57" i="1"/>
  <c r="BI56" i="1"/>
  <c r="BD56" i="1"/>
  <c r="E63" i="1"/>
  <c r="BB62" i="1"/>
  <c r="AG75" i="1"/>
  <c r="Q76" i="1"/>
  <c r="BB33" i="1"/>
  <c r="E34" i="1"/>
  <c r="BI139" i="1"/>
  <c r="AD140" i="1"/>
  <c r="BD139" i="1"/>
  <c r="Q118" i="1"/>
  <c r="AG117" i="1"/>
  <c r="Q64" i="1"/>
  <c r="AG63" i="1"/>
  <c r="Q6" i="1"/>
  <c r="AG5" i="1"/>
  <c r="AS7" i="1"/>
  <c r="BH6" i="1"/>
  <c r="BB103" i="1"/>
  <c r="E104" i="1"/>
  <c r="Q104" i="1"/>
  <c r="AG103" i="1"/>
  <c r="AD87" i="1"/>
  <c r="AD127" i="1"/>
  <c r="BD126" i="1"/>
  <c r="BI126" i="1"/>
  <c r="BI133" i="1"/>
  <c r="AD134" i="1"/>
  <c r="BD133" i="1"/>
  <c r="E49" i="1"/>
  <c r="BB48" i="1"/>
  <c r="BI32" i="1"/>
  <c r="AD33" i="1"/>
  <c r="BD32" i="1"/>
  <c r="Q48" i="1"/>
  <c r="AG47" i="1"/>
  <c r="Q32" i="1"/>
  <c r="AG31" i="1"/>
  <c r="AD6" i="1"/>
  <c r="BI5" i="1"/>
  <c r="BD5" i="1"/>
  <c r="BI86" i="1" l="1"/>
  <c r="D5" i="1"/>
  <c r="D6" i="1" s="1"/>
  <c r="AG132" i="1"/>
  <c r="Q133" i="1"/>
  <c r="E21" i="1"/>
  <c r="BB20" i="1"/>
  <c r="AG94" i="1"/>
  <c r="Q95" i="1"/>
  <c r="Q33" i="1"/>
  <c r="AG32" i="1"/>
  <c r="AD34" i="1"/>
  <c r="BD33" i="1"/>
  <c r="BI33" i="1"/>
  <c r="E50" i="1"/>
  <c r="BB49" i="1"/>
  <c r="AS8" i="1"/>
  <c r="BH7" i="1"/>
  <c r="AG64" i="1"/>
  <c r="Q65" i="1"/>
  <c r="AD141" i="1"/>
  <c r="BD140" i="1"/>
  <c r="BI140" i="1"/>
  <c r="E35" i="1"/>
  <c r="BB34" i="1"/>
  <c r="E93" i="1"/>
  <c r="BB92" i="1"/>
  <c r="Q141" i="1"/>
  <c r="AG140" i="1"/>
  <c r="BA6" i="1"/>
  <c r="AC7" i="1"/>
  <c r="E7" i="1"/>
  <c r="BB6" i="1"/>
  <c r="E105" i="1"/>
  <c r="BB104" i="1"/>
  <c r="AD58" i="1"/>
  <c r="BD57" i="1"/>
  <c r="BI57" i="1"/>
  <c r="BI6" i="1"/>
  <c r="BD6" i="1"/>
  <c r="AD7" i="1"/>
  <c r="Q49" i="1"/>
  <c r="AG48" i="1"/>
  <c r="AD135" i="1"/>
  <c r="BD134" i="1"/>
  <c r="BI134" i="1"/>
  <c r="BD127" i="1"/>
  <c r="AD128" i="1"/>
  <c r="BI127" i="1"/>
  <c r="AG6" i="1"/>
  <c r="Q7" i="1"/>
  <c r="AG118" i="1"/>
  <c r="Q119" i="1"/>
  <c r="Q77" i="1"/>
  <c r="AG76" i="1"/>
  <c r="E64" i="1"/>
  <c r="BB63" i="1"/>
  <c r="E78" i="1"/>
  <c r="BB77" i="1"/>
  <c r="Q127" i="1"/>
  <c r="AG126" i="1"/>
  <c r="BI118" i="1"/>
  <c r="AD119" i="1"/>
  <c r="BD118" i="1"/>
  <c r="Q19" i="1"/>
  <c r="AG18" i="1"/>
  <c r="BD87" i="1"/>
  <c r="AD88" i="1"/>
  <c r="BI87" i="1"/>
  <c r="Q105" i="1"/>
  <c r="AG104" i="1"/>
  <c r="AG133" i="1" l="1"/>
  <c r="Q134" i="1"/>
  <c r="AG95" i="1"/>
  <c r="Q96" i="1"/>
  <c r="BB21" i="1"/>
  <c r="E22" i="1"/>
  <c r="Q20" i="1"/>
  <c r="AG19" i="1"/>
  <c r="BB78" i="1"/>
  <c r="E79" i="1"/>
  <c r="AG119" i="1"/>
  <c r="Q120" i="1"/>
  <c r="BD7" i="1"/>
  <c r="AD8" i="1"/>
  <c r="BI7" i="1"/>
  <c r="BB35" i="1"/>
  <c r="E36" i="1"/>
  <c r="Q66" i="1"/>
  <c r="AG65" i="1"/>
  <c r="Q106" i="1"/>
  <c r="AG105" i="1"/>
  <c r="Q128" i="1"/>
  <c r="AG128" i="1" s="1"/>
  <c r="AG127" i="1"/>
  <c r="Q78" i="1"/>
  <c r="AG77" i="1"/>
  <c r="BI128" i="1"/>
  <c r="BD128" i="1"/>
  <c r="BD135" i="1"/>
  <c r="BI135" i="1"/>
  <c r="AD59" i="1"/>
  <c r="BD58" i="1"/>
  <c r="BI58" i="1"/>
  <c r="E94" i="1"/>
  <c r="BB93" i="1"/>
  <c r="BI34" i="1"/>
  <c r="BD34" i="1"/>
  <c r="AD35" i="1"/>
  <c r="D7" i="1"/>
  <c r="BB7" i="1"/>
  <c r="E8" i="1"/>
  <c r="AG141" i="1"/>
  <c r="Q142" i="1"/>
  <c r="E51" i="1"/>
  <c r="BB50" i="1"/>
  <c r="BI119" i="1"/>
  <c r="AD120" i="1"/>
  <c r="BD119" i="1"/>
  <c r="Q8" i="1"/>
  <c r="AG7" i="1"/>
  <c r="BI88" i="1"/>
  <c r="BD88" i="1"/>
  <c r="AD89" i="1"/>
  <c r="E65" i="1"/>
  <c r="BB64" i="1"/>
  <c r="AG49" i="1"/>
  <c r="Q50" i="1"/>
  <c r="E106" i="1"/>
  <c r="BB105" i="1"/>
  <c r="AC8" i="1"/>
  <c r="BA7" i="1"/>
  <c r="BI141" i="1"/>
  <c r="AD142" i="1"/>
  <c r="BD141" i="1"/>
  <c r="AS9" i="1"/>
  <c r="BH8" i="1"/>
  <c r="Q34" i="1"/>
  <c r="AG33" i="1"/>
  <c r="Q135" i="1" l="1"/>
  <c r="AG135" i="1" s="1"/>
  <c r="AG134" i="1"/>
  <c r="BB22" i="1"/>
  <c r="E23" i="1"/>
  <c r="AG96" i="1"/>
  <c r="Q97" i="1"/>
  <c r="E37" i="1"/>
  <c r="BB36" i="1"/>
  <c r="AG120" i="1"/>
  <c r="Q121" i="1"/>
  <c r="AG121" i="1" s="1"/>
  <c r="AC9" i="1"/>
  <c r="BA8" i="1"/>
  <c r="Q51" i="1"/>
  <c r="AG50" i="1"/>
  <c r="E9" i="1"/>
  <c r="BB8" i="1"/>
  <c r="D8" i="1"/>
  <c r="BB94" i="1"/>
  <c r="E95" i="1"/>
  <c r="E80" i="1"/>
  <c r="BB79" i="1"/>
  <c r="Q35" i="1"/>
  <c r="AG34" i="1"/>
  <c r="AD143" i="1"/>
  <c r="BD142" i="1"/>
  <c r="BI142" i="1"/>
  <c r="BI120" i="1"/>
  <c r="AD121" i="1"/>
  <c r="BD120" i="1"/>
  <c r="BB51" i="1"/>
  <c r="E52" i="1"/>
  <c r="Q79" i="1"/>
  <c r="AG78" i="1"/>
  <c r="AG106" i="1"/>
  <c r="Q107" i="1"/>
  <c r="BB65" i="1"/>
  <c r="E66" i="1"/>
  <c r="Q143" i="1"/>
  <c r="AG142" i="1"/>
  <c r="AS10" i="1"/>
  <c r="BH9" i="1"/>
  <c r="E107" i="1"/>
  <c r="BB106" i="1"/>
  <c r="BI89" i="1"/>
  <c r="BD89" i="1"/>
  <c r="AD90" i="1"/>
  <c r="Q9" i="1"/>
  <c r="AG8" i="1"/>
  <c r="BD35" i="1"/>
  <c r="AD36" i="1"/>
  <c r="BI35" i="1"/>
  <c r="BD59" i="1"/>
  <c r="BI59" i="1"/>
  <c r="AD60" i="1"/>
  <c r="AG66" i="1"/>
  <c r="Q67" i="1"/>
  <c r="BI8" i="1"/>
  <c r="BD8" i="1"/>
  <c r="AD9" i="1"/>
  <c r="Q21" i="1"/>
  <c r="AG20" i="1"/>
  <c r="AG97" i="1" l="1"/>
  <c r="Q98" i="1"/>
  <c r="BB23" i="1"/>
  <c r="E24" i="1"/>
  <c r="AD10" i="1"/>
  <c r="BI9" i="1"/>
  <c r="BD9" i="1"/>
  <c r="Q10" i="1"/>
  <c r="AG9" i="1"/>
  <c r="BH10" i="1"/>
  <c r="AS11" i="1"/>
  <c r="Q108" i="1"/>
  <c r="AG107" i="1"/>
  <c r="BD121" i="1"/>
  <c r="BI121" i="1"/>
  <c r="BI143" i="1"/>
  <c r="AD144" i="1"/>
  <c r="BD143" i="1"/>
  <c r="Q52" i="1"/>
  <c r="AG51" i="1"/>
  <c r="AD61" i="1"/>
  <c r="BI60" i="1"/>
  <c r="BD60" i="1"/>
  <c r="BI36" i="1"/>
  <c r="BD36" i="1"/>
  <c r="AD37" i="1"/>
  <c r="BI90" i="1"/>
  <c r="BD90" i="1"/>
  <c r="AD91" i="1"/>
  <c r="E53" i="1"/>
  <c r="BB52" i="1"/>
  <c r="E81" i="1"/>
  <c r="BB80" i="1"/>
  <c r="E96" i="1"/>
  <c r="BB95" i="1"/>
  <c r="BB107" i="1"/>
  <c r="E108" i="1"/>
  <c r="AG143" i="1"/>
  <c r="Q144" i="1"/>
  <c r="AG35" i="1"/>
  <c r="Q36" i="1"/>
  <c r="BB9" i="1"/>
  <c r="D9" i="1"/>
  <c r="E10" i="1"/>
  <c r="AC10" i="1"/>
  <c r="BA9" i="1"/>
  <c r="AG21" i="1"/>
  <c r="Q22" i="1"/>
  <c r="Q68" i="1"/>
  <c r="AG67" i="1"/>
  <c r="E67" i="1"/>
  <c r="BB66" i="1"/>
  <c r="Q80" i="1"/>
  <c r="AG79" i="1"/>
  <c r="BB37" i="1"/>
  <c r="E38" i="1"/>
  <c r="E25" i="1" l="1"/>
  <c r="BB24" i="1"/>
  <c r="Q99" i="1"/>
  <c r="AG99" i="1" s="1"/>
  <c r="AG98" i="1"/>
  <c r="Q69" i="1"/>
  <c r="AG68" i="1"/>
  <c r="Q37" i="1"/>
  <c r="AG36" i="1"/>
  <c r="E109" i="1"/>
  <c r="BB108" i="1"/>
  <c r="E82" i="1"/>
  <c r="BB81" i="1"/>
  <c r="AD92" i="1"/>
  <c r="BI91" i="1"/>
  <c r="BD91" i="1"/>
  <c r="BD61" i="1"/>
  <c r="AD62" i="1"/>
  <c r="BI61" i="1"/>
  <c r="AG108" i="1"/>
  <c r="Q109" i="1"/>
  <c r="E39" i="1"/>
  <c r="BB38" i="1"/>
  <c r="AC11" i="1"/>
  <c r="BA10" i="1"/>
  <c r="Q11" i="1"/>
  <c r="AG10" i="1"/>
  <c r="Q23" i="1"/>
  <c r="AG22" i="1"/>
  <c r="E11" i="1"/>
  <c r="D10" i="1"/>
  <c r="BB10" i="1"/>
  <c r="E97" i="1"/>
  <c r="BB96" i="1"/>
  <c r="AS12" i="1"/>
  <c r="BH11" i="1"/>
  <c r="BB67" i="1"/>
  <c r="E68" i="1"/>
  <c r="AG144" i="1"/>
  <c r="Q145" i="1"/>
  <c r="AG52" i="1"/>
  <c r="Q53" i="1"/>
  <c r="AG53" i="1" s="1"/>
  <c r="Q81" i="1"/>
  <c r="AG80" i="1"/>
  <c r="E54" i="1"/>
  <c r="BB53" i="1"/>
  <c r="AD38" i="1"/>
  <c r="BD37" i="1"/>
  <c r="BI37" i="1"/>
  <c r="BI144" i="1"/>
  <c r="AD145" i="1"/>
  <c r="BD144" i="1"/>
  <c r="BI10" i="1"/>
  <c r="BD10" i="1"/>
  <c r="AD11" i="1"/>
  <c r="BB25" i="1" l="1"/>
  <c r="E26" i="1"/>
  <c r="BB54" i="1"/>
  <c r="E55" i="1"/>
  <c r="E69" i="1"/>
  <c r="BB68" i="1"/>
  <c r="BD11" i="1"/>
  <c r="AD12" i="1"/>
  <c r="BI11" i="1"/>
  <c r="BI145" i="1"/>
  <c r="AD146" i="1"/>
  <c r="BD145" i="1"/>
  <c r="BI38" i="1"/>
  <c r="AD39" i="1"/>
  <c r="BD38" i="1"/>
  <c r="AG145" i="1"/>
  <c r="Q146" i="1"/>
  <c r="E98" i="1"/>
  <c r="BB97" i="1"/>
  <c r="BB11" i="1"/>
  <c r="E12" i="1"/>
  <c r="D11" i="1"/>
  <c r="AG11" i="1"/>
  <c r="Q12" i="1"/>
  <c r="BB39" i="1"/>
  <c r="E40" i="1"/>
  <c r="BD62" i="1"/>
  <c r="AD63" i="1"/>
  <c r="BI62" i="1"/>
  <c r="BI92" i="1"/>
  <c r="BD92" i="1"/>
  <c r="AD93" i="1"/>
  <c r="Q38" i="1"/>
  <c r="AG37" i="1"/>
  <c r="BB82" i="1"/>
  <c r="E83" i="1"/>
  <c r="AG81" i="1"/>
  <c r="Q82" i="1"/>
  <c r="AG82" i="1" s="1"/>
  <c r="AC12" i="1"/>
  <c r="BA11" i="1"/>
  <c r="Q110" i="1"/>
  <c r="AG109" i="1"/>
  <c r="BH12" i="1"/>
  <c r="AS13" i="1"/>
  <c r="Q24" i="1"/>
  <c r="AG23" i="1"/>
  <c r="E110" i="1"/>
  <c r="BB109" i="1"/>
  <c r="Q70" i="1"/>
  <c r="AG69" i="1"/>
  <c r="E27" i="1" l="1"/>
  <c r="BB26" i="1"/>
  <c r="Q111" i="1"/>
  <c r="AG111" i="1" s="1"/>
  <c r="AG110" i="1"/>
  <c r="BI12" i="1"/>
  <c r="BD12" i="1"/>
  <c r="AD13" i="1"/>
  <c r="Q25" i="1"/>
  <c r="AG24" i="1"/>
  <c r="Q39" i="1"/>
  <c r="AG38" i="1"/>
  <c r="E41" i="1"/>
  <c r="BB40" i="1"/>
  <c r="BI146" i="1"/>
  <c r="AD147" i="1"/>
  <c r="BD146" i="1"/>
  <c r="BB55" i="1"/>
  <c r="E56" i="1"/>
  <c r="BB69" i="1"/>
  <c r="E70" i="1"/>
  <c r="BH13" i="1"/>
  <c r="AS14" i="1"/>
  <c r="AC13" i="1"/>
  <c r="BA12" i="1"/>
  <c r="AD94" i="1"/>
  <c r="BD93" i="1"/>
  <c r="BI93" i="1"/>
  <c r="BI63" i="1"/>
  <c r="BD63" i="1"/>
  <c r="AD64" i="1"/>
  <c r="BB12" i="1"/>
  <c r="D12" i="1"/>
  <c r="E13" i="1"/>
  <c r="E99" i="1"/>
  <c r="BB98" i="1"/>
  <c r="BD39" i="1"/>
  <c r="AD40" i="1"/>
  <c r="BI39" i="1"/>
  <c r="Q71" i="1"/>
  <c r="AG71" i="1" s="1"/>
  <c r="AG70" i="1"/>
  <c r="E84" i="1"/>
  <c r="BB83" i="1"/>
  <c r="E111" i="1"/>
  <c r="BB110" i="1"/>
  <c r="Q13" i="1"/>
  <c r="AG12" i="1"/>
  <c r="AG146" i="1"/>
  <c r="Q147" i="1"/>
  <c r="BB27" i="1" l="1"/>
  <c r="E28" i="1"/>
  <c r="Q14" i="1"/>
  <c r="AG14" i="1" s="1"/>
  <c r="AG13" i="1"/>
  <c r="Q148" i="1"/>
  <c r="AG147" i="1"/>
  <c r="BB99" i="1"/>
  <c r="AC14" i="1"/>
  <c r="BA13" i="1"/>
  <c r="E71" i="1"/>
  <c r="BB70" i="1"/>
  <c r="Q40" i="1"/>
  <c r="AG40" i="1" s="1"/>
  <c r="AG39" i="1"/>
  <c r="E85" i="1"/>
  <c r="BB84" i="1"/>
  <c r="AD41" i="1"/>
  <c r="BI40" i="1"/>
  <c r="BD40" i="1"/>
  <c r="BI64" i="1"/>
  <c r="BD64" i="1"/>
  <c r="AD65" i="1"/>
  <c r="AS15" i="1"/>
  <c r="BH14" i="1"/>
  <c r="AG25" i="1"/>
  <c r="Q26" i="1"/>
  <c r="E112" i="1"/>
  <c r="BB111" i="1"/>
  <c r="BB13" i="1"/>
  <c r="D13" i="1"/>
  <c r="E14" i="1"/>
  <c r="BI94" i="1"/>
  <c r="BD94" i="1"/>
  <c r="AD95" i="1"/>
  <c r="E57" i="1"/>
  <c r="BB56" i="1"/>
  <c r="AD148" i="1"/>
  <c r="BD147" i="1"/>
  <c r="BI147" i="1"/>
  <c r="E42" i="1"/>
  <c r="BB41" i="1"/>
  <c r="AD14" i="1"/>
  <c r="BI13" i="1"/>
  <c r="BD13" i="1"/>
  <c r="E29" i="1" l="1"/>
  <c r="BB29" i="1" s="1"/>
  <c r="BB28" i="1"/>
  <c r="E43" i="1"/>
  <c r="BB42" i="1"/>
  <c r="Q27" i="1"/>
  <c r="AG27" i="1" s="1"/>
  <c r="AG26" i="1"/>
  <c r="BI65" i="1"/>
  <c r="BD65" i="1"/>
  <c r="AD66" i="1"/>
  <c r="BB85" i="1"/>
  <c r="BI41" i="1"/>
  <c r="AD42" i="1"/>
  <c r="BD41" i="1"/>
  <c r="BB71" i="1"/>
  <c r="BB57" i="1"/>
  <c r="E15" i="1"/>
  <c r="D14" i="1"/>
  <c r="BB14" i="1"/>
  <c r="AD15" i="1"/>
  <c r="BI14" i="1"/>
  <c r="BD14" i="1"/>
  <c r="AD149" i="1"/>
  <c r="BD148" i="1"/>
  <c r="BI148" i="1"/>
  <c r="AD96" i="1"/>
  <c r="BI95" i="1"/>
  <c r="BD95" i="1"/>
  <c r="E113" i="1"/>
  <c r="BB112" i="1"/>
  <c r="AS16" i="1"/>
  <c r="BH15" i="1"/>
  <c r="BA14" i="1"/>
  <c r="AC15" i="1"/>
  <c r="Q149" i="1"/>
  <c r="AG148" i="1"/>
  <c r="BA15" i="1" l="1"/>
  <c r="AC16" i="1"/>
  <c r="BI149" i="1"/>
  <c r="BD149" i="1"/>
  <c r="AD150" i="1"/>
  <c r="AD43" i="1"/>
  <c r="BD42" i="1"/>
  <c r="BI42" i="1"/>
  <c r="BI66" i="1"/>
  <c r="BD66" i="1"/>
  <c r="AD67" i="1"/>
  <c r="BI96" i="1"/>
  <c r="BD96" i="1"/>
  <c r="AD97" i="1"/>
  <c r="E114" i="1"/>
  <c r="BB113" i="1"/>
  <c r="D15" i="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BB15" i="1"/>
  <c r="Q150" i="1"/>
  <c r="AG149" i="1"/>
  <c r="AS17" i="1"/>
  <c r="BH16" i="1"/>
  <c r="AD16" i="1"/>
  <c r="BI15" i="1"/>
  <c r="BD15" i="1"/>
  <c r="BB43" i="1"/>
  <c r="AD17" i="1" l="1"/>
  <c r="BI16" i="1"/>
  <c r="BD16" i="1"/>
  <c r="Q151" i="1"/>
  <c r="AG150" i="1"/>
  <c r="BB114" i="1"/>
  <c r="D114" i="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BI67" i="1"/>
  <c r="AD68" i="1"/>
  <c r="BD67" i="1"/>
  <c r="AS18" i="1"/>
  <c r="BH17" i="1"/>
  <c r="AD98" i="1"/>
  <c r="BD97" i="1"/>
  <c r="BI97" i="1"/>
  <c r="AD44" i="1"/>
  <c r="BD43" i="1"/>
  <c r="BI43" i="1"/>
  <c r="BA16" i="1"/>
  <c r="AC17" i="1"/>
  <c r="AD151" i="1"/>
  <c r="BD150" i="1"/>
  <c r="BI150" i="1"/>
  <c r="AC18" i="1" l="1"/>
  <c r="BA17" i="1"/>
  <c r="AG151" i="1"/>
  <c r="Q152" i="1"/>
  <c r="AD45" i="1"/>
  <c r="BD44" i="1"/>
  <c r="BI44" i="1"/>
  <c r="AS19" i="1"/>
  <c r="BH18" i="1"/>
  <c r="BI151" i="1"/>
  <c r="AD152" i="1"/>
  <c r="BD151" i="1"/>
  <c r="BI98" i="1"/>
  <c r="BD98" i="1"/>
  <c r="AD99" i="1"/>
  <c r="AD69" i="1"/>
  <c r="BD68" i="1"/>
  <c r="BI68" i="1"/>
  <c r="BD17" i="1"/>
  <c r="AD18" i="1"/>
  <c r="BI17" i="1"/>
  <c r="AD153" i="1" l="1"/>
  <c r="BD152" i="1"/>
  <c r="BI152" i="1"/>
  <c r="BI18" i="1"/>
  <c r="BD18" i="1"/>
  <c r="AD19" i="1"/>
  <c r="BI69" i="1"/>
  <c r="AD70" i="1"/>
  <c r="BD69" i="1"/>
  <c r="AS20" i="1"/>
  <c r="BH19" i="1"/>
  <c r="Q153" i="1"/>
  <c r="AG152" i="1"/>
  <c r="BD99" i="1"/>
  <c r="AD100" i="1"/>
  <c r="BI99" i="1"/>
  <c r="BD45" i="1"/>
  <c r="AD46" i="1"/>
  <c r="BI45" i="1"/>
  <c r="AC19" i="1"/>
  <c r="BA18" i="1"/>
  <c r="AG153" i="1" l="1"/>
  <c r="Q154" i="1"/>
  <c r="BD70" i="1"/>
  <c r="AD71" i="1"/>
  <c r="BI70" i="1"/>
  <c r="AC20" i="1"/>
  <c r="BA19" i="1"/>
  <c r="AD101" i="1"/>
  <c r="BD100" i="1"/>
  <c r="BI100" i="1"/>
  <c r="BI46" i="1"/>
  <c r="BD46" i="1"/>
  <c r="AD47" i="1"/>
  <c r="AS21" i="1"/>
  <c r="BH20" i="1"/>
  <c r="AD20" i="1"/>
  <c r="BI19" i="1"/>
  <c r="BD19" i="1"/>
  <c r="BI153" i="1"/>
  <c r="BD153" i="1"/>
  <c r="AD154" i="1"/>
  <c r="AS22" i="1" l="1"/>
  <c r="BH21" i="1"/>
  <c r="Q155" i="1"/>
  <c r="AG154" i="1"/>
  <c r="BI20" i="1"/>
  <c r="BD20" i="1"/>
  <c r="AD21" i="1"/>
  <c r="BI101" i="1"/>
  <c r="BD101" i="1"/>
  <c r="AD102" i="1"/>
  <c r="BI71" i="1"/>
  <c r="AD72" i="1"/>
  <c r="BD71" i="1"/>
  <c r="AC21" i="1"/>
  <c r="BA20" i="1"/>
  <c r="BD154" i="1"/>
  <c r="BI154" i="1"/>
  <c r="AD155" i="1"/>
  <c r="AD48" i="1"/>
  <c r="BI47" i="1"/>
  <c r="BD47" i="1"/>
  <c r="BI72" i="1" l="1"/>
  <c r="BD72" i="1"/>
  <c r="AD73" i="1"/>
  <c r="AD49" i="1"/>
  <c r="BD48" i="1"/>
  <c r="BI48" i="1"/>
  <c r="BD21" i="1"/>
  <c r="AD22" i="1"/>
  <c r="BI21" i="1"/>
  <c r="AG155" i="1"/>
  <c r="Q156" i="1"/>
  <c r="BI155" i="1"/>
  <c r="AD156" i="1"/>
  <c r="BD155" i="1"/>
  <c r="BA21" i="1"/>
  <c r="AC22" i="1"/>
  <c r="AD103" i="1"/>
  <c r="BD102" i="1"/>
  <c r="BI102" i="1"/>
  <c r="AS23" i="1"/>
  <c r="BH22" i="1"/>
  <c r="AS24" i="1" l="1"/>
  <c r="BH23" i="1"/>
  <c r="AC23" i="1"/>
  <c r="BA22" i="1"/>
  <c r="BI22" i="1"/>
  <c r="AD23" i="1"/>
  <c r="BD22" i="1"/>
  <c r="BD49" i="1"/>
  <c r="BI49" i="1"/>
  <c r="AD50" i="1"/>
  <c r="Q157" i="1"/>
  <c r="AG157" i="1" s="1"/>
  <c r="AG156" i="1"/>
  <c r="BI73" i="1"/>
  <c r="BD73" i="1"/>
  <c r="AD74" i="1"/>
  <c r="BI103" i="1"/>
  <c r="AD104" i="1"/>
  <c r="BD103" i="1"/>
  <c r="AD157" i="1"/>
  <c r="BD156" i="1"/>
  <c r="BI156" i="1"/>
  <c r="AD158" i="1" l="1"/>
  <c r="BD157" i="1"/>
  <c r="BI157" i="1"/>
  <c r="BI74" i="1"/>
  <c r="BD74" i="1"/>
  <c r="AD75" i="1"/>
  <c r="BA23" i="1"/>
  <c r="AC24" i="1"/>
  <c r="BI50" i="1"/>
  <c r="BD50" i="1"/>
  <c r="AD51" i="1"/>
  <c r="AD24" i="1"/>
  <c r="BD23" i="1"/>
  <c r="BI23" i="1"/>
  <c r="BD104" i="1"/>
  <c r="AD105" i="1"/>
  <c r="BI104" i="1"/>
  <c r="AS25" i="1"/>
  <c r="BH24" i="1"/>
  <c r="AS26" i="1" l="1"/>
  <c r="BH25" i="1"/>
  <c r="BI75" i="1"/>
  <c r="BD75" i="1"/>
  <c r="AD76" i="1"/>
  <c r="BI105" i="1"/>
  <c r="BD105" i="1"/>
  <c r="AD106" i="1"/>
  <c r="BI24" i="1"/>
  <c r="BD24" i="1"/>
  <c r="AD25" i="1"/>
  <c r="AC25" i="1"/>
  <c r="BA24" i="1"/>
  <c r="AD52" i="1"/>
  <c r="BI51" i="1"/>
  <c r="BD51" i="1"/>
  <c r="BI158" i="1"/>
  <c r="BD158" i="1"/>
  <c r="AC26" i="1" l="1"/>
  <c r="BA25" i="1"/>
  <c r="BI106" i="1"/>
  <c r="BD106" i="1"/>
  <c r="AD107" i="1"/>
  <c r="BD25" i="1"/>
  <c r="AD26" i="1"/>
  <c r="BI25" i="1"/>
  <c r="AD53" i="1"/>
  <c r="BI52" i="1"/>
  <c r="BD52" i="1"/>
  <c r="BI76" i="1"/>
  <c r="AD77" i="1"/>
  <c r="BD76" i="1"/>
  <c r="AS27" i="1"/>
  <c r="BH26" i="1"/>
  <c r="BI26" i="1" l="1"/>
  <c r="BD26" i="1"/>
  <c r="AD27" i="1"/>
  <c r="AS28" i="1"/>
  <c r="BH27" i="1"/>
  <c r="AD78" i="1"/>
  <c r="BI77" i="1"/>
  <c r="BD77" i="1"/>
  <c r="BD53" i="1"/>
  <c r="BI53" i="1"/>
  <c r="BI107" i="1"/>
  <c r="BD107" i="1"/>
  <c r="AD108" i="1"/>
  <c r="AC27" i="1"/>
  <c r="BA26" i="1"/>
  <c r="BD27" i="1" l="1"/>
  <c r="BI27" i="1"/>
  <c r="AS29" i="1"/>
  <c r="BH28" i="1"/>
  <c r="AC28" i="1"/>
  <c r="BA27" i="1"/>
  <c r="BI78" i="1"/>
  <c r="AD79" i="1"/>
  <c r="BD78" i="1"/>
  <c r="BI108" i="1"/>
  <c r="BD108" i="1"/>
  <c r="AD109" i="1"/>
  <c r="BD79" i="1" l="1"/>
  <c r="AD80" i="1"/>
  <c r="BI79" i="1"/>
  <c r="BH29" i="1"/>
  <c r="AS30" i="1"/>
  <c r="BI109" i="1"/>
  <c r="AD110" i="1"/>
  <c r="BD109" i="1"/>
  <c r="AC29" i="1"/>
  <c r="BA28" i="1"/>
  <c r="BI110" i="1" l="1"/>
  <c r="BD110" i="1"/>
  <c r="AD111" i="1"/>
  <c r="BI80" i="1"/>
  <c r="BD80" i="1"/>
  <c r="AD81" i="1"/>
  <c r="AC30" i="1"/>
  <c r="BA29" i="1"/>
  <c r="AS31" i="1"/>
  <c r="BH30" i="1"/>
  <c r="AC31" i="1" l="1"/>
  <c r="BA30" i="1"/>
  <c r="BI111" i="1"/>
  <c r="BD111" i="1"/>
  <c r="BI81" i="1"/>
  <c r="BD81" i="1"/>
  <c r="AD82" i="1"/>
  <c r="AS32" i="1"/>
  <c r="BH31" i="1"/>
  <c r="AS33" i="1" l="1"/>
  <c r="BH32" i="1"/>
  <c r="BI82" i="1"/>
  <c r="BD82" i="1"/>
  <c r="BA31" i="1"/>
  <c r="AC32" i="1"/>
  <c r="AC33" i="1" l="1"/>
  <c r="BA32" i="1"/>
  <c r="AS34" i="1"/>
  <c r="BH33" i="1"/>
  <c r="AS35" i="1" l="1"/>
  <c r="BH34" i="1"/>
  <c r="BA33" i="1"/>
  <c r="AC34" i="1"/>
  <c r="AC35" i="1" l="1"/>
  <c r="BA34" i="1"/>
  <c r="AS36" i="1"/>
  <c r="BH35" i="1"/>
  <c r="AS37" i="1" l="1"/>
  <c r="BH36" i="1"/>
  <c r="AC36" i="1"/>
  <c r="BA35" i="1"/>
  <c r="AC37" i="1" l="1"/>
  <c r="BA36" i="1"/>
  <c r="AS38" i="1"/>
  <c r="BH37" i="1"/>
  <c r="AS39" i="1" l="1"/>
  <c r="BH38" i="1"/>
  <c r="AC38" i="1"/>
  <c r="BA37" i="1"/>
  <c r="AC39" i="1" l="1"/>
  <c r="BA38" i="1"/>
  <c r="AS40" i="1"/>
  <c r="BH39" i="1"/>
  <c r="AS41" i="1" l="1"/>
  <c r="BH40" i="1"/>
  <c r="BA39" i="1"/>
  <c r="AC40" i="1"/>
  <c r="BA40" i="1" l="1"/>
  <c r="AC41" i="1"/>
  <c r="AS42" i="1"/>
  <c r="BH41" i="1"/>
  <c r="BH42" i="1" l="1"/>
  <c r="AS43" i="1"/>
  <c r="AC42" i="1"/>
  <c r="BA41" i="1"/>
  <c r="AC43" i="1" l="1"/>
  <c r="BA42" i="1"/>
  <c r="BH43" i="1"/>
  <c r="AS44" i="1"/>
  <c r="BH44" i="1" l="1"/>
  <c r="AS45" i="1"/>
  <c r="AC44" i="1"/>
  <c r="BA43" i="1"/>
  <c r="AC45" i="1" l="1"/>
  <c r="BA44" i="1"/>
  <c r="AS46" i="1"/>
  <c r="BH45" i="1"/>
  <c r="AS47" i="1" l="1"/>
  <c r="BH46" i="1"/>
  <c r="AC46" i="1"/>
  <c r="BA45" i="1"/>
  <c r="AC47" i="1" l="1"/>
  <c r="BA46" i="1"/>
  <c r="BH47" i="1"/>
  <c r="AS48" i="1"/>
  <c r="AS49" i="1" l="1"/>
  <c r="BH48" i="1"/>
  <c r="AC48" i="1"/>
  <c r="BA47" i="1"/>
  <c r="AC49" i="1" l="1"/>
  <c r="BA48" i="1"/>
  <c r="AS50" i="1"/>
  <c r="BH49" i="1"/>
  <c r="AS51" i="1" l="1"/>
  <c r="BH50" i="1"/>
  <c r="BA49" i="1"/>
  <c r="AC50" i="1"/>
  <c r="AC51" i="1" l="1"/>
  <c r="BA50" i="1"/>
  <c r="AS52" i="1"/>
  <c r="BH51" i="1"/>
  <c r="AS53" i="1" l="1"/>
  <c r="BH52" i="1"/>
  <c r="AC52" i="1"/>
  <c r="BA51" i="1"/>
  <c r="BA52" i="1" l="1"/>
  <c r="AC53" i="1"/>
  <c r="AS54" i="1"/>
  <c r="BH53" i="1"/>
  <c r="AS55" i="1" l="1"/>
  <c r="BH54" i="1"/>
  <c r="AC54" i="1"/>
  <c r="BA53" i="1"/>
  <c r="AC55" i="1" l="1"/>
  <c r="BA54" i="1"/>
  <c r="AS56" i="1"/>
  <c r="BH55" i="1"/>
  <c r="BH56" i="1" l="1"/>
  <c r="AS57" i="1"/>
  <c r="AC56" i="1"/>
  <c r="BA55" i="1"/>
  <c r="BA56" i="1" l="1"/>
  <c r="AC57" i="1"/>
  <c r="BH57" i="1"/>
  <c r="AS58" i="1"/>
  <c r="AS59" i="1" l="1"/>
  <c r="BH58" i="1"/>
  <c r="AC58" i="1"/>
  <c r="BA57" i="1"/>
  <c r="AC59" i="1" l="1"/>
  <c r="BA58" i="1"/>
  <c r="AS60" i="1"/>
  <c r="BH59" i="1"/>
  <c r="BH60" i="1" l="1"/>
  <c r="AS61" i="1"/>
  <c r="BA59" i="1"/>
  <c r="AC60" i="1"/>
  <c r="BA60" i="1" l="1"/>
  <c r="AC61" i="1"/>
  <c r="AS62" i="1"/>
  <c r="BH61" i="1"/>
  <c r="AS63" i="1" l="1"/>
  <c r="BH62" i="1"/>
  <c r="AC62" i="1"/>
  <c r="BA61" i="1"/>
  <c r="AC63" i="1" l="1"/>
  <c r="BA62" i="1"/>
  <c r="AS64" i="1"/>
  <c r="BH63" i="1"/>
  <c r="AS65" i="1" l="1"/>
  <c r="BH64" i="1"/>
  <c r="AC64" i="1"/>
  <c r="BA63" i="1"/>
  <c r="BA64" i="1" l="1"/>
  <c r="AC65" i="1"/>
  <c r="BH65" i="1"/>
  <c r="AS66" i="1"/>
  <c r="BH66" i="1" l="1"/>
  <c r="AS67" i="1"/>
  <c r="AC66" i="1"/>
  <c r="BA65" i="1"/>
  <c r="BH67" i="1" l="1"/>
  <c r="AS68" i="1"/>
  <c r="BA66" i="1"/>
  <c r="AC67" i="1"/>
  <c r="AC68" i="1" l="1"/>
  <c r="BA67" i="1"/>
  <c r="BH68" i="1"/>
  <c r="AS69" i="1"/>
  <c r="AS70" i="1" l="1"/>
  <c r="BH69" i="1"/>
  <c r="AC69" i="1"/>
  <c r="BA68" i="1"/>
  <c r="AC70" i="1" l="1"/>
  <c r="BA69" i="1"/>
  <c r="AS71" i="1"/>
  <c r="BH70" i="1"/>
  <c r="AS72" i="1" l="1"/>
  <c r="BH71" i="1"/>
  <c r="AC71" i="1"/>
  <c r="BA70" i="1"/>
  <c r="BA71" i="1" l="1"/>
  <c r="AC72" i="1"/>
  <c r="AS73" i="1"/>
  <c r="BH72" i="1"/>
  <c r="AS74" i="1" l="1"/>
  <c r="BH73" i="1"/>
  <c r="AC73" i="1"/>
  <c r="BA72" i="1"/>
  <c r="BA73" i="1" l="1"/>
  <c r="AC74" i="1"/>
  <c r="BH74" i="1"/>
  <c r="AS75" i="1"/>
  <c r="AC75" i="1" l="1"/>
  <c r="BA74" i="1"/>
  <c r="BH75" i="1"/>
  <c r="AS76" i="1"/>
  <c r="BH76" i="1" l="1"/>
  <c r="AS77" i="1"/>
  <c r="AC76" i="1"/>
  <c r="BA75" i="1"/>
  <c r="BH77" i="1" l="1"/>
  <c r="AS78" i="1"/>
  <c r="AC77" i="1"/>
  <c r="BA76" i="1"/>
  <c r="AC78" i="1" l="1"/>
  <c r="BA77" i="1"/>
  <c r="AS79" i="1"/>
  <c r="BH78" i="1"/>
  <c r="AS80" i="1" l="1"/>
  <c r="BH79" i="1"/>
  <c r="AC79" i="1"/>
  <c r="BA78" i="1"/>
  <c r="AC80" i="1" l="1"/>
  <c r="BA79" i="1"/>
  <c r="AS81" i="1"/>
  <c r="BH80" i="1"/>
  <c r="AS82" i="1" l="1"/>
  <c r="BH81" i="1"/>
  <c r="AC81" i="1"/>
  <c r="BA80" i="1"/>
  <c r="BA81" i="1" l="1"/>
  <c r="AC82" i="1"/>
  <c r="AS83" i="1"/>
  <c r="BH82" i="1"/>
  <c r="BH83" i="1" l="1"/>
  <c r="AS84" i="1"/>
  <c r="BA82" i="1"/>
  <c r="AC83" i="1"/>
  <c r="AC84" i="1" l="1"/>
  <c r="BA83" i="1"/>
  <c r="AS85" i="1"/>
  <c r="BH84" i="1"/>
  <c r="AS86" i="1" l="1"/>
  <c r="BH85" i="1"/>
  <c r="BA84" i="1"/>
  <c r="AC85" i="1"/>
  <c r="BA85" i="1" l="1"/>
  <c r="AC86" i="1"/>
  <c r="AS87" i="1"/>
  <c r="BH86" i="1"/>
  <c r="AS88" i="1" l="1"/>
  <c r="BH87" i="1"/>
  <c r="BA86" i="1"/>
  <c r="AC87" i="1"/>
  <c r="AC88" i="1" l="1"/>
  <c r="BA87" i="1"/>
  <c r="AS89" i="1"/>
  <c r="BH88" i="1"/>
  <c r="AS90" i="1" l="1"/>
  <c r="BH89" i="1"/>
  <c r="AC89" i="1"/>
  <c r="BA88" i="1"/>
  <c r="BA89" i="1" l="1"/>
  <c r="AC90" i="1"/>
  <c r="BH90" i="1"/>
  <c r="AS91" i="1"/>
  <c r="BH91" i="1" l="1"/>
  <c r="AS92" i="1"/>
  <c r="AC91" i="1"/>
  <c r="BA90" i="1"/>
  <c r="AC92" i="1" l="1"/>
  <c r="BA91" i="1"/>
  <c r="AS93" i="1"/>
  <c r="BH92" i="1"/>
  <c r="AS94" i="1" l="1"/>
  <c r="BH93" i="1"/>
  <c r="AC93" i="1"/>
  <c r="BA92" i="1"/>
  <c r="AC94" i="1" l="1"/>
  <c r="BA93" i="1"/>
  <c r="AS95" i="1"/>
  <c r="BH94" i="1"/>
  <c r="BH95" i="1" l="1"/>
  <c r="AS96" i="1"/>
  <c r="AC95" i="1"/>
  <c r="BA94" i="1"/>
  <c r="BA95" i="1" l="1"/>
  <c r="AC96" i="1"/>
  <c r="AS97" i="1"/>
  <c r="BH96" i="1"/>
  <c r="BH97" i="1" l="1"/>
  <c r="AS98" i="1"/>
  <c r="AC97" i="1"/>
  <c r="BA96" i="1"/>
  <c r="AC98" i="1" l="1"/>
  <c r="BA97" i="1"/>
  <c r="AS99" i="1"/>
  <c r="BH98" i="1"/>
  <c r="AS100" i="1" l="1"/>
  <c r="BH99" i="1"/>
  <c r="AC99" i="1"/>
  <c r="BA98" i="1"/>
  <c r="AC100" i="1" l="1"/>
  <c r="BA99" i="1"/>
  <c r="BH100" i="1"/>
  <c r="AS101" i="1"/>
  <c r="AS102" i="1" l="1"/>
  <c r="BH101" i="1"/>
  <c r="BA100" i="1"/>
  <c r="AC101" i="1"/>
  <c r="AC102" i="1" l="1"/>
  <c r="BA101" i="1"/>
  <c r="AS103" i="1"/>
  <c r="BH102" i="1"/>
  <c r="AS104" i="1" l="1"/>
  <c r="BH103" i="1"/>
  <c r="AC103" i="1"/>
  <c r="BA102" i="1"/>
  <c r="AC104" i="1" l="1"/>
  <c r="BA103" i="1"/>
  <c r="AS105" i="1"/>
  <c r="BH104" i="1"/>
  <c r="AS106" i="1" l="1"/>
  <c r="BH105" i="1"/>
  <c r="AC105" i="1"/>
  <c r="BA104" i="1"/>
  <c r="AC106" i="1" l="1"/>
  <c r="BA105" i="1"/>
  <c r="AS107" i="1"/>
  <c r="BH106" i="1"/>
  <c r="BH107" i="1" l="1"/>
  <c r="AS108" i="1"/>
  <c r="AC107" i="1"/>
  <c r="BA106" i="1"/>
  <c r="BH108" i="1" l="1"/>
  <c r="AS109" i="1"/>
  <c r="AC108" i="1"/>
  <c r="BA107" i="1"/>
  <c r="AS110" i="1" l="1"/>
  <c r="BH109" i="1"/>
  <c r="BA108" i="1"/>
  <c r="AC109" i="1"/>
  <c r="AC110" i="1" l="1"/>
  <c r="BA109" i="1"/>
  <c r="AS111" i="1"/>
  <c r="BH110" i="1"/>
  <c r="AS112" i="1" l="1"/>
  <c r="BH111" i="1"/>
  <c r="AC111" i="1"/>
  <c r="BA110" i="1"/>
  <c r="BA111" i="1" l="1"/>
  <c r="AC112" i="1"/>
  <c r="BH112" i="1"/>
  <c r="AS113" i="1"/>
  <c r="AC113" i="1" l="1"/>
  <c r="BA112" i="1"/>
  <c r="AS114" i="1"/>
  <c r="BH113" i="1"/>
  <c r="AS115" i="1" l="1"/>
  <c r="BH114" i="1"/>
  <c r="AC114" i="1"/>
  <c r="BA113" i="1"/>
  <c r="AC115" i="1" l="1"/>
  <c r="BA114" i="1"/>
  <c r="AS116" i="1"/>
  <c r="BH115" i="1"/>
  <c r="BH116" i="1" l="1"/>
  <c r="AS117" i="1"/>
  <c r="BA115" i="1"/>
  <c r="AC116" i="1"/>
  <c r="BA116" i="1" l="1"/>
  <c r="AC117" i="1"/>
  <c r="BH117" i="1"/>
  <c r="AS118" i="1"/>
  <c r="AS119" i="1" l="1"/>
  <c r="BH118" i="1"/>
  <c r="AC118" i="1"/>
  <c r="BA117" i="1"/>
  <c r="AC119" i="1" l="1"/>
  <c r="BA118" i="1"/>
  <c r="AS120" i="1"/>
  <c r="BH119" i="1"/>
  <c r="BH120" i="1" l="1"/>
  <c r="AS121" i="1"/>
  <c r="BA119" i="1"/>
  <c r="AC120" i="1"/>
  <c r="BA120" i="1" l="1"/>
  <c r="AC121" i="1"/>
  <c r="BH121" i="1"/>
  <c r="AS122" i="1"/>
  <c r="BH122" i="1" l="1"/>
  <c r="AS123" i="1"/>
  <c r="BA121" i="1"/>
  <c r="AC122" i="1"/>
  <c r="BA122" i="1" l="1"/>
  <c r="AC123" i="1"/>
  <c r="AS124" i="1"/>
  <c r="BH123" i="1"/>
  <c r="AS125" i="1" l="1"/>
  <c r="BH124" i="1"/>
  <c r="AC124" i="1"/>
  <c r="BA123" i="1"/>
  <c r="AC125" i="1" l="1"/>
  <c r="BA124" i="1"/>
  <c r="BH125" i="1"/>
  <c r="AS126" i="1"/>
  <c r="BH126" i="1" l="1"/>
  <c r="AS127" i="1"/>
  <c r="BA125" i="1"/>
  <c r="AC126" i="1"/>
  <c r="AC127" i="1" l="1"/>
  <c r="BA126" i="1"/>
  <c r="AS128" i="1"/>
  <c r="BH127" i="1"/>
  <c r="AS129" i="1" l="1"/>
  <c r="BH128" i="1"/>
  <c r="AC128" i="1"/>
  <c r="BA127" i="1"/>
  <c r="AC129" i="1" l="1"/>
  <c r="BA128" i="1"/>
  <c r="BH129" i="1"/>
  <c r="AS130" i="1"/>
  <c r="BH130" i="1" l="1"/>
  <c r="AS131" i="1"/>
  <c r="BA129" i="1"/>
  <c r="AC130" i="1"/>
  <c r="AC131" i="1" l="1"/>
  <c r="BA130" i="1"/>
  <c r="AS132" i="1"/>
  <c r="BH131" i="1"/>
  <c r="AS133" i="1" l="1"/>
  <c r="BH132" i="1"/>
  <c r="AC132" i="1"/>
  <c r="BA131" i="1"/>
  <c r="BA132" i="1" l="1"/>
  <c r="AC133" i="1"/>
  <c r="BH133" i="1"/>
  <c r="AS134" i="1"/>
  <c r="BH134" i="1" l="1"/>
  <c r="AS135" i="1"/>
  <c r="BA133" i="1"/>
  <c r="AC134" i="1"/>
  <c r="AC135" i="1" l="1"/>
  <c r="BA134" i="1"/>
  <c r="AS136" i="1"/>
  <c r="BH135" i="1"/>
  <c r="BH136" i="1" l="1"/>
  <c r="AS137" i="1"/>
  <c r="AC136" i="1"/>
  <c r="BA135" i="1"/>
  <c r="AC137" i="1" l="1"/>
  <c r="BA136" i="1"/>
  <c r="AS138" i="1"/>
  <c r="BH137" i="1"/>
  <c r="AS139" i="1" l="1"/>
  <c r="BH138" i="1"/>
  <c r="AC138" i="1"/>
  <c r="BA137" i="1"/>
  <c r="BA138" i="1" l="1"/>
  <c r="AC139" i="1"/>
  <c r="BH139" i="1"/>
  <c r="AS140" i="1"/>
  <c r="BA139" i="1" l="1"/>
  <c r="AC140" i="1"/>
  <c r="AS141" i="1"/>
  <c r="BH140" i="1"/>
  <c r="BH141" i="1" l="1"/>
  <c r="AS142" i="1"/>
  <c r="AC141" i="1"/>
  <c r="BA140" i="1"/>
  <c r="BA141" i="1" l="1"/>
  <c r="AC142" i="1"/>
  <c r="BH142" i="1"/>
  <c r="AS143" i="1"/>
  <c r="AS144" i="1" l="1"/>
  <c r="BH143" i="1"/>
  <c r="AC143" i="1"/>
  <c r="BA142" i="1"/>
  <c r="AC144" i="1" l="1"/>
  <c r="BA143" i="1"/>
  <c r="AS145" i="1"/>
  <c r="BH144" i="1"/>
  <c r="AS146" i="1" l="1"/>
  <c r="BH145" i="1"/>
  <c r="BA144" i="1"/>
  <c r="AC145" i="1"/>
  <c r="BA145" i="1" l="1"/>
  <c r="AC146" i="1"/>
  <c r="BH146" i="1"/>
  <c r="AS147" i="1"/>
  <c r="BH147" i="1" l="1"/>
  <c r="AS148" i="1"/>
  <c r="BA146" i="1"/>
  <c r="AC147" i="1"/>
  <c r="AC148" i="1" l="1"/>
  <c r="BA147" i="1"/>
  <c r="BH148" i="1"/>
  <c r="AS149" i="1"/>
  <c r="BH149" i="1" l="1"/>
  <c r="AS150" i="1"/>
  <c r="AC149" i="1"/>
  <c r="BA148" i="1"/>
  <c r="AC150" i="1" l="1"/>
  <c r="BA149" i="1"/>
  <c r="AS151" i="1"/>
  <c r="BH150" i="1"/>
  <c r="BH151" i="1" l="1"/>
  <c r="AS152" i="1"/>
  <c r="BA150" i="1"/>
  <c r="AC151" i="1"/>
  <c r="BH152" i="1" l="1"/>
  <c r="AS153" i="1"/>
  <c r="BA151" i="1"/>
  <c r="AC152" i="1"/>
  <c r="AS154" i="1" l="1"/>
  <c r="BH153" i="1"/>
  <c r="BA152" i="1"/>
  <c r="AC153" i="1"/>
  <c r="AC154" i="1" l="1"/>
  <c r="BA153" i="1"/>
  <c r="AS155" i="1"/>
  <c r="BH154" i="1"/>
  <c r="BH155" i="1" l="1"/>
  <c r="AS156" i="1"/>
  <c r="AC155" i="1"/>
  <c r="BA154" i="1"/>
  <c r="BH156" i="1" l="1"/>
  <c r="AS157" i="1"/>
  <c r="BA155" i="1"/>
  <c r="AC156" i="1"/>
  <c r="AC157" i="1" l="1"/>
  <c r="BA156" i="1"/>
  <c r="AS158" i="1"/>
  <c r="BH158" i="1" s="1"/>
  <c r="BH157" i="1"/>
  <c r="AC158" i="1" l="1"/>
  <c r="BA158" i="1" s="1"/>
  <c r="BA157" i="1"/>
</calcChain>
</file>

<file path=xl/sharedStrings.xml><?xml version="1.0" encoding="utf-8"?>
<sst xmlns="http://schemas.openxmlformats.org/spreadsheetml/2006/main" count="3655" uniqueCount="268">
  <si>
    <t>Corr</t>
  </si>
  <si>
    <t>Tipo</t>
  </si>
  <si>
    <t>Título</t>
  </si>
  <si>
    <t>Gráfico</t>
  </si>
  <si>
    <t>Filtro 1</t>
  </si>
  <si>
    <t>Valor 1</t>
  </si>
  <si>
    <t>Filtro 2</t>
  </si>
  <si>
    <t>Valor 2</t>
  </si>
  <si>
    <t>Filtro 3</t>
  </si>
  <si>
    <t>Valor 3</t>
  </si>
  <si>
    <t>Filtro 4</t>
  </si>
  <si>
    <t>Valor 4</t>
  </si>
  <si>
    <t>Link Fórmula</t>
  </si>
  <si>
    <t>Link</t>
  </si>
  <si>
    <t>Territorio</t>
  </si>
  <si>
    <t>Temporalidad</t>
  </si>
  <si>
    <t>Unidad de Medida</t>
  </si>
  <si>
    <t>Parámetro</t>
  </si>
  <si>
    <t>[id]</t>
  </si>
  <si>
    <t xml:space="preserve"> [nombre]</t>
  </si>
  <si>
    <t xml:space="preserve"> [descripcion]</t>
  </si>
  <si>
    <t xml:space="preserve"> [titulo]</t>
  </si>
  <si>
    <t xml:space="preserve"> [subtitulo]</t>
  </si>
  <si>
    <t xml:space="preserve"> [tags]</t>
  </si>
  <si>
    <t xml:space="preserve"> [url]</t>
  </si>
  <si>
    <t xml:space="preserve"> [iso_pais]</t>
  </si>
  <si>
    <t>[nivel_administrativo]</t>
  </si>
  <si>
    <t>[descripcion_larga]</t>
  </si>
  <si>
    <t>[fecha_publicacion]</t>
  </si>
  <si>
    <t xml:space="preserve"> [idioma]</t>
  </si>
  <si>
    <t xml:space="preserve"> [responsable]</t>
  </si>
  <si>
    <t xml:space="preserve"> [shopify]</t>
  </si>
  <si>
    <t xml:space="preserve"> [auxiliar]</t>
  </si>
  <si>
    <t xml:space="preserve"> [rango_edad]</t>
  </si>
  <si>
    <t>[CATEGORIA_id]</t>
  </si>
  <si>
    <t>[PARAMETRO_id]</t>
  </si>
  <si>
    <t>[DETALLE_id]</t>
  </si>
  <si>
    <t>[TERRITORIO_id]</t>
  </si>
  <si>
    <t>[TEMPORALIDAD_id]</t>
  </si>
  <si>
    <t>[TIPO_GRAFICO_id]</t>
  </si>
  <si>
    <t>[FUENTE_id]</t>
  </si>
  <si>
    <t>[unidad_medida]</t>
  </si>
  <si>
    <t>[tamanio_muestra]</t>
  </si>
  <si>
    <t>[caracteristica_especial]</t>
  </si>
  <si>
    <t>[auxiliar_1]</t>
  </si>
  <si>
    <t>[RESPONSABLE_id]</t>
  </si>
  <si>
    <t>[UNIDAD_MEDIDA_id]</t>
  </si>
  <si>
    <t>GR</t>
  </si>
  <si>
    <t>Muestra</t>
  </si>
  <si>
    <t>Gráfico 1</t>
  </si>
  <si>
    <t>SIN VENTAS</t>
  </si>
  <si>
    <t>https://analytics.zoho.com/open-view/2395394000001035438?ZOHO_CRITERIA=%224.5%22.%22Id_Tama%C3%B1o_Espec%C3%ADfico%22%3D1</t>
  </si>
  <si>
    <t>Chile</t>
  </si>
  <si>
    <t>Año 2020</t>
  </si>
  <si>
    <t>empresas</t>
  </si>
  <si>
    <t>Número</t>
  </si>
  <si>
    <t>Número de Empresas Agrícultura</t>
  </si>
  <si>
    <t>venta estimada, empresas en agricultura, cultivos, actividad económica, agricultura, ganadería</t>
  </si>
  <si>
    <t>CHL</t>
  </si>
  <si>
    <t>País</t>
  </si>
  <si>
    <t>Número de Empleados de las empresas dedicadas a una actividad económica asociada a la agricultura o la ganadería, según tamaño de la empresa.</t>
  </si>
  <si>
    <t>Español</t>
  </si>
  <si>
    <t>Naty</t>
  </si>
  <si>
    <t>No Aplica</t>
  </si>
  <si>
    <t>Fruta</t>
  </si>
  <si>
    <t>Servicio de Impuestos Internos , Ministerio de Hacienda, Chile</t>
  </si>
  <si>
    <t>PEQUEÑA 2</t>
  </si>
  <si>
    <t>https://analytics.zoho.com/open-view/2395394000001035438?ZOHO_CRITERIA=%224.5%22.%22Id_Tama%C3%B1o_Espec%C3%ADfico%22%3D2</t>
  </si>
  <si>
    <t>MICRO 1</t>
  </si>
  <si>
    <t>https://analytics.zoho.com/open-view/2395394000001035438?ZOHO_CRITERIA=%224.5%22.%22Id_Tama%C3%B1o_Espec%C3%ADfico%22%3D3</t>
  </si>
  <si>
    <t>MEDIANA 1</t>
  </si>
  <si>
    <t>https://analytics.zoho.com/open-view/2395394000001035438?ZOHO_CRITERIA=%224.5%22.%22Id_Tama%C3%B1o_Espec%C3%ADfico%22%3D4</t>
  </si>
  <si>
    <t>MICRO 2</t>
  </si>
  <si>
    <t>https://analytics.zoho.com/open-view/2395394000001035438?ZOHO_CRITERIA=%224.5%22.%22Id_Tama%C3%B1o_Espec%C3%ADfico%22%3D5</t>
  </si>
  <si>
    <t>PEQUEÑA 3</t>
  </si>
  <si>
    <t>https://analytics.zoho.com/open-view/2395394000001035438?ZOHO_CRITERIA=%224.5%22.%22Id_Tama%C3%B1o_Espec%C3%ADfico%22%3D6</t>
  </si>
  <si>
    <t>MICRO 3</t>
  </si>
  <si>
    <t>https://analytics.zoho.com/open-view/2395394000001035438?ZOHO_CRITERIA=%224.5%22.%22Id_Tama%C3%B1o_Espec%C3%ADfico%22%3D7</t>
  </si>
  <si>
    <t>GRANDE 1</t>
  </si>
  <si>
    <t>https://analytics.zoho.com/open-view/2395394000001035438?ZOHO_CRITERIA=%224.5%22.%22Id_Tama%C3%B1o_Espec%C3%ADfico%22%3D8</t>
  </si>
  <si>
    <t>PEQUEÑA 1</t>
  </si>
  <si>
    <t>https://analytics.zoho.com/open-view/2395394000001035438?ZOHO_CRITERIA=%224.5%22.%22Id_Tama%C3%B1o_Espec%C3%ADfico%22%3D9</t>
  </si>
  <si>
    <t>MEDIANA 2</t>
  </si>
  <si>
    <t>https://analytics.zoho.com/open-view/2395394000001035438?ZOHO_CRITERIA=%224.5%22.%22Id_Tama%C3%B1o_Espec%C3%ADfico%22%3D10</t>
  </si>
  <si>
    <t>GRANDE 2</t>
  </si>
  <si>
    <t>https://analytics.zoho.com/open-view/2395394000001035438?ZOHO_CRITERIA=%224.5%22.%22Id_Tama%C3%B1o_Espec%C3%ADfico%22%3D11</t>
  </si>
  <si>
    <t>GRANDE 4</t>
  </si>
  <si>
    <t>https://analytics.zoho.com/open-view/2395394000001035438?ZOHO_CRITERIA=%224.5%22.%22Id_Tama%C3%B1o_Espec%C3%ADfico%22%3D12</t>
  </si>
  <si>
    <t>GRANDE 3</t>
  </si>
  <si>
    <t>https://analytics.zoho.com/open-view/2395394000001035438?ZOHO_CRITERIA=%224.5%22.%22Id_Tama%C3%B1o_Espec%C3%ADfico%22%3D13</t>
  </si>
  <si>
    <t>Gráfico 2</t>
  </si>
  <si>
    <t>https://analytics.zoho.com/open-view/2395394000001128577?ZOHO_CRITERIA=%224.5%22.%22Id_Tama%C3%B1o_Espec%C3%ADfico%22%3D1</t>
  </si>
  <si>
    <t>https://analytics.zoho.com/open-view/2395394000001128577?ZOHO_CRITERIA=%224.5%22.%22Id_Tama%C3%B1o_Espec%C3%ADfico%22%3D2</t>
  </si>
  <si>
    <t>https://analytics.zoho.com/open-view/2395394000001128577?ZOHO_CRITERIA=%224.5%22.%22Id_Tama%C3%B1o_Espec%C3%ADfico%22%3D3</t>
  </si>
  <si>
    <t>https://analytics.zoho.com/open-view/2395394000001128577?ZOHO_CRITERIA=%224.5%22.%22Id_Tama%C3%B1o_Espec%C3%ADfico%22%3D4</t>
  </si>
  <si>
    <t>https://analytics.zoho.com/open-view/2395394000001128577?ZOHO_CRITERIA=%224.5%22.%22Id_Tama%C3%B1o_Espec%C3%ADfico%22%3D5</t>
  </si>
  <si>
    <t>https://analytics.zoho.com/open-view/2395394000001128577?ZOHO_CRITERIA=%224.5%22.%22Id_Tama%C3%B1o_Espec%C3%ADfico%22%3D6</t>
  </si>
  <si>
    <t>https://analytics.zoho.com/open-view/2395394000001128577?ZOHO_CRITERIA=%224.5%22.%22Id_Tama%C3%B1o_Espec%C3%ADfico%22%3D7</t>
  </si>
  <si>
    <t>https://analytics.zoho.com/open-view/2395394000001128577?ZOHO_CRITERIA=%224.5%22.%22Id_Tama%C3%B1o_Espec%C3%ADfico%22%3D8</t>
  </si>
  <si>
    <t>https://analytics.zoho.com/open-view/2395394000001128577?ZOHO_CRITERIA=%224.5%22.%22Id_Tama%C3%B1o_Espec%C3%ADfico%22%3D9</t>
  </si>
  <si>
    <t>https://analytics.zoho.com/open-view/2395394000001128577?ZOHO_CRITERIA=%224.5%22.%22Id_Tama%C3%B1o_Espec%C3%ADfico%22%3D10</t>
  </si>
  <si>
    <t>https://analytics.zoho.com/open-view/2395394000001128577?ZOHO_CRITERIA=%224.5%22.%22Id_Tama%C3%B1o_Espec%C3%ADfico%22%3D11</t>
  </si>
  <si>
    <t>https://analytics.zoho.com/open-view/2395394000001128577?ZOHO_CRITERIA=%224.5%22.%22Id_Tama%C3%B1o_Espec%C3%ADfico%22%3D12</t>
  </si>
  <si>
    <t>https://analytics.zoho.com/open-view/2395394000001128577?ZOHO_CRITERIA=%224.5%22.%22Id_Tama%C3%B1o_Espec%C3%ADfico%22%3D13</t>
  </si>
  <si>
    <t>Gráfico 3</t>
  </si>
  <si>
    <t>https://analytics.zoho.com/open-view/2395394000001128894?ZOHO_CRITERIA=%224.5%22.%22Id_Tama%C3%B1o_Espec%C3%ADfico%22%3D1</t>
  </si>
  <si>
    <t>Dólar USA</t>
  </si>
  <si>
    <t>Ventas</t>
  </si>
  <si>
    <t>Ventas Estimadas Agricultura</t>
  </si>
  <si>
    <t>https://analytics.zoho.com/open-view/2395394000001128894?ZOHO_CRITERIA=%224.5%22.%22Id_Tama%C3%B1o_Espec%C3%ADfico%22%3D2</t>
  </si>
  <si>
    <t>https://analytics.zoho.com/open-view/2395394000001128894?ZOHO_CRITERIA=%224.5%22.%22Id_Tama%C3%B1o_Espec%C3%ADfico%22%3D3</t>
  </si>
  <si>
    <t>https://analytics.zoho.com/open-view/2395394000001128894?ZOHO_CRITERIA=%224.5%22.%22Id_Tama%C3%B1o_Espec%C3%ADfico%22%3D4</t>
  </si>
  <si>
    <t>https://analytics.zoho.com/open-view/2395394000001128894?ZOHO_CRITERIA=%224.5%22.%22Id_Tama%C3%B1o_Espec%C3%ADfico%22%3D5</t>
  </si>
  <si>
    <t>https://analytics.zoho.com/open-view/2395394000001128894?ZOHO_CRITERIA=%224.5%22.%22Id_Tama%C3%B1o_Espec%C3%ADfico%22%3D6</t>
  </si>
  <si>
    <t>https://analytics.zoho.com/open-view/2395394000001128894?ZOHO_CRITERIA=%224.5%22.%22Id_Tama%C3%B1o_Espec%C3%ADfico%22%3D7</t>
  </si>
  <si>
    <t>https://analytics.zoho.com/open-view/2395394000001128894?ZOHO_CRITERIA=%224.5%22.%22Id_Tama%C3%B1o_Espec%C3%ADfico%22%3D8</t>
  </si>
  <si>
    <t>https://analytics.zoho.com/open-view/2395394000001128894?ZOHO_CRITERIA=%224.5%22.%22Id_Tama%C3%B1o_Espec%C3%ADfico%22%3D9</t>
  </si>
  <si>
    <t>https://analytics.zoho.com/open-view/2395394000001128894?ZOHO_CRITERIA=%224.5%22.%22Id_Tama%C3%B1o_Espec%C3%ADfico%22%3D10</t>
  </si>
  <si>
    <t>https://analytics.zoho.com/open-view/2395394000001128894?ZOHO_CRITERIA=%224.5%22.%22Id_Tama%C3%B1o_Espec%C3%ADfico%22%3D11</t>
  </si>
  <si>
    <t>https://analytics.zoho.com/open-view/2395394000001128894?ZOHO_CRITERIA=%224.5%22.%22Id_Tama%C3%B1o_Espec%C3%ADfico%22%3D12</t>
  </si>
  <si>
    <t>https://analytics.zoho.com/open-view/2395394000001128894?ZOHO_CRITERIA=%224.5%22.%22Id_Tama%C3%B1o_Espec%C3%ADfico%22%3D13</t>
  </si>
  <si>
    <t>Gráfico 4</t>
  </si>
  <si>
    <t>https://analytics.zoho.com/open-view/2395394000001128820?ZOHO_CRITERIA=%224.5%22.%22Id_Tama%C3%B1o_Espec%C3%ADfico%22%3D1</t>
  </si>
  <si>
    <t>https://analytics.zoho.com/open-view/2395394000001128820?ZOHO_CRITERIA=%224.5%22.%22Id_Tama%C3%B1o_Espec%C3%ADfico%22%3D2</t>
  </si>
  <si>
    <t>https://analytics.zoho.com/open-view/2395394000001128820?ZOHO_CRITERIA=%224.5%22.%22Id_Tama%C3%B1o_Espec%C3%ADfico%22%3D3</t>
  </si>
  <si>
    <t>https://analytics.zoho.com/open-view/2395394000001128820?ZOHO_CRITERIA=%224.5%22.%22Id_Tama%C3%B1o_Espec%C3%ADfico%22%3D4</t>
  </si>
  <si>
    <t>https://analytics.zoho.com/open-view/2395394000001128820?ZOHO_CRITERIA=%224.5%22.%22Id_Tama%C3%B1o_Espec%C3%ADfico%22%3D5</t>
  </si>
  <si>
    <t>https://analytics.zoho.com/open-view/2395394000001128820?ZOHO_CRITERIA=%224.5%22.%22Id_Tama%C3%B1o_Espec%C3%ADfico%22%3D6</t>
  </si>
  <si>
    <t>https://analytics.zoho.com/open-view/2395394000001128820?ZOHO_CRITERIA=%224.5%22.%22Id_Tama%C3%B1o_Espec%C3%ADfico%22%3D7</t>
  </si>
  <si>
    <t>https://analytics.zoho.com/open-view/2395394000001128820?ZOHO_CRITERIA=%224.5%22.%22Id_Tama%C3%B1o_Espec%C3%ADfico%22%3D8</t>
  </si>
  <si>
    <t>https://analytics.zoho.com/open-view/2395394000001128820?ZOHO_CRITERIA=%224.5%22.%22Id_Tama%C3%B1o_Espec%C3%ADfico%22%3D9</t>
  </si>
  <si>
    <t>https://analytics.zoho.com/open-view/2395394000001128820?ZOHO_CRITERIA=%224.5%22.%22Id_Tama%C3%B1o_Espec%C3%ADfico%22%3D10</t>
  </si>
  <si>
    <t>https://analytics.zoho.com/open-view/2395394000001128820?ZOHO_CRITERIA=%224.5%22.%22Id_Tama%C3%B1o_Espec%C3%ADfico%22%3D11</t>
  </si>
  <si>
    <t>https://analytics.zoho.com/open-view/2395394000001128820?ZOHO_CRITERIA=%224.5%22.%22Id_Tama%C3%B1o_Espec%C3%ADfico%22%3D12</t>
  </si>
  <si>
    <t>https://analytics.zoho.com/open-view/2395394000001128820?ZOHO_CRITERIA=%224.5%22.%22Id_Tama%C3%B1o_Espec%C3%ADfico%22%3D13</t>
  </si>
  <si>
    <t>Gráfico 5</t>
  </si>
  <si>
    <t>Legumbres</t>
  </si>
  <si>
    <t>https://analytics.zoho.com/open-view/2395394000001175274?ZOHO_CRITERIA=%224.5%22.%22Id_Producto%22%3D100110</t>
  </si>
  <si>
    <t>Empleados</t>
  </si>
  <si>
    <t>Número Empleados Agrícultura</t>
  </si>
  <si>
    <t>Cereales</t>
  </si>
  <si>
    <t>https://analytics.zoho.com/open-view/2395394000001175274?ZOHO_CRITERIA=%224.5%22.%22Id_Producto%22%3D100111</t>
  </si>
  <si>
    <t>Hortalizas</t>
  </si>
  <si>
    <t>https://analytics.zoho.com/open-view/2395394000001175274?ZOHO_CRITERIA=%224.5%22.%22Id_Producto%22%3D100112</t>
  </si>
  <si>
    <t>Industriales</t>
  </si>
  <si>
    <t>https://analytics.zoho.com/open-view/2395394000001175274?ZOHO_CRITERIA=%224.5%22.%22Id_Producto%22%3D100113</t>
  </si>
  <si>
    <t>Tubérculos</t>
  </si>
  <si>
    <t>https://analytics.zoho.com/open-view/2395394000001175274?ZOHO_CRITERIA=%224.5%22.%22Id_Producto%22%3D100114</t>
  </si>
  <si>
    <t>Semillas</t>
  </si>
  <si>
    <t>https://analytics.zoho.com/open-view/2395394000001175274?ZOHO_CRITERIA=%224.5%22.%22Id_Producto%22%3D100115</t>
  </si>
  <si>
    <t>Plantas y forraje</t>
  </si>
  <si>
    <t>https://analytics.zoho.com/open-view/2395394000001175274?ZOHO_CRITERIA=%224.5%22.%22Id_Producto%22%3D100117</t>
  </si>
  <si>
    <t>Gráfico 6</t>
  </si>
  <si>
    <t>Porotos</t>
  </si>
  <si>
    <t>https://analytics.zoho.com/open-view/2395394000001175301?ZOHO_CRITERIA=%224.5%22.%22Id_Categor%C3%ADa%22%3D100110002</t>
  </si>
  <si>
    <t>Otras legumbres</t>
  </si>
  <si>
    <t>https://analytics.zoho.com/open-view/2395394000001175301?ZOHO_CRITERIA=%224.5%22.%22Id_Categor%C3%ADa%22%3D100110007</t>
  </si>
  <si>
    <t>Arroz</t>
  </si>
  <si>
    <t>https://analytics.zoho.com/open-view/2395394000001175301?ZOHO_CRITERIA=%224.5%22.%22Id_Categor%C3%ADa%22%3D100111001</t>
  </si>
  <si>
    <t>Trigo</t>
  </si>
  <si>
    <t>https://analytics.zoho.com/open-view/2395394000001175301?ZOHO_CRITERIA=%224.5%22.%22Id_Categor%C3%ADa%22%3D100111002</t>
  </si>
  <si>
    <t>Maíz</t>
  </si>
  <si>
    <t>https://analytics.zoho.com/open-view/2395394000001175301?ZOHO_CRITERIA=%224.5%22.%22Id_Categor%C3%ADa%22%3D100111003</t>
  </si>
  <si>
    <t>Cebada</t>
  </si>
  <si>
    <t>https://analytics.zoho.com/open-view/2395394000001175301?ZOHO_CRITERIA=%224.5%22.%22Id_Categor%C3%ADa%22%3D100111004</t>
  </si>
  <si>
    <t>Avena</t>
  </si>
  <si>
    <t>https://analytics.zoho.com/open-view/2395394000001175301?ZOHO_CRITERIA=%224.5%22.%22Id_Categor%C3%ADa%22%3D100111005</t>
  </si>
  <si>
    <t>Otros cereales</t>
  </si>
  <si>
    <t>https://analytics.zoho.com/open-view/2395394000001175301?ZOHO_CRITERIA=%224.5%22.%22Id_Categor%C3%ADa%22%3D100111011</t>
  </si>
  <si>
    <t>Hortalizas y melones</t>
  </si>
  <si>
    <t>https://analytics.zoho.com/open-view/2395394000001175301?ZOHO_CRITERIA=%224.5%22.%22Id_Categor%C3%ADa%22%3D100112046</t>
  </si>
  <si>
    <t>Lupino</t>
  </si>
  <si>
    <t>https://analytics.zoho.com/open-view/2395394000001175301?ZOHO_CRITERIA=%224.5%22.%22Id_Categor%C3%ADa%22%3D100113001</t>
  </si>
  <si>
    <t>Semillas de Maravilla</t>
  </si>
  <si>
    <t>https://analytics.zoho.com/open-view/2395394000001175301?ZOHO_CRITERIA=%224.5%22.%22Id_Categor%C3%ADa%22%3D100113002</t>
  </si>
  <si>
    <t>Semillas de Raps</t>
  </si>
  <si>
    <t>https://analytics.zoho.com/open-view/2395394000001175301?ZOHO_CRITERIA=%224.5%22.%22Id_Categor%C3%ADa%22%3D100113003</t>
  </si>
  <si>
    <t>Remolacha azucarera</t>
  </si>
  <si>
    <t>https://analytics.zoho.com/open-view/2395394000001175301?ZOHO_CRITERIA=%224.5%22.%22Id_Categor%C3%ADa%22%3D100113004</t>
  </si>
  <si>
    <t>Tabaco</t>
  </si>
  <si>
    <t>https://analytics.zoho.com/open-view/2395394000001175301?ZOHO_CRITERIA=%224.5%22.%22Id_Categor%C3%ADa%22%3D100113005</t>
  </si>
  <si>
    <t>Papas</t>
  </si>
  <si>
    <t>https://analytics.zoho.com/open-view/2395394000001175301?ZOHO_CRITERIA=%224.5%22.%22Id_Categor%C3%ADa%22%3D100114001</t>
  </si>
  <si>
    <t>Camotes</t>
  </si>
  <si>
    <t>https://analytics.zoho.com/open-view/2395394000001175301?ZOHO_CRITERIA=%224.5%22.%22Id_Categor%C3%ADa%22%3D100114002</t>
  </si>
  <si>
    <t>Otros tubérculos</t>
  </si>
  <si>
    <t>https://analytics.zoho.com/open-view/2395394000001175301?ZOHO_CRITERIA=%224.5%22.%22Id_Categor%C3%ADa%22%3D100114015</t>
  </si>
  <si>
    <t>Semillas de hortalizas</t>
  </si>
  <si>
    <t>https://analytics.zoho.com/open-view/2395394000001175301?ZOHO_CRITERIA=%224.5%22.%22Id_Categor%C3%ADa%22%3D100115001</t>
  </si>
  <si>
    <t>Otras semillas de cereales, legumbres y oleaginosas</t>
  </si>
  <si>
    <t>https://analytics.zoho.com/open-view/2395394000001175301?ZOHO_CRITERIA=%224.5%22.%22Id_Categor%C3%ADa%22%3D100115003</t>
  </si>
  <si>
    <t>Plantas de fibra</t>
  </si>
  <si>
    <t>https://analytics.zoho.com/open-view/2395394000001175301?ZOHO_CRITERIA=%224.5%22.%22Id_Categor%C3%ADa%22%3D100117002</t>
  </si>
  <si>
    <t>Flores</t>
  </si>
  <si>
    <t>https://analytics.zoho.com/open-view/2395394000001175301?ZOHO_CRITERIA=%224.5%22.%22Id_Categor%C3%ADa%22%3D100117005</t>
  </si>
  <si>
    <t>Forraje en praderas mejoradas o sembradas</t>
  </si>
  <si>
    <t>https://analytics.zoho.com/open-view/2395394000001175301?ZOHO_CRITERIA=%224.5%22.%22Id_Categor%C3%ADa%22%3D100117006</t>
  </si>
  <si>
    <t>Gráfico 7</t>
  </si>
  <si>
    <t>https://analytics.zoho.com/open-view/2395394000001175328?ZOHO_CRITERIA=%224.5%22.%22Id_Producto%22%3D100110</t>
  </si>
  <si>
    <t>Ventas estimadas de empresas dedicadas a agricultura y/o ganadería</t>
  </si>
  <si>
    <t>https://analytics.zoho.com/open-view/2395394000001175328?ZOHO_CRITERIA=%224.5%22.%22Id_Producto%22%3D100111</t>
  </si>
  <si>
    <t>https://analytics.zoho.com/open-view/2395394000001175328?ZOHO_CRITERIA=%224.5%22.%22Id_Producto%22%3D100112</t>
  </si>
  <si>
    <t>https://analytics.zoho.com/open-view/2395394000001175328?ZOHO_CRITERIA=%224.5%22.%22Id_Producto%22%3D100113</t>
  </si>
  <si>
    <t>https://analytics.zoho.com/open-view/2395394000001175328?ZOHO_CRITERIA=%224.5%22.%22Id_Producto%22%3D100114</t>
  </si>
  <si>
    <t>https://analytics.zoho.com/open-view/2395394000001175328?ZOHO_CRITERIA=%224.5%22.%22Id_Producto%22%3D100115</t>
  </si>
  <si>
    <t>https://analytics.zoho.com/open-view/2395394000001175328?ZOHO_CRITERIA=%224.5%22.%22Id_Producto%22%3D100117</t>
  </si>
  <si>
    <t>Gráfico 8</t>
  </si>
  <si>
    <t>https://analytics.zoho.com/open-view/2395394000001175359?ZOHO_CRITERIA=%224.5%22.%22Id_Categor%C3%ADa%22%3D100110002</t>
  </si>
  <si>
    <t>https://analytics.zoho.com/open-view/2395394000001175359?ZOHO_CRITERIA=%224.5%22.%22Id_Categor%C3%ADa%22%3D100110007</t>
  </si>
  <si>
    <t>https://analytics.zoho.com/open-view/2395394000001175359?ZOHO_CRITERIA=%224.5%22.%22Id_Categor%C3%ADa%22%3D100111001</t>
  </si>
  <si>
    <t>https://analytics.zoho.com/open-view/2395394000001175359?ZOHO_CRITERIA=%224.5%22.%22Id_Categor%C3%ADa%22%3D100111002</t>
  </si>
  <si>
    <t>https://analytics.zoho.com/open-view/2395394000001175359?ZOHO_CRITERIA=%224.5%22.%22Id_Categor%C3%ADa%22%3D100111003</t>
  </si>
  <si>
    <t>https://analytics.zoho.com/open-view/2395394000001175359?ZOHO_CRITERIA=%224.5%22.%22Id_Categor%C3%ADa%22%3D100111004</t>
  </si>
  <si>
    <t>https://analytics.zoho.com/open-view/2395394000001175359?ZOHO_CRITERIA=%224.5%22.%22Id_Categor%C3%ADa%22%3D100111005</t>
  </si>
  <si>
    <t>https://analytics.zoho.com/open-view/2395394000001175359?ZOHO_CRITERIA=%224.5%22.%22Id_Categor%C3%ADa%22%3D100111011</t>
  </si>
  <si>
    <t>https://analytics.zoho.com/open-view/2395394000001175359?ZOHO_CRITERIA=%224.5%22.%22Id_Categor%C3%ADa%22%3D100112046</t>
  </si>
  <si>
    <t>https://analytics.zoho.com/open-view/2395394000001175359?ZOHO_CRITERIA=%224.5%22.%22Id_Categor%C3%ADa%22%3D100113001</t>
  </si>
  <si>
    <t>https://analytics.zoho.com/open-view/2395394000001175359?ZOHO_CRITERIA=%224.5%22.%22Id_Categor%C3%ADa%22%3D100113002</t>
  </si>
  <si>
    <t>https://analytics.zoho.com/open-view/2395394000001175359?ZOHO_CRITERIA=%224.5%22.%22Id_Categor%C3%ADa%22%3D100113003</t>
  </si>
  <si>
    <t>https://analytics.zoho.com/open-view/2395394000001175359?ZOHO_CRITERIA=%224.5%22.%22Id_Categor%C3%ADa%22%3D100113004</t>
  </si>
  <si>
    <t>https://analytics.zoho.com/open-view/2395394000001175359?ZOHO_CRITERIA=%224.5%22.%22Id_Categor%C3%ADa%22%3D100113005</t>
  </si>
  <si>
    <t>https://analytics.zoho.com/open-view/2395394000001175359?ZOHO_CRITERIA=%224.5%22.%22Id_Categor%C3%ADa%22%3D100114001</t>
  </si>
  <si>
    <t>https://analytics.zoho.com/open-view/2395394000001175359?ZOHO_CRITERIA=%224.5%22.%22Id_Categor%C3%ADa%22%3D100114002</t>
  </si>
  <si>
    <t>https://analytics.zoho.com/open-view/2395394000001175359?ZOHO_CRITERIA=%224.5%22.%22Id_Categor%C3%ADa%22%3D100114015</t>
  </si>
  <si>
    <t>https://analytics.zoho.com/open-view/2395394000001175359?ZOHO_CRITERIA=%224.5%22.%22Id_Categor%C3%ADa%22%3D100115001</t>
  </si>
  <si>
    <t>https://analytics.zoho.com/open-view/2395394000001175359?ZOHO_CRITERIA=%224.5%22.%22Id_Categor%C3%ADa%22%3D100115003</t>
  </si>
  <si>
    <t>https://analytics.zoho.com/open-view/2395394000001175359?ZOHO_CRITERIA=%224.5%22.%22Id_Categor%C3%ADa%22%3D100117002</t>
  </si>
  <si>
    <t>https://analytics.zoho.com/open-view/2395394000001175359?ZOHO_CRITERIA=%224.5%22.%22Id_Categor%C3%ADa%22%3D100117005</t>
  </si>
  <si>
    <t>https://analytics.zoho.com/open-view/2395394000001175359?ZOHO_CRITERIA=%224.5%22.%22Id_Categor%C3%ADa%22%3D100117006</t>
  </si>
  <si>
    <t>Gráfico 9</t>
  </si>
  <si>
    <t>https://analytics.zoho.com/open-view/2395394000001194468</t>
  </si>
  <si>
    <t>Número de Empresas</t>
  </si>
  <si>
    <t>Gráfico 10</t>
  </si>
  <si>
    <t>https://analytics.zoho.com/open-view/2395394000001194755</t>
  </si>
  <si>
    <t>Número de Empresas y Ventas Estimadas del Sector Agrícola según la Categoría de Tamaño Específica del Servicio de Impuestos Internos de Chile para el Año 2020 (USD)</t>
  </si>
  <si>
    <t>Gráfico 11</t>
  </si>
  <si>
    <t>https://analytics.zoho.com/open-view/2395394000001194960</t>
  </si>
  <si>
    <t>II</t>
  </si>
  <si>
    <t>Informe 1</t>
  </si>
  <si>
    <t>empleados</t>
  </si>
  <si>
    <t>Número de Empleados</t>
  </si>
  <si>
    <t>Informe 2</t>
  </si>
  <si>
    <t>Informe 3</t>
  </si>
  <si>
    <t>Informe 4</t>
  </si>
  <si>
    <t>Múltiples</t>
  </si>
  <si>
    <t>R360</t>
  </si>
  <si>
    <t>Número de Empresas y Ventas del Sector Agrícola según la Categoría de Tamaño Específica del Servicio de Impuestos Internos de Chile para el Año 2020</t>
  </si>
  <si>
    <t>Reporte 1</t>
  </si>
  <si>
    <t>TABLA MADRE</t>
  </si>
  <si>
    <t>Responsable Revisión</t>
  </si>
  <si>
    <t>Agropecuario y Forestal</t>
  </si>
  <si>
    <t>Agricultura</t>
  </si>
  <si>
    <t>SECTOR</t>
  </si>
  <si>
    <t>COLECCIÓN</t>
  </si>
  <si>
    <t>Aplica (Sí/No)</t>
  </si>
  <si>
    <t>Colores</t>
  </si>
  <si>
    <t>Separación miles</t>
  </si>
  <si>
    <t>Sin decimales</t>
  </si>
  <si>
    <t>Observación</t>
  </si>
  <si>
    <t>ah</t>
  </si>
  <si>
    <t>Ver ppt</t>
  </si>
  <si>
    <t>Sí</t>
  </si>
  <si>
    <t>ver ppt</t>
  </si>
  <si>
    <t>ok</t>
  </si>
  <si>
    <t>x</t>
  </si>
  <si>
    <t>decimales en el porcentaje</t>
  </si>
  <si>
    <t>Nota aclaratoria sin ventas</t>
  </si>
  <si>
    <t>Curioso: ppt graf 3 vs graf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</si>
</sst>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b/>
      <sz val="8"/>
      <color theme="0"/>
      <name val="Calibri"/>
      <family val="2"/>
      <scheme val="minor"/>
    </font>
    <font>
      <b/>
      <sz val="9"/>
      <color theme="0"/>
      <name val="Calibri"/>
      <family val="2"/>
      <scheme val="minor"/>
    </font>
    <font>
      <sz val="8"/>
      <color theme="0"/>
      <name val="Arial"/>
      <family val="2"/>
    </font>
    <font>
      <b/>
      <sz val="8"/>
      <color theme="1"/>
      <name val="Calibri"/>
      <family val="2"/>
      <scheme val="minor"/>
    </font>
    <font>
      <sz val="8"/>
      <color theme="1"/>
      <name val="Calibri"/>
      <family val="2"/>
      <scheme val="minor"/>
    </font>
    <font>
      <sz val="9"/>
      <color theme="1"/>
      <name val="Calibri"/>
      <family val="2"/>
      <scheme val="minor"/>
    </font>
    <font>
      <b/>
      <sz val="9"/>
      <color theme="0"/>
      <name val="Calibri"/>
      <family val="2"/>
    </font>
  </fonts>
  <fills count="21">
    <fill>
      <patternFill patternType="none"/>
    </fill>
    <fill>
      <patternFill patternType="gray125"/>
    </fill>
    <fill>
      <patternFill patternType="solid">
        <fgColor rgb="FFFFFFCC"/>
      </patternFill>
    </fill>
    <fill>
      <patternFill patternType="solid">
        <fgColor theme="7"/>
        <bgColor indexed="64"/>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theme="7" tint="-0.249977111117893"/>
        <bgColor indexed="64"/>
      </patternFill>
    </fill>
    <fill>
      <patternFill patternType="solid">
        <fgColor theme="1" tint="0.34998626667073579"/>
        <bgColor indexed="64"/>
      </patternFill>
    </fill>
    <fill>
      <patternFill patternType="solid">
        <fgColor theme="6" tint="-0.249977111117893"/>
        <bgColor indexed="64"/>
      </patternFill>
    </fill>
    <fill>
      <patternFill patternType="solid">
        <fgColor rgb="FF008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49998474074526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66">
    <xf numFmtId="0" fontId="0" fillId="0" borderId="0" xfId="0"/>
    <xf numFmtId="0" fontId="4" fillId="0" borderId="0" xfId="0" applyFont="1" applyAlignment="1">
      <alignment horizontal="center" vertical="center"/>
    </xf>
    <xf numFmtId="0" fontId="2" fillId="3" borderId="0" xfId="0" applyFont="1" applyFill="1" applyAlignment="1">
      <alignment horizontal="center" vertical="center"/>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5" fillId="7" borderId="0" xfId="0" applyFont="1" applyFill="1" applyAlignment="1">
      <alignment horizontal="center" vertical="center" wrapText="1"/>
    </xf>
    <xf numFmtId="0" fontId="5" fillId="8" borderId="0" xfId="0" applyFont="1" applyFill="1" applyAlignment="1">
      <alignment horizontal="center" vertical="center" wrapText="1"/>
    </xf>
    <xf numFmtId="0" fontId="5" fillId="9" borderId="0" xfId="0" applyFont="1" applyFill="1" applyAlignment="1">
      <alignment horizontal="center" vertical="center" wrapText="1"/>
    </xf>
    <xf numFmtId="0" fontId="5" fillId="10" borderId="0" xfId="0" applyFont="1" applyFill="1" applyAlignment="1">
      <alignment horizontal="center" vertical="center" wrapText="1"/>
    </xf>
    <xf numFmtId="0" fontId="5" fillId="11" borderId="0" xfId="0" applyFont="1" applyFill="1" applyAlignment="1">
      <alignment horizontal="center" vertical="center" wrapText="1"/>
    </xf>
    <xf numFmtId="0" fontId="5" fillId="12" borderId="0" xfId="0" applyFont="1" applyFill="1" applyAlignment="1">
      <alignment horizontal="center" vertical="center" wrapText="1"/>
    </xf>
    <xf numFmtId="0" fontId="5" fillId="13" borderId="0" xfId="0" applyFont="1" applyFill="1" applyAlignment="1">
      <alignment horizontal="center" vertical="center" wrapText="1"/>
    </xf>
    <xf numFmtId="0" fontId="6" fillId="14" borderId="0" xfId="0" applyFont="1" applyFill="1" applyAlignment="1">
      <alignment horizontal="left" vertical="center" wrapText="1"/>
    </xf>
    <xf numFmtId="0" fontId="6" fillId="14" borderId="0" xfId="0" applyFont="1" applyFill="1" applyAlignment="1">
      <alignment horizontal="center" vertical="center" wrapText="1"/>
    </xf>
    <xf numFmtId="0" fontId="6" fillId="15" borderId="0" xfId="0" applyFont="1" applyFill="1" applyAlignment="1">
      <alignment horizontal="center" vertical="center" wrapText="1"/>
    </xf>
    <xf numFmtId="0" fontId="6" fillId="16" borderId="0" xfId="0" applyFont="1" applyFill="1" applyAlignment="1">
      <alignment horizontal="center" vertical="center" wrapText="1"/>
    </xf>
    <xf numFmtId="0" fontId="7" fillId="6" borderId="0" xfId="0" applyFont="1" applyFill="1" applyAlignment="1">
      <alignment horizontal="center" vertical="center" wrapText="1"/>
    </xf>
    <xf numFmtId="0" fontId="7" fillId="5" borderId="0" xfId="0" applyFont="1" applyFill="1" applyAlignment="1">
      <alignment horizontal="center" vertical="top" wrapText="1"/>
    </xf>
    <xf numFmtId="0" fontId="4" fillId="0" borderId="2" xfId="0" applyFont="1" applyBorder="1" applyAlignment="1">
      <alignment horizontal="center"/>
    </xf>
    <xf numFmtId="0" fontId="8" fillId="0" borderId="2" xfId="0" applyFont="1" applyBorder="1" applyAlignment="1">
      <alignment horizontal="center" vertical="top"/>
    </xf>
    <xf numFmtId="0" fontId="2" fillId="2" borderId="2" xfId="1" applyFont="1" applyBorder="1" applyAlignment="1">
      <alignment horizontal="center"/>
    </xf>
    <xf numFmtId="0" fontId="0" fillId="2" borderId="2" xfId="1" applyFont="1" applyBorder="1" applyAlignment="1">
      <alignment horizontal="center" vertical="center"/>
    </xf>
    <xf numFmtId="0" fontId="6" fillId="17" borderId="2" xfId="1" applyFont="1" applyFill="1" applyBorder="1" applyAlignment="1">
      <alignment horizontal="center" vertical="center"/>
    </xf>
    <xf numFmtId="0" fontId="2" fillId="2" borderId="2" xfId="1" applyFont="1" applyBorder="1" applyAlignment="1">
      <alignment horizontal="center" vertical="center"/>
    </xf>
    <xf numFmtId="0" fontId="9" fillId="0" borderId="2" xfId="0" applyFont="1" applyBorder="1" applyAlignment="1">
      <alignment horizontal="left" vertical="top"/>
    </xf>
    <xf numFmtId="0" fontId="5" fillId="8"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0" fillId="2" borderId="2" xfId="1" applyFont="1" applyBorder="1"/>
    <xf numFmtId="0" fontId="3" fillId="0" borderId="2" xfId="2" applyBorder="1" applyAlignment="1">
      <alignment horizontal="left" vertical="top"/>
    </xf>
    <xf numFmtId="0" fontId="9" fillId="0" borderId="2" xfId="1" applyFont="1" applyFill="1" applyBorder="1" applyAlignment="1">
      <alignment horizontal="left" vertical="top"/>
    </xf>
    <xf numFmtId="0" fontId="9" fillId="0" borderId="2" xfId="1" applyFont="1" applyFill="1" applyBorder="1" applyAlignment="1">
      <alignment horizontal="center" vertical="top"/>
    </xf>
    <xf numFmtId="0" fontId="9" fillId="0" borderId="2" xfId="0" applyFont="1" applyBorder="1" applyAlignment="1">
      <alignment horizontal="center" vertical="top"/>
    </xf>
    <xf numFmtId="0" fontId="8" fillId="0" borderId="3" xfId="0" applyFont="1" applyBorder="1" applyAlignment="1">
      <alignment horizontal="center" vertical="top"/>
    </xf>
    <xf numFmtId="0" fontId="9" fillId="0" borderId="3" xfId="0" applyFont="1" applyBorder="1" applyAlignment="1">
      <alignment horizontal="left" vertical="top"/>
    </xf>
    <xf numFmtId="0" fontId="9" fillId="0" borderId="3" xfId="0" applyFont="1" applyBorder="1" applyAlignment="1">
      <alignment horizontal="center" vertical="top"/>
    </xf>
    <xf numFmtId="0" fontId="9" fillId="0" borderId="3" xfId="1" applyFont="1" applyFill="1" applyBorder="1" applyAlignment="1">
      <alignment horizontal="left" vertical="center"/>
    </xf>
    <xf numFmtId="0" fontId="9" fillId="18" borderId="3" xfId="1" applyFont="1" applyFill="1" applyBorder="1" applyAlignment="1">
      <alignment horizontal="center" vertical="center"/>
    </xf>
    <xf numFmtId="14" fontId="9" fillId="18" borderId="3" xfId="1" applyNumberFormat="1" applyFont="1" applyFill="1" applyBorder="1" applyAlignment="1">
      <alignment horizontal="left" vertical="center"/>
    </xf>
    <xf numFmtId="0" fontId="9" fillId="18" borderId="3" xfId="1" applyFont="1" applyFill="1" applyBorder="1" applyAlignment="1">
      <alignment horizontal="left" vertical="center"/>
    </xf>
    <xf numFmtId="0" fontId="9" fillId="0" borderId="3" xfId="1" applyFont="1" applyFill="1" applyBorder="1" applyAlignment="1">
      <alignment horizontal="center" vertical="top"/>
    </xf>
    <xf numFmtId="0" fontId="9" fillId="19" borderId="3" xfId="1" applyFont="1" applyFill="1" applyBorder="1" applyAlignment="1">
      <alignment horizontal="center" vertical="top"/>
    </xf>
    <xf numFmtId="0" fontId="9" fillId="18" borderId="3" xfId="1" applyFont="1" applyFill="1" applyBorder="1" applyAlignment="1">
      <alignment horizontal="left" vertical="top"/>
    </xf>
    <xf numFmtId="0" fontId="9" fillId="18" borderId="3" xfId="1" applyFont="1" applyFill="1" applyBorder="1" applyAlignment="1">
      <alignment horizontal="center" vertical="top"/>
    </xf>
    <xf numFmtId="0" fontId="9" fillId="0" borderId="3" xfId="1" applyFont="1" applyFill="1" applyBorder="1" applyAlignment="1">
      <alignment horizontal="center" vertical="center"/>
    </xf>
    <xf numFmtId="14" fontId="9" fillId="0" borderId="3" xfId="1" applyNumberFormat="1" applyFont="1" applyFill="1" applyBorder="1" applyAlignment="1">
      <alignment horizontal="left" vertical="center"/>
    </xf>
    <xf numFmtId="0" fontId="9" fillId="0" borderId="3" xfId="1" applyFont="1" applyFill="1" applyBorder="1" applyAlignment="1">
      <alignment horizontal="left" vertical="top"/>
    </xf>
    <xf numFmtId="0" fontId="5" fillId="6"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5" fillId="20" borderId="2" xfId="0" applyFont="1" applyFill="1" applyBorder="1" applyAlignment="1">
      <alignment horizontal="center" vertical="center" wrapText="1"/>
    </xf>
    <xf numFmtId="0" fontId="6" fillId="20" borderId="2" xfId="0" applyFont="1" applyFill="1" applyBorder="1" applyAlignment="1">
      <alignment horizontal="center" vertical="center" wrapText="1"/>
    </xf>
    <xf numFmtId="0" fontId="9" fillId="0" borderId="2" xfId="0" applyFont="1" applyBorder="1" applyAlignment="1">
      <alignment horizontal="left" vertical="top" wrapText="1"/>
    </xf>
    <xf numFmtId="0" fontId="3" fillId="0" borderId="2" xfId="2" applyBorder="1" applyAlignment="1">
      <alignment horizontal="left" vertical="top" wrapText="1"/>
    </xf>
    <xf numFmtId="0" fontId="0" fillId="0" borderId="0" xfId="0" applyAlignment="1">
      <alignment wrapText="1"/>
    </xf>
    <xf numFmtId="0" fontId="6" fillId="12" borderId="0" xfId="0" applyFont="1" applyFill="1" applyAlignment="1">
      <alignment horizontal="center" vertical="top" wrapText="1"/>
    </xf>
    <xf numFmtId="0" fontId="6" fillId="12" borderId="0" xfId="0" applyFont="1" applyFill="1" applyAlignment="1">
      <alignment horizontal="center" vertical="top"/>
    </xf>
    <xf numFmtId="0" fontId="10" fillId="0" borderId="0" xfId="0" applyFont="1" applyAlignment="1">
      <alignment horizontal="center" vertical="top" wrapText="1"/>
    </xf>
    <xf numFmtId="0" fontId="10" fillId="0" borderId="0" xfId="0" applyFont="1" applyAlignment="1">
      <alignment horizontal="center" vertical="top"/>
    </xf>
    <xf numFmtId="0" fontId="11" fillId="12" borderId="0" xfId="0" applyFont="1" applyFill="1" applyAlignment="1">
      <alignment horizontal="center" vertical="center" wrapText="1"/>
    </xf>
    <xf numFmtId="0" fontId="7" fillId="5" borderId="0" xfId="0" applyFont="1" applyFill="1" applyAlignment="1">
      <alignment horizontal="center" vertical="center" wrapText="1"/>
    </xf>
    <xf numFmtId="0" fontId="9" fillId="18" borderId="4" xfId="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18" borderId="0" xfId="0" applyFill="1" applyAlignment="1">
      <alignment horizontal="center" vertical="center"/>
    </xf>
  </cellXfs>
  <cellStyles count="3">
    <cellStyle name="Hipervínculo" xfId="2" builtinId="8"/>
    <cellStyle name="Normal" xfId="0" builtinId="0"/>
    <cellStyle name="Notas" xfId="1" builtinId="10"/>
  </cellStyles>
  <dxfs count="2016">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99FF"/>
        </patternFill>
      </fill>
    </dxf>
    <dxf>
      <font>
        <b val="0"/>
        <i val="0"/>
      </font>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bgColor rgb="FF99FF99"/>
        </patternFill>
      </fill>
    </dxf>
    <dxf>
      <fill>
        <patternFill>
          <bgColor rgb="FFFF99CC"/>
        </patternFill>
      </fill>
    </dxf>
    <dxf>
      <fill>
        <patternFill>
          <bgColor rgb="FF00B0F0"/>
        </patternFill>
      </fill>
    </dxf>
    <dxf>
      <fill>
        <patternFill>
          <bgColor rgb="FFFFCC00"/>
        </patternFill>
      </fill>
    </dxf>
    <dxf>
      <fill>
        <patternFill>
          <bgColor rgb="FFCC99FF"/>
        </patternFill>
      </fill>
    </dxf>
    <dxf>
      <fill>
        <patternFill>
          <bgColor rgb="FFFF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aren\Dropbox\Dise&#241;o%20DATA's%20(1)\Tablas%20Madre\Agricultura\MODELOS\MODELO%20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LINKS"/>
      <sheetName val="RESUMEN"/>
      <sheetName val="Estructura"/>
      <sheetName val="Dinamica"/>
      <sheetName val="BD"/>
      <sheetName val="TD BD"/>
      <sheetName val="Parametros"/>
      <sheetName val="Temporalidad"/>
      <sheetName val="Territorio"/>
      <sheetName val="Tipo_Gráfico"/>
      <sheetName val="unidad_medida"/>
      <sheetName val="Categoría"/>
      <sheetName val="Responsables"/>
      <sheetName val="BD CENTRAL"/>
      <sheetName val="MODELO 4.1"/>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sheetData sheetId="9" refreshError="1"/>
      <sheetData sheetId="10"/>
      <sheetData sheetId="11"/>
      <sheetData sheetId="12" refreshError="1"/>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LINKS"/>
      <sheetName val="RESUMEN"/>
      <sheetName val="Estructura"/>
      <sheetName val="Dinámica"/>
      <sheetName val="BD"/>
      <sheetName val="TD BD"/>
      <sheetName val="Parametros"/>
      <sheetName val="Temporalidad"/>
      <sheetName val="Territorio"/>
      <sheetName val="Tipo_Gráfico"/>
      <sheetName val="unidad_medida"/>
      <sheetName val="Categoría"/>
      <sheetName val="Responsables"/>
      <sheetName val="BD CENTRAL"/>
      <sheetName val="MODELO 4.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sheetData sheetId="11"/>
      <sheetData sheetId="12" refreshError="1"/>
      <sheetData sheetId="13"/>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sheetName val="RESUMEN"/>
      <sheetName val="BD"/>
      <sheetName val="Dinamica"/>
      <sheetName val="Estructura"/>
      <sheetName val="Parametros"/>
      <sheetName val="Temporalidad"/>
      <sheetName val="Territorio"/>
      <sheetName val="Tipo_Gráfico"/>
      <sheetName val="unidad_medida"/>
      <sheetName val="Categoría"/>
      <sheetName val="Responsables"/>
      <sheetName val="BD CENTRAL"/>
      <sheetName val="MODELO 4.3"/>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sheetName val="RESUMEN"/>
      <sheetName val="Estructura"/>
      <sheetName val="Dinámica"/>
      <sheetName val="BD"/>
      <sheetName val="TD BD"/>
      <sheetName val="Parametros"/>
      <sheetName val="Temporalidad"/>
      <sheetName val="Territorio"/>
      <sheetName val="Tipo_Gráfico"/>
      <sheetName val="unidad_medida"/>
      <sheetName val="Categoría"/>
      <sheetName val="Responsables"/>
      <sheetName val="BD CENTRAL"/>
      <sheetName val="MODELO 4.4"/>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sheetData sheetId="10"/>
      <sheetData sheetId="11" refreshError="1"/>
      <sheetData sheetId="12"/>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nalytics.zoho.com/open-view/2395394000001035438?ZOHO_CRITERIA=%224.5%22.%22Id_Tama%C3%B1o_Espec%C3%ADfico%22%3D3" TargetMode="External"/><Relationship Id="rId299" Type="http://schemas.openxmlformats.org/officeDocument/2006/relationships/hyperlink" Target="https://analytics.zoho.com/open-view/2395394000001175301?ZOHO_CRITERIA=%224.5%22.%22Id_Categor%C3%ADa%22%3D100111003" TargetMode="External"/><Relationship Id="rId21" Type="http://schemas.openxmlformats.org/officeDocument/2006/relationships/hyperlink" Target="https://analytics.zoho.com/open-view/2395394000001128820?ZOHO_CRITERIA=%224.5%22.%22Id_Tama%C3%B1o_Espec%C3%ADfico%22%3D8" TargetMode="External"/><Relationship Id="rId63" Type="http://schemas.openxmlformats.org/officeDocument/2006/relationships/hyperlink" Target="https://analytics.zoho.com/open-view/2395394000001175328?ZOHO_CRITERIA=%224.5%22.%22Id_Producto%22%3D100113" TargetMode="External"/><Relationship Id="rId159" Type="http://schemas.openxmlformats.org/officeDocument/2006/relationships/hyperlink" Target="https://analytics.zoho.com/open-view/2395394000001128577?ZOHO_CRITERIA=%224.5%22.%22Id_Tama%C3%B1o_Espec%C3%ADfico%22%3D6" TargetMode="External"/><Relationship Id="rId324" Type="http://schemas.openxmlformats.org/officeDocument/2006/relationships/hyperlink" Target="https://analytics.zoho.com/open-view/2395394000001175359?ZOHO_CRITERIA=%224.5%22.%22Id_Categor%C3%ADa%22%3D100111011" TargetMode="External"/><Relationship Id="rId366" Type="http://schemas.openxmlformats.org/officeDocument/2006/relationships/hyperlink" Target="https://analytics.zoho.com/open-view/2395394000001128820?ZOHO_CRITERIA=%224.5%22.%22Id_Tama%C3%B1o_Espec%C3%ADfico%22%3D11" TargetMode="External"/><Relationship Id="rId170" Type="http://schemas.openxmlformats.org/officeDocument/2006/relationships/hyperlink" Target="https://analytics.zoho.com/open-view/2395394000001175274?ZOHO_CRITERIA=%224.5%22.%22Id_Producto%22%3D100113" TargetMode="External"/><Relationship Id="rId226" Type="http://schemas.openxmlformats.org/officeDocument/2006/relationships/hyperlink" Target="https://analytics.zoho.com/open-view/2395394000001194468" TargetMode="External"/><Relationship Id="rId433" Type="http://schemas.openxmlformats.org/officeDocument/2006/relationships/hyperlink" Target="https://analytics.zoho.com/open-view/2395394000001175359?ZOHO_CRITERIA=%224.5%22.%22Id_Categor%C3%ADa%22%3D100111001" TargetMode="External"/><Relationship Id="rId268" Type="http://schemas.openxmlformats.org/officeDocument/2006/relationships/hyperlink" Target="https://analytics.zoho.com/open-view/2395394000001128577?ZOHO_CRITERIA=%224.5%22.%22Id_Tama%C3%B1o_Espec%C3%ADfico%22%3D1" TargetMode="External"/><Relationship Id="rId32" Type="http://schemas.openxmlformats.org/officeDocument/2006/relationships/hyperlink" Target="https://analytics.zoho.com/open-view/2395394000001128894?ZOHO_CRITERIA=%224.5%22.%22Id_Tama%C3%B1o_Espec%C3%ADfico%22%3D6" TargetMode="External"/><Relationship Id="rId74" Type="http://schemas.openxmlformats.org/officeDocument/2006/relationships/hyperlink" Target="https://analytics.zoho.com/open-view/2395394000001175301?ZOHO_CRITERIA=%224.5%22.%22Id_Categor%C3%ADa%22%3D100111011" TargetMode="External"/><Relationship Id="rId128" Type="http://schemas.openxmlformats.org/officeDocument/2006/relationships/hyperlink" Target="https://analytics.zoho.com/open-view/2395394000001128820?ZOHO_CRITERIA=%224.5%22.%22Id_Tama%C3%B1o_Espec%C3%ADfico%22%3D1" TargetMode="External"/><Relationship Id="rId335" Type="http://schemas.openxmlformats.org/officeDocument/2006/relationships/hyperlink" Target="https://analytics.zoho.com/open-view/2395394000001175359?ZOHO_CRITERIA=%224.5%22.%22Id_Categor%C3%ADa%22%3D100115003" TargetMode="External"/><Relationship Id="rId377" Type="http://schemas.openxmlformats.org/officeDocument/2006/relationships/hyperlink" Target="https://analytics.zoho.com/open-view/2395394000001128894?ZOHO_CRITERIA=%224.5%22.%22Id_Tama%C3%B1o_Espec%C3%ADfico%22%3D9" TargetMode="External"/><Relationship Id="rId5" Type="http://schemas.openxmlformats.org/officeDocument/2006/relationships/hyperlink" Target="https://analytics.zoho.com/open-view/2395394000001035438?ZOHO_CRITERIA=%224.5%22.%22Id_Tama%C3%B1o_Espec%C3%ADfico%22%3D5" TargetMode="External"/><Relationship Id="rId181" Type="http://schemas.openxmlformats.org/officeDocument/2006/relationships/hyperlink" Target="https://analytics.zoho.com/open-view/2395394000001175301?ZOHO_CRITERIA=%224.5%22.%22Id_Categor%C3%ADa%22%3D100110002" TargetMode="External"/><Relationship Id="rId237" Type="http://schemas.openxmlformats.org/officeDocument/2006/relationships/hyperlink" Target="https://analytics.zoho.com/open-view/2395394000001035438?ZOHO_CRITERIA=%224.5%22.%22Id_Tama%C3%B1o_Espec%C3%ADfico%22%3D9" TargetMode="External"/><Relationship Id="rId402" Type="http://schemas.openxmlformats.org/officeDocument/2006/relationships/hyperlink" Target="https://analytics.zoho.com/open-view/2395394000001175328?ZOHO_CRITERIA=%224.5%22.%22Id_Producto%22%3D100110" TargetMode="External"/><Relationship Id="rId279" Type="http://schemas.openxmlformats.org/officeDocument/2006/relationships/hyperlink" Target="https://analytics.zoho.com/open-view/2395394000001128577?ZOHO_CRITERIA=%224.5%22.%22Id_Tama%C3%B1o_Espec%C3%ADfico%22%3D12" TargetMode="External"/><Relationship Id="rId444" Type="http://schemas.openxmlformats.org/officeDocument/2006/relationships/hyperlink" Target="https://analytics.zoho.com/open-view/2395394000001175359?ZOHO_CRITERIA=%224.5%22.%22Id_Categor%C3%ADa%22%3D100113005" TargetMode="External"/><Relationship Id="rId43" Type="http://schemas.openxmlformats.org/officeDocument/2006/relationships/hyperlink" Target="https://analytics.zoho.com/open-view/2395394000001128577?ZOHO_CRITERIA=%224.5%22.%22Id_Tama%C3%B1o_Espec%C3%ADfico%22%3D4" TargetMode="External"/><Relationship Id="rId139" Type="http://schemas.openxmlformats.org/officeDocument/2006/relationships/hyperlink" Target="https://analytics.zoho.com/open-view/2395394000001128820?ZOHO_CRITERIA=%224.5%22.%22Id_Tama%C3%B1o_Espec%C3%ADfico%22%3D12" TargetMode="External"/><Relationship Id="rId290" Type="http://schemas.openxmlformats.org/officeDocument/2006/relationships/hyperlink" Target="https://analytics.zoho.com/open-view/2395394000001175328?ZOHO_CRITERIA=%224.5%22.%22Id_Producto%22%3D100112" TargetMode="External"/><Relationship Id="rId304" Type="http://schemas.openxmlformats.org/officeDocument/2006/relationships/hyperlink" Target="https://analytics.zoho.com/open-view/2395394000001175301?ZOHO_CRITERIA=%224.5%22.%22Id_Categor%C3%ADa%22%3D100113001" TargetMode="External"/><Relationship Id="rId346" Type="http://schemas.openxmlformats.org/officeDocument/2006/relationships/hyperlink" Target="https://analytics.zoho.com/open-view/2395394000001035438?ZOHO_CRITERIA=%224.5%22.%22Id_Tama%C3%B1o_Espec%C3%ADfico%22%3D4" TargetMode="External"/><Relationship Id="rId388" Type="http://schemas.openxmlformats.org/officeDocument/2006/relationships/hyperlink" Target="https://analytics.zoho.com/open-view/2395394000001128577?ZOHO_CRITERIA=%224.5%22.%22Id_Tama%C3%B1o_Espec%C3%ADfico%22%3D7" TargetMode="External"/><Relationship Id="rId85" Type="http://schemas.openxmlformats.org/officeDocument/2006/relationships/hyperlink" Target="https://analytics.zoho.com/open-view/2395394000001175301?ZOHO_CRITERIA=%224.5%22.%22Id_Categor%C3%ADa%22%3D100115003" TargetMode="External"/><Relationship Id="rId150" Type="http://schemas.openxmlformats.org/officeDocument/2006/relationships/hyperlink" Target="https://analytics.zoho.com/open-view/2395394000001128894?ZOHO_CRITERIA=%224.5%22.%22Id_Tama%C3%B1o_Espec%C3%ADfico%22%3D10" TargetMode="External"/><Relationship Id="rId192" Type="http://schemas.openxmlformats.org/officeDocument/2006/relationships/hyperlink" Target="https://analytics.zoho.com/open-view/2395394000001175301?ZOHO_CRITERIA=%224.5%22.%22Id_Categor%C3%ADa%22%3D100113003" TargetMode="External"/><Relationship Id="rId206" Type="http://schemas.openxmlformats.org/officeDocument/2006/relationships/hyperlink" Target="https://analytics.zoho.com/open-view/2395394000001175359?ZOHO_CRITERIA=%224.5%22.%22Id_Categor%C3%ADa%22%3D100111002" TargetMode="External"/><Relationship Id="rId413" Type="http://schemas.openxmlformats.org/officeDocument/2006/relationships/hyperlink" Target="https://analytics.zoho.com/open-view/2395394000001175301?ZOHO_CRITERIA=%224.5%22.%22Id_Categor%C3%ADa%22%3D100111003" TargetMode="External"/><Relationship Id="rId248" Type="http://schemas.openxmlformats.org/officeDocument/2006/relationships/hyperlink" Target="https://analytics.zoho.com/open-view/2395394000001128820?ZOHO_CRITERIA=%224.5%22.%22Id_Tama%C3%B1o_Espec%C3%ADfico%22%3D7" TargetMode="External"/><Relationship Id="rId455" Type="http://schemas.openxmlformats.org/officeDocument/2006/relationships/hyperlink" Target="https://analytics.zoho.com/open-view/2395394000001194755" TargetMode="External"/><Relationship Id="rId12" Type="http://schemas.openxmlformats.org/officeDocument/2006/relationships/hyperlink" Target="https://analytics.zoho.com/open-view/2395394000001035438?ZOHO_CRITERIA=%224.5%22.%22Id_Tama%C3%B1o_Espec%C3%ADfico%22%3D12" TargetMode="External"/><Relationship Id="rId108" Type="http://schemas.openxmlformats.org/officeDocument/2006/relationships/hyperlink" Target="https://analytics.zoho.com/open-view/2395394000001175359?ZOHO_CRITERIA=%224.5%22.%22Id_Categor%C3%ADa%22%3D100117002" TargetMode="External"/><Relationship Id="rId315" Type="http://schemas.openxmlformats.org/officeDocument/2006/relationships/hyperlink" Target="https://analytics.zoho.com/open-view/2395394000001175301?ZOHO_CRITERIA=%224.5%22.%22Id_Categor%C3%ADa%22%3D100117005" TargetMode="External"/><Relationship Id="rId357" Type="http://schemas.openxmlformats.org/officeDocument/2006/relationships/hyperlink" Target="https://analytics.zoho.com/open-view/2395394000001128820?ZOHO_CRITERIA=%224.5%22.%22Id_Tama%C3%B1o_Espec%C3%ADfico%22%3D2" TargetMode="External"/><Relationship Id="rId54" Type="http://schemas.openxmlformats.org/officeDocument/2006/relationships/hyperlink" Target="https://analytics.zoho.com/open-view/2395394000001175274?ZOHO_CRITERIA=%224.5%22.%22Id_Producto%22%3D100111" TargetMode="External"/><Relationship Id="rId96" Type="http://schemas.openxmlformats.org/officeDocument/2006/relationships/hyperlink" Target="https://analytics.zoho.com/open-view/2395394000001175359?ZOHO_CRITERIA=%224.5%22.%22Id_Categor%C3%ADa%22%3D100111011" TargetMode="External"/><Relationship Id="rId161" Type="http://schemas.openxmlformats.org/officeDocument/2006/relationships/hyperlink" Target="https://analytics.zoho.com/open-view/2395394000001128577?ZOHO_CRITERIA=%224.5%22.%22Id_Tama%C3%B1o_Espec%C3%ADfico%22%3D8" TargetMode="External"/><Relationship Id="rId217" Type="http://schemas.openxmlformats.org/officeDocument/2006/relationships/hyperlink" Target="https://analytics.zoho.com/open-view/2395394000001175359?ZOHO_CRITERIA=%224.5%22.%22Id_Categor%C3%ADa%22%3D100114001" TargetMode="External"/><Relationship Id="rId399" Type="http://schemas.openxmlformats.org/officeDocument/2006/relationships/hyperlink" Target="https://analytics.zoho.com/open-view/2395394000001175274?ZOHO_CRITERIA=%224.5%22.%22Id_Producto%22%3D100114" TargetMode="External"/><Relationship Id="rId259" Type="http://schemas.openxmlformats.org/officeDocument/2006/relationships/hyperlink" Target="https://analytics.zoho.com/open-view/2395394000001128894?ZOHO_CRITERIA=%224.5%22.%22Id_Tama%C3%B1o_Espec%C3%ADfico%22%3D5" TargetMode="External"/><Relationship Id="rId424" Type="http://schemas.openxmlformats.org/officeDocument/2006/relationships/hyperlink" Target="https://analytics.zoho.com/open-view/2395394000001175301?ZOHO_CRITERIA=%224.5%22.%22Id_Categor%C3%ADa%22%3D100114002" TargetMode="External"/><Relationship Id="rId23" Type="http://schemas.openxmlformats.org/officeDocument/2006/relationships/hyperlink" Target="https://analytics.zoho.com/open-view/2395394000001128820?ZOHO_CRITERIA=%224.5%22.%22Id_Tama%C3%B1o_Espec%C3%ADfico%22%3D10" TargetMode="External"/><Relationship Id="rId119" Type="http://schemas.openxmlformats.org/officeDocument/2006/relationships/hyperlink" Target="https://analytics.zoho.com/open-view/2395394000001035438?ZOHO_CRITERIA=%224.5%22.%22Id_Tama%C3%B1o_Espec%C3%ADfico%22%3D5" TargetMode="External"/><Relationship Id="rId270" Type="http://schemas.openxmlformats.org/officeDocument/2006/relationships/hyperlink" Target="https://analytics.zoho.com/open-view/2395394000001128577?ZOHO_CRITERIA=%224.5%22.%22Id_Tama%C3%B1o_Espec%C3%ADfico%22%3D3" TargetMode="External"/><Relationship Id="rId326" Type="http://schemas.openxmlformats.org/officeDocument/2006/relationships/hyperlink" Target="https://analytics.zoho.com/open-view/2395394000001175359?ZOHO_CRITERIA=%224.5%22.%22Id_Categor%C3%ADa%22%3D100113001" TargetMode="External"/><Relationship Id="rId65" Type="http://schemas.openxmlformats.org/officeDocument/2006/relationships/hyperlink" Target="https://analytics.zoho.com/open-view/2395394000001175328?ZOHO_CRITERIA=%224.5%22.%22Id_Producto%22%3D100115" TargetMode="External"/><Relationship Id="rId130" Type="http://schemas.openxmlformats.org/officeDocument/2006/relationships/hyperlink" Target="https://analytics.zoho.com/open-view/2395394000001128820?ZOHO_CRITERIA=%224.5%22.%22Id_Tama%C3%B1o_Espec%C3%ADfico%22%3D3" TargetMode="External"/><Relationship Id="rId368" Type="http://schemas.openxmlformats.org/officeDocument/2006/relationships/hyperlink" Target="https://analytics.zoho.com/open-view/2395394000001128820?ZOHO_CRITERIA=%224.5%22.%22Id_Tama%C3%B1o_Espec%C3%ADfico%22%3D13" TargetMode="External"/><Relationship Id="rId172" Type="http://schemas.openxmlformats.org/officeDocument/2006/relationships/hyperlink" Target="https://analytics.zoho.com/open-view/2395394000001175274?ZOHO_CRITERIA=%224.5%22.%22Id_Producto%22%3D100115" TargetMode="External"/><Relationship Id="rId228" Type="http://schemas.openxmlformats.org/officeDocument/2006/relationships/hyperlink" Target="https://analytics.zoho.com/open-view/2395394000001194960" TargetMode="External"/><Relationship Id="rId435" Type="http://schemas.openxmlformats.org/officeDocument/2006/relationships/hyperlink" Target="https://analytics.zoho.com/open-view/2395394000001175359?ZOHO_CRITERIA=%224.5%22.%22Id_Categor%C3%ADa%22%3D100111003" TargetMode="External"/><Relationship Id="rId281" Type="http://schemas.openxmlformats.org/officeDocument/2006/relationships/hyperlink" Target="https://analytics.zoho.com/open-view/2395394000001175274?ZOHO_CRITERIA=%224.5%22.%22Id_Producto%22%3D100110" TargetMode="External"/><Relationship Id="rId337" Type="http://schemas.openxmlformats.org/officeDocument/2006/relationships/hyperlink" Target="https://analytics.zoho.com/open-view/2395394000001175359?ZOHO_CRITERIA=%224.5%22.%22Id_Categor%C3%ADa%22%3D100117005" TargetMode="External"/><Relationship Id="rId34" Type="http://schemas.openxmlformats.org/officeDocument/2006/relationships/hyperlink" Target="https://analytics.zoho.com/open-view/2395394000001128894?ZOHO_CRITERIA=%224.5%22.%22Id_Tama%C3%B1o_Espec%C3%ADfico%22%3D8" TargetMode="External"/><Relationship Id="rId76" Type="http://schemas.openxmlformats.org/officeDocument/2006/relationships/hyperlink" Target="https://analytics.zoho.com/open-view/2395394000001175301?ZOHO_CRITERIA=%224.5%22.%22Id_Categor%C3%ADa%22%3D100113001" TargetMode="External"/><Relationship Id="rId141" Type="http://schemas.openxmlformats.org/officeDocument/2006/relationships/hyperlink" Target="https://analytics.zoho.com/open-view/2395394000001128894?ZOHO_CRITERIA=%224.5%22.%22Id_Tama%C3%B1o_Espec%C3%ADfico%22%3D1" TargetMode="External"/><Relationship Id="rId379" Type="http://schemas.openxmlformats.org/officeDocument/2006/relationships/hyperlink" Target="https://analytics.zoho.com/open-view/2395394000001128894?ZOHO_CRITERIA=%224.5%22.%22Id_Tama%C3%B1o_Espec%C3%ADfico%22%3D11" TargetMode="External"/><Relationship Id="rId7" Type="http://schemas.openxmlformats.org/officeDocument/2006/relationships/hyperlink" Target="https://analytics.zoho.com/open-view/2395394000001035438?ZOHO_CRITERIA=%224.5%22.%22Id_Tama%C3%B1o_Espec%C3%ADfico%22%3D7" TargetMode="External"/><Relationship Id="rId183" Type="http://schemas.openxmlformats.org/officeDocument/2006/relationships/hyperlink" Target="https://analytics.zoho.com/open-view/2395394000001175301?ZOHO_CRITERIA=%224.5%22.%22Id_Categor%C3%ADa%22%3D100111001" TargetMode="External"/><Relationship Id="rId239" Type="http://schemas.openxmlformats.org/officeDocument/2006/relationships/hyperlink" Target="https://analytics.zoho.com/open-view/2395394000001035438?ZOHO_CRITERIA=%224.5%22.%22Id_Tama%C3%B1o_Espec%C3%ADfico%22%3D11" TargetMode="External"/><Relationship Id="rId390" Type="http://schemas.openxmlformats.org/officeDocument/2006/relationships/hyperlink" Target="https://analytics.zoho.com/open-view/2395394000001128577?ZOHO_CRITERIA=%224.5%22.%22Id_Tama%C3%B1o_Espec%C3%ADfico%22%3D9" TargetMode="External"/><Relationship Id="rId404" Type="http://schemas.openxmlformats.org/officeDocument/2006/relationships/hyperlink" Target="https://analytics.zoho.com/open-view/2395394000001175328?ZOHO_CRITERIA=%224.5%22.%22Id_Producto%22%3D100112" TargetMode="External"/><Relationship Id="rId446" Type="http://schemas.openxmlformats.org/officeDocument/2006/relationships/hyperlink" Target="https://analytics.zoho.com/open-view/2395394000001175359?ZOHO_CRITERIA=%224.5%22.%22Id_Categor%C3%ADa%22%3D100114002" TargetMode="External"/><Relationship Id="rId250" Type="http://schemas.openxmlformats.org/officeDocument/2006/relationships/hyperlink" Target="https://analytics.zoho.com/open-view/2395394000001128820?ZOHO_CRITERIA=%224.5%22.%22Id_Tama%C3%B1o_Espec%C3%ADfico%22%3D9" TargetMode="External"/><Relationship Id="rId292" Type="http://schemas.openxmlformats.org/officeDocument/2006/relationships/hyperlink" Target="https://analytics.zoho.com/open-view/2395394000001175328?ZOHO_CRITERIA=%224.5%22.%22Id_Producto%22%3D100114" TargetMode="External"/><Relationship Id="rId306" Type="http://schemas.openxmlformats.org/officeDocument/2006/relationships/hyperlink" Target="https://analytics.zoho.com/open-view/2395394000001175301?ZOHO_CRITERIA=%224.5%22.%22Id_Categor%C3%ADa%22%3D100113003" TargetMode="External"/><Relationship Id="rId45" Type="http://schemas.openxmlformats.org/officeDocument/2006/relationships/hyperlink" Target="https://analytics.zoho.com/open-view/2395394000001128577?ZOHO_CRITERIA=%224.5%22.%22Id_Tama%C3%B1o_Espec%C3%ADfico%22%3D6" TargetMode="External"/><Relationship Id="rId87" Type="http://schemas.openxmlformats.org/officeDocument/2006/relationships/hyperlink" Target="https://analytics.zoho.com/open-view/2395394000001175301?ZOHO_CRITERIA=%224.5%22.%22Id_Categor%C3%ADa%22%3D100117005" TargetMode="External"/><Relationship Id="rId110" Type="http://schemas.openxmlformats.org/officeDocument/2006/relationships/hyperlink" Target="https://analytics.zoho.com/open-view/2395394000001175359?ZOHO_CRITERIA=%224.5%22.%22Id_Categor%C3%ADa%22%3D100117006" TargetMode="External"/><Relationship Id="rId348" Type="http://schemas.openxmlformats.org/officeDocument/2006/relationships/hyperlink" Target="https://analytics.zoho.com/open-view/2395394000001035438?ZOHO_CRITERIA=%224.5%22.%22Id_Tama%C3%B1o_Espec%C3%ADfico%22%3D6" TargetMode="External"/><Relationship Id="rId152" Type="http://schemas.openxmlformats.org/officeDocument/2006/relationships/hyperlink" Target="https://analytics.zoho.com/open-view/2395394000001128894?ZOHO_CRITERIA=%224.5%22.%22Id_Tama%C3%B1o_Espec%C3%ADfico%22%3D12" TargetMode="External"/><Relationship Id="rId194" Type="http://schemas.openxmlformats.org/officeDocument/2006/relationships/hyperlink" Target="https://analytics.zoho.com/open-view/2395394000001175301?ZOHO_CRITERIA=%224.5%22.%22Id_Categor%C3%ADa%22%3D100113005" TargetMode="External"/><Relationship Id="rId208" Type="http://schemas.openxmlformats.org/officeDocument/2006/relationships/hyperlink" Target="https://analytics.zoho.com/open-view/2395394000001175359?ZOHO_CRITERIA=%224.5%22.%22Id_Categor%C3%ADa%22%3D100111004" TargetMode="External"/><Relationship Id="rId415" Type="http://schemas.openxmlformats.org/officeDocument/2006/relationships/hyperlink" Target="https://analytics.zoho.com/open-view/2395394000001175301?ZOHO_CRITERIA=%224.5%22.%22Id_Categor%C3%ADa%22%3D100111005" TargetMode="External"/><Relationship Id="rId457" Type="http://schemas.openxmlformats.org/officeDocument/2006/relationships/printerSettings" Target="../printerSettings/printerSettings1.bin"/><Relationship Id="rId261" Type="http://schemas.openxmlformats.org/officeDocument/2006/relationships/hyperlink" Target="https://analytics.zoho.com/open-view/2395394000001128894?ZOHO_CRITERIA=%224.5%22.%22Id_Tama%C3%B1o_Espec%C3%ADfico%22%3D7" TargetMode="External"/><Relationship Id="rId14" Type="http://schemas.openxmlformats.org/officeDocument/2006/relationships/hyperlink" Target="https://analytics.zoho.com/open-view/2395394000001128820?ZOHO_CRITERIA=%224.5%22.%22Id_Tama%C3%B1o_Espec%C3%ADfico%22%3D1" TargetMode="External"/><Relationship Id="rId56" Type="http://schemas.openxmlformats.org/officeDocument/2006/relationships/hyperlink" Target="https://analytics.zoho.com/open-view/2395394000001175274?ZOHO_CRITERIA=%224.5%22.%22Id_Producto%22%3D100113" TargetMode="External"/><Relationship Id="rId317" Type="http://schemas.openxmlformats.org/officeDocument/2006/relationships/hyperlink" Target="https://analytics.zoho.com/open-view/2395394000001175359?ZOHO_CRITERIA=%224.5%22.%22Id_Categor%C3%ADa%22%3D100110002" TargetMode="External"/><Relationship Id="rId359" Type="http://schemas.openxmlformats.org/officeDocument/2006/relationships/hyperlink" Target="https://analytics.zoho.com/open-view/2395394000001128820?ZOHO_CRITERIA=%224.5%22.%22Id_Tama%C3%B1o_Espec%C3%ADfico%22%3D4" TargetMode="External"/><Relationship Id="rId98" Type="http://schemas.openxmlformats.org/officeDocument/2006/relationships/hyperlink" Target="https://analytics.zoho.com/open-view/2395394000001175359?ZOHO_CRITERIA=%224.5%22.%22Id_Categor%C3%ADa%22%3D100113001" TargetMode="External"/><Relationship Id="rId121" Type="http://schemas.openxmlformats.org/officeDocument/2006/relationships/hyperlink" Target="https://analytics.zoho.com/open-view/2395394000001035438?ZOHO_CRITERIA=%224.5%22.%22Id_Tama%C3%B1o_Espec%C3%ADfico%22%3D7" TargetMode="External"/><Relationship Id="rId163" Type="http://schemas.openxmlformats.org/officeDocument/2006/relationships/hyperlink" Target="https://analytics.zoho.com/open-view/2395394000001128577?ZOHO_CRITERIA=%224.5%22.%22Id_Tama%C3%B1o_Espec%C3%ADfico%22%3D10" TargetMode="External"/><Relationship Id="rId219" Type="http://schemas.openxmlformats.org/officeDocument/2006/relationships/hyperlink" Target="https://analytics.zoho.com/open-view/2395394000001175359?ZOHO_CRITERIA=%224.5%22.%22Id_Categor%C3%ADa%22%3D100114015" TargetMode="External"/><Relationship Id="rId370" Type="http://schemas.openxmlformats.org/officeDocument/2006/relationships/hyperlink" Target="https://analytics.zoho.com/open-view/2395394000001128894?ZOHO_CRITERIA=%224.5%22.%22Id_Tama%C3%B1o_Espec%C3%ADfico%22%3D2" TargetMode="External"/><Relationship Id="rId426" Type="http://schemas.openxmlformats.org/officeDocument/2006/relationships/hyperlink" Target="https://analytics.zoho.com/open-view/2395394000001175301?ZOHO_CRITERIA=%224.5%22.%22Id_Categor%C3%ADa%22%3D100115001" TargetMode="External"/><Relationship Id="rId230" Type="http://schemas.openxmlformats.org/officeDocument/2006/relationships/hyperlink" Target="https://analytics.zoho.com/open-view/2395394000001035438?ZOHO_CRITERIA=%224.5%22.%22Id_Tama%C3%B1o_Espec%C3%ADfico%22%3D2" TargetMode="External"/><Relationship Id="rId25" Type="http://schemas.openxmlformats.org/officeDocument/2006/relationships/hyperlink" Target="https://analytics.zoho.com/open-view/2395394000001128820?ZOHO_CRITERIA=%224.5%22.%22Id_Tama%C3%B1o_Espec%C3%ADfico%22%3D12" TargetMode="External"/><Relationship Id="rId67" Type="http://schemas.openxmlformats.org/officeDocument/2006/relationships/hyperlink" Target="https://analytics.zoho.com/open-view/2395394000001175301?ZOHO_CRITERIA=%224.5%22.%22Id_Categor%C3%ADa%22%3D100110002" TargetMode="External"/><Relationship Id="rId272" Type="http://schemas.openxmlformats.org/officeDocument/2006/relationships/hyperlink" Target="https://analytics.zoho.com/open-view/2395394000001128577?ZOHO_CRITERIA=%224.5%22.%22Id_Tama%C3%B1o_Espec%C3%ADfico%22%3D5" TargetMode="External"/><Relationship Id="rId328" Type="http://schemas.openxmlformats.org/officeDocument/2006/relationships/hyperlink" Target="https://analytics.zoho.com/open-view/2395394000001175359?ZOHO_CRITERIA=%224.5%22.%22Id_Categor%C3%ADa%22%3D100113003" TargetMode="External"/><Relationship Id="rId132" Type="http://schemas.openxmlformats.org/officeDocument/2006/relationships/hyperlink" Target="https://analytics.zoho.com/open-view/2395394000001128820?ZOHO_CRITERIA=%224.5%22.%22Id_Tama%C3%B1o_Espec%C3%ADfico%22%3D5" TargetMode="External"/><Relationship Id="rId174" Type="http://schemas.openxmlformats.org/officeDocument/2006/relationships/hyperlink" Target="https://analytics.zoho.com/open-view/2395394000001175328?ZOHO_CRITERIA=%224.5%22.%22Id_Producto%22%3D100110" TargetMode="External"/><Relationship Id="rId381" Type="http://schemas.openxmlformats.org/officeDocument/2006/relationships/hyperlink" Target="https://analytics.zoho.com/open-view/2395394000001128894?ZOHO_CRITERIA=%224.5%22.%22Id_Tama%C3%B1o_Espec%C3%ADfico%22%3D13" TargetMode="External"/><Relationship Id="rId241" Type="http://schemas.openxmlformats.org/officeDocument/2006/relationships/hyperlink" Target="https://analytics.zoho.com/open-view/2395394000001035438?ZOHO_CRITERIA=%224.5%22.%22Id_Tama%C3%B1o_Espec%C3%ADfico%22%3D13" TargetMode="External"/><Relationship Id="rId437" Type="http://schemas.openxmlformats.org/officeDocument/2006/relationships/hyperlink" Target="https://analytics.zoho.com/open-view/2395394000001175359?ZOHO_CRITERIA=%224.5%22.%22Id_Categor%C3%ADa%22%3D100111005" TargetMode="External"/><Relationship Id="rId36" Type="http://schemas.openxmlformats.org/officeDocument/2006/relationships/hyperlink" Target="https://analytics.zoho.com/open-view/2395394000001128894?ZOHO_CRITERIA=%224.5%22.%22Id_Tama%C3%B1o_Espec%C3%ADfico%22%3D10" TargetMode="External"/><Relationship Id="rId283" Type="http://schemas.openxmlformats.org/officeDocument/2006/relationships/hyperlink" Target="https://analytics.zoho.com/open-view/2395394000001175274?ZOHO_CRITERIA=%224.5%22.%22Id_Producto%22%3D100112" TargetMode="External"/><Relationship Id="rId339" Type="http://schemas.openxmlformats.org/officeDocument/2006/relationships/hyperlink" Target="https://analytics.zoho.com/open-view/2395394000001194468" TargetMode="External"/><Relationship Id="rId78" Type="http://schemas.openxmlformats.org/officeDocument/2006/relationships/hyperlink" Target="https://analytics.zoho.com/open-view/2395394000001175301?ZOHO_CRITERIA=%224.5%22.%22Id_Categor%C3%ADa%22%3D100113003" TargetMode="External"/><Relationship Id="rId101" Type="http://schemas.openxmlformats.org/officeDocument/2006/relationships/hyperlink" Target="https://analytics.zoho.com/open-view/2395394000001175359?ZOHO_CRITERIA=%224.5%22.%22Id_Categor%C3%ADa%22%3D100113004" TargetMode="External"/><Relationship Id="rId143" Type="http://schemas.openxmlformats.org/officeDocument/2006/relationships/hyperlink" Target="https://analytics.zoho.com/open-view/2395394000001128894?ZOHO_CRITERIA=%224.5%22.%22Id_Tama%C3%B1o_Espec%C3%ADfico%22%3D3" TargetMode="External"/><Relationship Id="rId185" Type="http://schemas.openxmlformats.org/officeDocument/2006/relationships/hyperlink" Target="https://analytics.zoho.com/open-view/2395394000001175301?ZOHO_CRITERIA=%224.5%22.%22Id_Categor%C3%ADa%22%3D100111003" TargetMode="External"/><Relationship Id="rId350" Type="http://schemas.openxmlformats.org/officeDocument/2006/relationships/hyperlink" Target="https://analytics.zoho.com/open-view/2395394000001035438?ZOHO_CRITERIA=%224.5%22.%22Id_Tama%C3%B1o_Espec%C3%ADfico%22%3D8" TargetMode="External"/><Relationship Id="rId406" Type="http://schemas.openxmlformats.org/officeDocument/2006/relationships/hyperlink" Target="https://analytics.zoho.com/open-view/2395394000001175328?ZOHO_CRITERIA=%224.5%22.%22Id_Producto%22%3D100114" TargetMode="External"/><Relationship Id="rId9" Type="http://schemas.openxmlformats.org/officeDocument/2006/relationships/hyperlink" Target="https://analytics.zoho.com/open-view/2395394000001035438?ZOHO_CRITERIA=%224.5%22.%22Id_Tama%C3%B1o_Espec%C3%ADfico%22%3D9" TargetMode="External"/><Relationship Id="rId210" Type="http://schemas.openxmlformats.org/officeDocument/2006/relationships/hyperlink" Target="https://analytics.zoho.com/open-view/2395394000001175359?ZOHO_CRITERIA=%224.5%22.%22Id_Categor%C3%ADa%22%3D100111011" TargetMode="External"/><Relationship Id="rId392" Type="http://schemas.openxmlformats.org/officeDocument/2006/relationships/hyperlink" Target="https://analytics.zoho.com/open-view/2395394000001128577?ZOHO_CRITERIA=%224.5%22.%22Id_Tama%C3%B1o_Espec%C3%ADfico%22%3D11" TargetMode="External"/><Relationship Id="rId448" Type="http://schemas.openxmlformats.org/officeDocument/2006/relationships/hyperlink" Target="https://analytics.zoho.com/open-view/2395394000001175359?ZOHO_CRITERIA=%224.5%22.%22Id_Categor%C3%ADa%22%3D100115001" TargetMode="External"/><Relationship Id="rId252" Type="http://schemas.openxmlformats.org/officeDocument/2006/relationships/hyperlink" Target="https://analytics.zoho.com/open-view/2395394000001128820?ZOHO_CRITERIA=%224.5%22.%22Id_Tama%C3%B1o_Espec%C3%ADfico%22%3D11" TargetMode="External"/><Relationship Id="rId294" Type="http://schemas.openxmlformats.org/officeDocument/2006/relationships/hyperlink" Target="https://analytics.zoho.com/open-view/2395394000001175328?ZOHO_CRITERIA=%224.5%22.%22Id_Producto%22%3D100117" TargetMode="External"/><Relationship Id="rId308" Type="http://schemas.openxmlformats.org/officeDocument/2006/relationships/hyperlink" Target="https://analytics.zoho.com/open-view/2395394000001175301?ZOHO_CRITERIA=%224.5%22.%22Id_Categor%C3%ADa%22%3D100113005" TargetMode="External"/><Relationship Id="rId47" Type="http://schemas.openxmlformats.org/officeDocument/2006/relationships/hyperlink" Target="https://analytics.zoho.com/open-view/2395394000001128577?ZOHO_CRITERIA=%224.5%22.%22Id_Tama%C3%B1o_Espec%C3%ADfico%22%3D8" TargetMode="External"/><Relationship Id="rId89" Type="http://schemas.openxmlformats.org/officeDocument/2006/relationships/hyperlink" Target="https://analytics.zoho.com/open-view/2395394000001175359?ZOHO_CRITERIA=%224.5%22.%22Id_Categor%C3%ADa%22%3D100110002" TargetMode="External"/><Relationship Id="rId112" Type="http://schemas.openxmlformats.org/officeDocument/2006/relationships/hyperlink" Target="https://analytics.zoho.com/open-view/2395394000001194468" TargetMode="External"/><Relationship Id="rId154" Type="http://schemas.openxmlformats.org/officeDocument/2006/relationships/hyperlink" Target="https://analytics.zoho.com/open-view/2395394000001128577?ZOHO_CRITERIA=%224.5%22.%22Id_Tama%C3%B1o_Espec%C3%ADfico%22%3D1" TargetMode="External"/><Relationship Id="rId361" Type="http://schemas.openxmlformats.org/officeDocument/2006/relationships/hyperlink" Target="https://analytics.zoho.com/open-view/2395394000001128820?ZOHO_CRITERIA=%224.5%22.%22Id_Tama%C3%B1o_Espec%C3%ADfico%22%3D6" TargetMode="External"/><Relationship Id="rId196" Type="http://schemas.openxmlformats.org/officeDocument/2006/relationships/hyperlink" Target="https://analytics.zoho.com/open-view/2395394000001175301?ZOHO_CRITERIA=%224.5%22.%22Id_Categor%C3%ADa%22%3D100114002" TargetMode="External"/><Relationship Id="rId417" Type="http://schemas.openxmlformats.org/officeDocument/2006/relationships/hyperlink" Target="https://analytics.zoho.com/open-view/2395394000001175301?ZOHO_CRITERIA=%224.5%22.%22Id_Categor%C3%ADa%22%3D100112046" TargetMode="External"/><Relationship Id="rId16" Type="http://schemas.openxmlformats.org/officeDocument/2006/relationships/hyperlink" Target="https://analytics.zoho.com/open-view/2395394000001128820?ZOHO_CRITERIA=%224.5%22.%22Id_Tama%C3%B1o_Espec%C3%ADfico%22%3D3" TargetMode="External"/><Relationship Id="rId221" Type="http://schemas.openxmlformats.org/officeDocument/2006/relationships/hyperlink" Target="https://analytics.zoho.com/open-view/2395394000001175359?ZOHO_CRITERIA=%224.5%22.%22Id_Categor%C3%ADa%22%3D100115003" TargetMode="External"/><Relationship Id="rId263" Type="http://schemas.openxmlformats.org/officeDocument/2006/relationships/hyperlink" Target="https://analytics.zoho.com/open-view/2395394000001128894?ZOHO_CRITERIA=%224.5%22.%22Id_Tama%C3%B1o_Espec%C3%ADfico%22%3D9" TargetMode="External"/><Relationship Id="rId319" Type="http://schemas.openxmlformats.org/officeDocument/2006/relationships/hyperlink" Target="https://analytics.zoho.com/open-view/2395394000001175359?ZOHO_CRITERIA=%224.5%22.%22Id_Categor%C3%ADa%22%3D100111001" TargetMode="External"/><Relationship Id="rId58" Type="http://schemas.openxmlformats.org/officeDocument/2006/relationships/hyperlink" Target="https://analytics.zoho.com/open-view/2395394000001175274?ZOHO_CRITERIA=%224.5%22.%22Id_Producto%22%3D100115" TargetMode="External"/><Relationship Id="rId123" Type="http://schemas.openxmlformats.org/officeDocument/2006/relationships/hyperlink" Target="https://analytics.zoho.com/open-view/2395394000001035438?ZOHO_CRITERIA=%224.5%22.%22Id_Tama%C3%B1o_Espec%C3%ADfico%22%3D9" TargetMode="External"/><Relationship Id="rId330" Type="http://schemas.openxmlformats.org/officeDocument/2006/relationships/hyperlink" Target="https://analytics.zoho.com/open-view/2395394000001175359?ZOHO_CRITERIA=%224.5%22.%22Id_Categor%C3%ADa%22%3D100113005" TargetMode="External"/><Relationship Id="rId165" Type="http://schemas.openxmlformats.org/officeDocument/2006/relationships/hyperlink" Target="https://analytics.zoho.com/open-view/2395394000001128577?ZOHO_CRITERIA=%224.5%22.%22Id_Tama%C3%B1o_Espec%C3%ADfico%22%3D12" TargetMode="External"/><Relationship Id="rId372" Type="http://schemas.openxmlformats.org/officeDocument/2006/relationships/hyperlink" Target="https://analytics.zoho.com/open-view/2395394000001128894?ZOHO_CRITERIA=%224.5%22.%22Id_Tama%C3%B1o_Espec%C3%ADfico%22%3D4" TargetMode="External"/><Relationship Id="rId428" Type="http://schemas.openxmlformats.org/officeDocument/2006/relationships/hyperlink" Target="https://analytics.zoho.com/open-view/2395394000001175301?ZOHO_CRITERIA=%224.5%22.%22Id_Categor%C3%ADa%22%3D100117002" TargetMode="External"/><Relationship Id="rId232" Type="http://schemas.openxmlformats.org/officeDocument/2006/relationships/hyperlink" Target="https://analytics.zoho.com/open-view/2395394000001035438?ZOHO_CRITERIA=%224.5%22.%22Id_Tama%C3%B1o_Espec%C3%ADfico%22%3D4" TargetMode="External"/><Relationship Id="rId274" Type="http://schemas.openxmlformats.org/officeDocument/2006/relationships/hyperlink" Target="https://analytics.zoho.com/open-view/2395394000001128577?ZOHO_CRITERIA=%224.5%22.%22Id_Tama%C3%B1o_Espec%C3%ADfico%22%3D7" TargetMode="External"/><Relationship Id="rId27" Type="http://schemas.openxmlformats.org/officeDocument/2006/relationships/hyperlink" Target="https://analytics.zoho.com/open-view/2395394000001128894?ZOHO_CRITERIA=%224.5%22.%22Id_Tama%C3%B1o_Espec%C3%ADfico%22%3D1" TargetMode="External"/><Relationship Id="rId69" Type="http://schemas.openxmlformats.org/officeDocument/2006/relationships/hyperlink" Target="https://analytics.zoho.com/open-view/2395394000001175301?ZOHO_CRITERIA=%224.5%22.%22Id_Categor%C3%ADa%22%3D100111001" TargetMode="External"/><Relationship Id="rId134" Type="http://schemas.openxmlformats.org/officeDocument/2006/relationships/hyperlink" Target="https://analytics.zoho.com/open-view/2395394000001128820?ZOHO_CRITERIA=%224.5%22.%22Id_Tama%C3%B1o_Espec%C3%ADfico%22%3D7" TargetMode="External"/><Relationship Id="rId80" Type="http://schemas.openxmlformats.org/officeDocument/2006/relationships/hyperlink" Target="https://analytics.zoho.com/open-view/2395394000001175301?ZOHO_CRITERIA=%224.5%22.%22Id_Categor%C3%ADa%22%3D100113005" TargetMode="External"/><Relationship Id="rId176" Type="http://schemas.openxmlformats.org/officeDocument/2006/relationships/hyperlink" Target="https://analytics.zoho.com/open-view/2395394000001175328?ZOHO_CRITERIA=%224.5%22.%22Id_Producto%22%3D100112" TargetMode="External"/><Relationship Id="rId341" Type="http://schemas.openxmlformats.org/officeDocument/2006/relationships/hyperlink" Target="https://analytics.zoho.com/open-view/2395394000001194755" TargetMode="External"/><Relationship Id="rId383" Type="http://schemas.openxmlformats.org/officeDocument/2006/relationships/hyperlink" Target="https://analytics.zoho.com/open-view/2395394000001128577?ZOHO_CRITERIA=%224.5%22.%22Id_Tama%C3%B1o_Espec%C3%ADfico%22%3D2" TargetMode="External"/><Relationship Id="rId439" Type="http://schemas.openxmlformats.org/officeDocument/2006/relationships/hyperlink" Target="https://analytics.zoho.com/open-view/2395394000001175359?ZOHO_CRITERIA=%224.5%22.%22Id_Categor%C3%ADa%22%3D100112046" TargetMode="External"/><Relationship Id="rId201" Type="http://schemas.openxmlformats.org/officeDocument/2006/relationships/hyperlink" Target="https://analytics.zoho.com/open-view/2395394000001175301?ZOHO_CRITERIA=%224.5%22.%22Id_Categor%C3%ADa%22%3D100117005" TargetMode="External"/><Relationship Id="rId243" Type="http://schemas.openxmlformats.org/officeDocument/2006/relationships/hyperlink" Target="https://analytics.zoho.com/open-view/2395394000001128820?ZOHO_CRITERIA=%224.5%22.%22Id_Tama%C3%B1o_Espec%C3%ADfico%22%3D2" TargetMode="External"/><Relationship Id="rId285" Type="http://schemas.openxmlformats.org/officeDocument/2006/relationships/hyperlink" Target="https://analytics.zoho.com/open-view/2395394000001175274?ZOHO_CRITERIA=%224.5%22.%22Id_Producto%22%3D100114" TargetMode="External"/><Relationship Id="rId450" Type="http://schemas.openxmlformats.org/officeDocument/2006/relationships/hyperlink" Target="https://analytics.zoho.com/open-view/2395394000001175359?ZOHO_CRITERIA=%224.5%22.%22Id_Categor%C3%ADa%22%3D100117002" TargetMode="External"/><Relationship Id="rId38" Type="http://schemas.openxmlformats.org/officeDocument/2006/relationships/hyperlink" Target="https://analytics.zoho.com/open-view/2395394000001128894?ZOHO_CRITERIA=%224.5%22.%22Id_Tama%C3%B1o_Espec%C3%ADfico%22%3D12" TargetMode="External"/><Relationship Id="rId103" Type="http://schemas.openxmlformats.org/officeDocument/2006/relationships/hyperlink" Target="https://analytics.zoho.com/open-view/2395394000001175359?ZOHO_CRITERIA=%224.5%22.%22Id_Categor%C3%ADa%22%3D100114001" TargetMode="External"/><Relationship Id="rId310" Type="http://schemas.openxmlformats.org/officeDocument/2006/relationships/hyperlink" Target="https://analytics.zoho.com/open-view/2395394000001175301?ZOHO_CRITERIA=%224.5%22.%22Id_Categor%C3%ADa%22%3D100114002" TargetMode="External"/><Relationship Id="rId91" Type="http://schemas.openxmlformats.org/officeDocument/2006/relationships/hyperlink" Target="https://analytics.zoho.com/open-view/2395394000001175359?ZOHO_CRITERIA=%224.5%22.%22Id_Categor%C3%ADa%22%3D100111001" TargetMode="External"/><Relationship Id="rId145" Type="http://schemas.openxmlformats.org/officeDocument/2006/relationships/hyperlink" Target="https://analytics.zoho.com/open-view/2395394000001128894?ZOHO_CRITERIA=%224.5%22.%22Id_Tama%C3%B1o_Espec%C3%ADfico%22%3D5" TargetMode="External"/><Relationship Id="rId187" Type="http://schemas.openxmlformats.org/officeDocument/2006/relationships/hyperlink" Target="https://analytics.zoho.com/open-view/2395394000001175301?ZOHO_CRITERIA=%224.5%22.%22Id_Categor%C3%ADa%22%3D100111005" TargetMode="External"/><Relationship Id="rId352" Type="http://schemas.openxmlformats.org/officeDocument/2006/relationships/hyperlink" Target="https://analytics.zoho.com/open-view/2395394000001035438?ZOHO_CRITERIA=%224.5%22.%22Id_Tama%C3%B1o_Espec%C3%ADfico%22%3D10" TargetMode="External"/><Relationship Id="rId394" Type="http://schemas.openxmlformats.org/officeDocument/2006/relationships/hyperlink" Target="https://analytics.zoho.com/open-view/2395394000001128577?ZOHO_CRITERIA=%224.5%22.%22Id_Tama%C3%B1o_Espec%C3%ADfico%22%3D13" TargetMode="External"/><Relationship Id="rId408" Type="http://schemas.openxmlformats.org/officeDocument/2006/relationships/hyperlink" Target="https://analytics.zoho.com/open-view/2395394000001175328?ZOHO_CRITERIA=%224.5%22.%22Id_Producto%22%3D100117" TargetMode="External"/><Relationship Id="rId212" Type="http://schemas.openxmlformats.org/officeDocument/2006/relationships/hyperlink" Target="https://analytics.zoho.com/open-view/2395394000001175359?ZOHO_CRITERIA=%224.5%22.%22Id_Categor%C3%ADa%22%3D100113001" TargetMode="External"/><Relationship Id="rId254" Type="http://schemas.openxmlformats.org/officeDocument/2006/relationships/hyperlink" Target="https://analytics.zoho.com/open-view/2395394000001128820?ZOHO_CRITERIA=%224.5%22.%22Id_Tama%C3%B1o_Espec%C3%ADfico%22%3D13" TargetMode="External"/><Relationship Id="rId49" Type="http://schemas.openxmlformats.org/officeDocument/2006/relationships/hyperlink" Target="https://analytics.zoho.com/open-view/2395394000001128577?ZOHO_CRITERIA=%224.5%22.%22Id_Tama%C3%B1o_Espec%C3%ADfico%22%3D10" TargetMode="External"/><Relationship Id="rId114" Type="http://schemas.openxmlformats.org/officeDocument/2006/relationships/hyperlink" Target="https://analytics.zoho.com/open-view/2395394000001194960" TargetMode="External"/><Relationship Id="rId296" Type="http://schemas.openxmlformats.org/officeDocument/2006/relationships/hyperlink" Target="https://analytics.zoho.com/open-view/2395394000001175301?ZOHO_CRITERIA=%224.5%22.%22Id_Categor%C3%ADa%22%3D100110007" TargetMode="External"/><Relationship Id="rId60" Type="http://schemas.openxmlformats.org/officeDocument/2006/relationships/hyperlink" Target="https://analytics.zoho.com/open-view/2395394000001175328?ZOHO_CRITERIA=%224.5%22.%22Id_Producto%22%3D100110" TargetMode="External"/><Relationship Id="rId156" Type="http://schemas.openxmlformats.org/officeDocument/2006/relationships/hyperlink" Target="https://analytics.zoho.com/open-view/2395394000001128577?ZOHO_CRITERIA=%224.5%22.%22Id_Tama%C3%B1o_Espec%C3%ADfico%22%3D3" TargetMode="External"/><Relationship Id="rId198" Type="http://schemas.openxmlformats.org/officeDocument/2006/relationships/hyperlink" Target="https://analytics.zoho.com/open-view/2395394000001175301?ZOHO_CRITERIA=%224.5%22.%22Id_Categor%C3%ADa%22%3D100115001" TargetMode="External"/><Relationship Id="rId321" Type="http://schemas.openxmlformats.org/officeDocument/2006/relationships/hyperlink" Target="https://analytics.zoho.com/open-view/2395394000001175359?ZOHO_CRITERIA=%224.5%22.%22Id_Categor%C3%ADa%22%3D100111003" TargetMode="External"/><Relationship Id="rId363" Type="http://schemas.openxmlformats.org/officeDocument/2006/relationships/hyperlink" Target="https://analytics.zoho.com/open-view/2395394000001128820?ZOHO_CRITERIA=%224.5%22.%22Id_Tama%C3%B1o_Espec%C3%ADfico%22%3D8" TargetMode="External"/><Relationship Id="rId419" Type="http://schemas.openxmlformats.org/officeDocument/2006/relationships/hyperlink" Target="https://analytics.zoho.com/open-view/2395394000001175301?ZOHO_CRITERIA=%224.5%22.%22Id_Categor%C3%ADa%22%3D100113002" TargetMode="External"/><Relationship Id="rId223" Type="http://schemas.openxmlformats.org/officeDocument/2006/relationships/hyperlink" Target="https://analytics.zoho.com/open-view/2395394000001175359?ZOHO_CRITERIA=%224.5%22.%22Id_Categor%C3%ADa%22%3D100117005" TargetMode="External"/><Relationship Id="rId430" Type="http://schemas.openxmlformats.org/officeDocument/2006/relationships/hyperlink" Target="https://analytics.zoho.com/open-view/2395394000001175301?ZOHO_CRITERIA=%224.5%22.%22Id_Categor%C3%ADa%22%3D100117006" TargetMode="External"/><Relationship Id="rId18" Type="http://schemas.openxmlformats.org/officeDocument/2006/relationships/hyperlink" Target="https://analytics.zoho.com/open-view/2395394000001128820?ZOHO_CRITERIA=%224.5%22.%22Id_Tama%C3%B1o_Espec%C3%ADfico%22%3D5" TargetMode="External"/><Relationship Id="rId265" Type="http://schemas.openxmlformats.org/officeDocument/2006/relationships/hyperlink" Target="https://analytics.zoho.com/open-view/2395394000001128894?ZOHO_CRITERIA=%224.5%22.%22Id_Tama%C3%B1o_Espec%C3%ADfico%22%3D11" TargetMode="External"/><Relationship Id="rId125" Type="http://schemas.openxmlformats.org/officeDocument/2006/relationships/hyperlink" Target="https://analytics.zoho.com/open-view/2395394000001035438?ZOHO_CRITERIA=%224.5%22.%22Id_Tama%C3%B1o_Espec%C3%ADfico%22%3D11" TargetMode="External"/><Relationship Id="rId167" Type="http://schemas.openxmlformats.org/officeDocument/2006/relationships/hyperlink" Target="https://analytics.zoho.com/open-view/2395394000001175274?ZOHO_CRITERIA=%224.5%22.%22Id_Producto%22%3D100110" TargetMode="External"/><Relationship Id="rId332" Type="http://schemas.openxmlformats.org/officeDocument/2006/relationships/hyperlink" Target="https://analytics.zoho.com/open-view/2395394000001175359?ZOHO_CRITERIA=%224.5%22.%22Id_Categor%C3%ADa%22%3D100114002" TargetMode="External"/><Relationship Id="rId374" Type="http://schemas.openxmlformats.org/officeDocument/2006/relationships/hyperlink" Target="https://analytics.zoho.com/open-view/2395394000001128894?ZOHO_CRITERIA=%224.5%22.%22Id_Tama%C3%B1o_Espec%C3%ADfico%22%3D6" TargetMode="External"/><Relationship Id="rId71" Type="http://schemas.openxmlformats.org/officeDocument/2006/relationships/hyperlink" Target="https://analytics.zoho.com/open-view/2395394000001175301?ZOHO_CRITERIA=%224.5%22.%22Id_Categor%C3%ADa%22%3D100111003" TargetMode="External"/><Relationship Id="rId234" Type="http://schemas.openxmlformats.org/officeDocument/2006/relationships/hyperlink" Target="https://analytics.zoho.com/open-view/2395394000001035438?ZOHO_CRITERIA=%224.5%22.%22Id_Tama%C3%B1o_Espec%C3%ADfico%22%3D6" TargetMode="External"/><Relationship Id="rId2" Type="http://schemas.openxmlformats.org/officeDocument/2006/relationships/hyperlink" Target="https://analytics.zoho.com/open-view/2395394000001035438?ZOHO_CRITERIA=%224.5%22.%22Id_Tama%C3%B1o_Espec%C3%ADfico%22%3D2" TargetMode="External"/><Relationship Id="rId29" Type="http://schemas.openxmlformats.org/officeDocument/2006/relationships/hyperlink" Target="https://analytics.zoho.com/open-view/2395394000001128894?ZOHO_CRITERIA=%224.5%22.%22Id_Tama%C3%B1o_Espec%C3%ADfico%22%3D3" TargetMode="External"/><Relationship Id="rId255" Type="http://schemas.openxmlformats.org/officeDocument/2006/relationships/hyperlink" Target="https://analytics.zoho.com/open-view/2395394000001128894?ZOHO_CRITERIA=%224.5%22.%22Id_Tama%C3%B1o_Espec%C3%ADfico%22%3D1" TargetMode="External"/><Relationship Id="rId276" Type="http://schemas.openxmlformats.org/officeDocument/2006/relationships/hyperlink" Target="https://analytics.zoho.com/open-view/2395394000001128577?ZOHO_CRITERIA=%224.5%22.%22Id_Tama%C3%B1o_Espec%C3%ADfico%22%3D9" TargetMode="External"/><Relationship Id="rId297" Type="http://schemas.openxmlformats.org/officeDocument/2006/relationships/hyperlink" Target="https://analytics.zoho.com/open-view/2395394000001175301?ZOHO_CRITERIA=%224.5%22.%22Id_Categor%C3%ADa%22%3D100111001" TargetMode="External"/><Relationship Id="rId441" Type="http://schemas.openxmlformats.org/officeDocument/2006/relationships/hyperlink" Target="https://analytics.zoho.com/open-view/2395394000001175359?ZOHO_CRITERIA=%224.5%22.%22Id_Categor%C3%ADa%22%3D100113002" TargetMode="External"/><Relationship Id="rId40" Type="http://schemas.openxmlformats.org/officeDocument/2006/relationships/hyperlink" Target="https://analytics.zoho.com/open-view/2395394000001128577?ZOHO_CRITERIA=%224.5%22.%22Id_Tama%C3%B1o_Espec%C3%ADfico%22%3D1" TargetMode="External"/><Relationship Id="rId115" Type="http://schemas.openxmlformats.org/officeDocument/2006/relationships/hyperlink" Target="https://analytics.zoho.com/open-view/2395394000001035438?ZOHO_CRITERIA=%224.5%22.%22Id_Tama%C3%B1o_Espec%C3%ADfico%22%3D1" TargetMode="External"/><Relationship Id="rId136" Type="http://schemas.openxmlformats.org/officeDocument/2006/relationships/hyperlink" Target="https://analytics.zoho.com/open-view/2395394000001128820?ZOHO_CRITERIA=%224.5%22.%22Id_Tama%C3%B1o_Espec%C3%ADfico%22%3D9" TargetMode="External"/><Relationship Id="rId157" Type="http://schemas.openxmlformats.org/officeDocument/2006/relationships/hyperlink" Target="https://analytics.zoho.com/open-view/2395394000001128577?ZOHO_CRITERIA=%224.5%22.%22Id_Tama%C3%B1o_Espec%C3%ADfico%22%3D4" TargetMode="External"/><Relationship Id="rId178" Type="http://schemas.openxmlformats.org/officeDocument/2006/relationships/hyperlink" Target="https://analytics.zoho.com/open-view/2395394000001175328?ZOHO_CRITERIA=%224.5%22.%22Id_Producto%22%3D100114" TargetMode="External"/><Relationship Id="rId301" Type="http://schemas.openxmlformats.org/officeDocument/2006/relationships/hyperlink" Target="https://analytics.zoho.com/open-view/2395394000001175301?ZOHO_CRITERIA=%224.5%22.%22Id_Categor%C3%ADa%22%3D100111005" TargetMode="External"/><Relationship Id="rId322" Type="http://schemas.openxmlformats.org/officeDocument/2006/relationships/hyperlink" Target="https://analytics.zoho.com/open-view/2395394000001175359?ZOHO_CRITERIA=%224.5%22.%22Id_Categor%C3%ADa%22%3D100111004" TargetMode="External"/><Relationship Id="rId343" Type="http://schemas.openxmlformats.org/officeDocument/2006/relationships/hyperlink" Target="https://analytics.zoho.com/open-view/2395394000001035438?ZOHO_CRITERIA=%224.5%22.%22Id_Tama%C3%B1o_Espec%C3%ADfico%22%3D1" TargetMode="External"/><Relationship Id="rId364" Type="http://schemas.openxmlformats.org/officeDocument/2006/relationships/hyperlink" Target="https://analytics.zoho.com/open-view/2395394000001128820?ZOHO_CRITERIA=%224.5%22.%22Id_Tama%C3%B1o_Espec%C3%ADfico%22%3D9" TargetMode="External"/><Relationship Id="rId61" Type="http://schemas.openxmlformats.org/officeDocument/2006/relationships/hyperlink" Target="https://analytics.zoho.com/open-view/2395394000001175328?ZOHO_CRITERIA=%224.5%22.%22Id_Producto%22%3D100111" TargetMode="External"/><Relationship Id="rId82" Type="http://schemas.openxmlformats.org/officeDocument/2006/relationships/hyperlink" Target="https://analytics.zoho.com/open-view/2395394000001175301?ZOHO_CRITERIA=%224.5%22.%22Id_Categor%C3%ADa%22%3D100114002" TargetMode="External"/><Relationship Id="rId199" Type="http://schemas.openxmlformats.org/officeDocument/2006/relationships/hyperlink" Target="https://analytics.zoho.com/open-view/2395394000001175301?ZOHO_CRITERIA=%224.5%22.%22Id_Categor%C3%ADa%22%3D100115003" TargetMode="External"/><Relationship Id="rId203" Type="http://schemas.openxmlformats.org/officeDocument/2006/relationships/hyperlink" Target="https://analytics.zoho.com/open-view/2395394000001175359?ZOHO_CRITERIA=%224.5%22.%22Id_Categor%C3%ADa%22%3D100110002" TargetMode="External"/><Relationship Id="rId385" Type="http://schemas.openxmlformats.org/officeDocument/2006/relationships/hyperlink" Target="https://analytics.zoho.com/open-view/2395394000001128577?ZOHO_CRITERIA=%224.5%22.%22Id_Tama%C3%B1o_Espec%C3%ADfico%22%3D4" TargetMode="External"/><Relationship Id="rId19" Type="http://schemas.openxmlformats.org/officeDocument/2006/relationships/hyperlink" Target="https://analytics.zoho.com/open-view/2395394000001128820?ZOHO_CRITERIA=%224.5%22.%22Id_Tama%C3%B1o_Espec%C3%ADfico%22%3D6" TargetMode="External"/><Relationship Id="rId224" Type="http://schemas.openxmlformats.org/officeDocument/2006/relationships/hyperlink" Target="https://analytics.zoho.com/open-view/2395394000001175359?ZOHO_CRITERIA=%224.5%22.%22Id_Categor%C3%ADa%22%3D100117006" TargetMode="External"/><Relationship Id="rId245" Type="http://schemas.openxmlformats.org/officeDocument/2006/relationships/hyperlink" Target="https://analytics.zoho.com/open-view/2395394000001128820?ZOHO_CRITERIA=%224.5%22.%22Id_Tama%C3%B1o_Espec%C3%ADfico%22%3D4" TargetMode="External"/><Relationship Id="rId266" Type="http://schemas.openxmlformats.org/officeDocument/2006/relationships/hyperlink" Target="https://analytics.zoho.com/open-view/2395394000001128894?ZOHO_CRITERIA=%224.5%22.%22Id_Tama%C3%B1o_Espec%C3%ADfico%22%3D12" TargetMode="External"/><Relationship Id="rId287" Type="http://schemas.openxmlformats.org/officeDocument/2006/relationships/hyperlink" Target="https://analytics.zoho.com/open-view/2395394000001175274?ZOHO_CRITERIA=%224.5%22.%22Id_Producto%22%3D100117" TargetMode="External"/><Relationship Id="rId410" Type="http://schemas.openxmlformats.org/officeDocument/2006/relationships/hyperlink" Target="https://analytics.zoho.com/open-view/2395394000001175301?ZOHO_CRITERIA=%224.5%22.%22Id_Categor%C3%ADa%22%3D100110007" TargetMode="External"/><Relationship Id="rId431" Type="http://schemas.openxmlformats.org/officeDocument/2006/relationships/hyperlink" Target="https://analytics.zoho.com/open-view/2395394000001175359?ZOHO_CRITERIA=%224.5%22.%22Id_Categor%C3%ADa%22%3D100110002" TargetMode="External"/><Relationship Id="rId452" Type="http://schemas.openxmlformats.org/officeDocument/2006/relationships/hyperlink" Target="https://analytics.zoho.com/open-view/2395394000001175359?ZOHO_CRITERIA=%224.5%22.%22Id_Categor%C3%ADa%22%3D100117006" TargetMode="External"/><Relationship Id="rId30" Type="http://schemas.openxmlformats.org/officeDocument/2006/relationships/hyperlink" Target="https://analytics.zoho.com/open-view/2395394000001128894?ZOHO_CRITERIA=%224.5%22.%22Id_Tama%C3%B1o_Espec%C3%ADfico%22%3D4" TargetMode="External"/><Relationship Id="rId105" Type="http://schemas.openxmlformats.org/officeDocument/2006/relationships/hyperlink" Target="https://analytics.zoho.com/open-view/2395394000001175359?ZOHO_CRITERIA=%224.5%22.%22Id_Categor%C3%ADa%22%3D100114015" TargetMode="External"/><Relationship Id="rId126" Type="http://schemas.openxmlformats.org/officeDocument/2006/relationships/hyperlink" Target="https://analytics.zoho.com/open-view/2395394000001035438?ZOHO_CRITERIA=%224.5%22.%22Id_Tama%C3%B1o_Espec%C3%ADfico%22%3D12" TargetMode="External"/><Relationship Id="rId147" Type="http://schemas.openxmlformats.org/officeDocument/2006/relationships/hyperlink" Target="https://analytics.zoho.com/open-view/2395394000001128894?ZOHO_CRITERIA=%224.5%22.%22Id_Tama%C3%B1o_Espec%C3%ADfico%22%3D7" TargetMode="External"/><Relationship Id="rId168" Type="http://schemas.openxmlformats.org/officeDocument/2006/relationships/hyperlink" Target="https://analytics.zoho.com/open-view/2395394000001175274?ZOHO_CRITERIA=%224.5%22.%22Id_Producto%22%3D100111" TargetMode="External"/><Relationship Id="rId312" Type="http://schemas.openxmlformats.org/officeDocument/2006/relationships/hyperlink" Target="https://analytics.zoho.com/open-view/2395394000001175301?ZOHO_CRITERIA=%224.5%22.%22Id_Categor%C3%ADa%22%3D100115001" TargetMode="External"/><Relationship Id="rId333" Type="http://schemas.openxmlformats.org/officeDocument/2006/relationships/hyperlink" Target="https://analytics.zoho.com/open-view/2395394000001175359?ZOHO_CRITERIA=%224.5%22.%22Id_Categor%C3%ADa%22%3D100114015" TargetMode="External"/><Relationship Id="rId354" Type="http://schemas.openxmlformats.org/officeDocument/2006/relationships/hyperlink" Target="https://analytics.zoho.com/open-view/2395394000001035438?ZOHO_CRITERIA=%224.5%22.%22Id_Tama%C3%B1o_Espec%C3%ADfico%22%3D12" TargetMode="External"/><Relationship Id="rId51" Type="http://schemas.openxmlformats.org/officeDocument/2006/relationships/hyperlink" Target="https://analytics.zoho.com/open-view/2395394000001128577?ZOHO_CRITERIA=%224.5%22.%22Id_Tama%C3%B1o_Espec%C3%ADfico%22%3D12" TargetMode="External"/><Relationship Id="rId72" Type="http://schemas.openxmlformats.org/officeDocument/2006/relationships/hyperlink" Target="https://analytics.zoho.com/open-view/2395394000001175301?ZOHO_CRITERIA=%224.5%22.%22Id_Categor%C3%ADa%22%3D100111004" TargetMode="External"/><Relationship Id="rId93" Type="http://schemas.openxmlformats.org/officeDocument/2006/relationships/hyperlink" Target="https://analytics.zoho.com/open-view/2395394000001175359?ZOHO_CRITERIA=%224.5%22.%22Id_Categor%C3%ADa%22%3D100111003" TargetMode="External"/><Relationship Id="rId189" Type="http://schemas.openxmlformats.org/officeDocument/2006/relationships/hyperlink" Target="https://analytics.zoho.com/open-view/2395394000001175301?ZOHO_CRITERIA=%224.5%22.%22Id_Categor%C3%ADa%22%3D100112046" TargetMode="External"/><Relationship Id="rId375" Type="http://schemas.openxmlformats.org/officeDocument/2006/relationships/hyperlink" Target="https://analytics.zoho.com/open-view/2395394000001128894?ZOHO_CRITERIA=%224.5%22.%22Id_Tama%C3%B1o_Espec%C3%ADfico%22%3D7" TargetMode="External"/><Relationship Id="rId396" Type="http://schemas.openxmlformats.org/officeDocument/2006/relationships/hyperlink" Target="https://analytics.zoho.com/open-view/2395394000001175274?ZOHO_CRITERIA=%224.5%22.%22Id_Producto%22%3D100111" TargetMode="External"/><Relationship Id="rId3" Type="http://schemas.openxmlformats.org/officeDocument/2006/relationships/hyperlink" Target="https://analytics.zoho.com/open-view/2395394000001035438?ZOHO_CRITERIA=%224.5%22.%22Id_Tama%C3%B1o_Espec%C3%ADfico%22%3D3" TargetMode="External"/><Relationship Id="rId214" Type="http://schemas.openxmlformats.org/officeDocument/2006/relationships/hyperlink" Target="https://analytics.zoho.com/open-view/2395394000001175359?ZOHO_CRITERIA=%224.5%22.%22Id_Categor%C3%ADa%22%3D100113003" TargetMode="External"/><Relationship Id="rId235" Type="http://schemas.openxmlformats.org/officeDocument/2006/relationships/hyperlink" Target="https://analytics.zoho.com/open-view/2395394000001035438?ZOHO_CRITERIA=%224.5%22.%22Id_Tama%C3%B1o_Espec%C3%ADfico%22%3D7" TargetMode="External"/><Relationship Id="rId256" Type="http://schemas.openxmlformats.org/officeDocument/2006/relationships/hyperlink" Target="https://analytics.zoho.com/open-view/2395394000001128894?ZOHO_CRITERIA=%224.5%22.%22Id_Tama%C3%B1o_Espec%C3%ADfico%22%3D2" TargetMode="External"/><Relationship Id="rId277" Type="http://schemas.openxmlformats.org/officeDocument/2006/relationships/hyperlink" Target="https://analytics.zoho.com/open-view/2395394000001128577?ZOHO_CRITERIA=%224.5%22.%22Id_Tama%C3%B1o_Espec%C3%ADfico%22%3D10" TargetMode="External"/><Relationship Id="rId298" Type="http://schemas.openxmlformats.org/officeDocument/2006/relationships/hyperlink" Target="https://analytics.zoho.com/open-view/2395394000001175301?ZOHO_CRITERIA=%224.5%22.%22Id_Categor%C3%ADa%22%3D100111002" TargetMode="External"/><Relationship Id="rId400" Type="http://schemas.openxmlformats.org/officeDocument/2006/relationships/hyperlink" Target="https://analytics.zoho.com/open-view/2395394000001175274?ZOHO_CRITERIA=%224.5%22.%22Id_Producto%22%3D100115" TargetMode="External"/><Relationship Id="rId421" Type="http://schemas.openxmlformats.org/officeDocument/2006/relationships/hyperlink" Target="https://analytics.zoho.com/open-view/2395394000001175301?ZOHO_CRITERIA=%224.5%22.%22Id_Categor%C3%ADa%22%3D100113004" TargetMode="External"/><Relationship Id="rId442" Type="http://schemas.openxmlformats.org/officeDocument/2006/relationships/hyperlink" Target="https://analytics.zoho.com/open-view/2395394000001175359?ZOHO_CRITERIA=%224.5%22.%22Id_Categor%C3%ADa%22%3D100113003" TargetMode="External"/><Relationship Id="rId116" Type="http://schemas.openxmlformats.org/officeDocument/2006/relationships/hyperlink" Target="https://analytics.zoho.com/open-view/2395394000001035438?ZOHO_CRITERIA=%224.5%22.%22Id_Tama%C3%B1o_Espec%C3%ADfico%22%3D2" TargetMode="External"/><Relationship Id="rId137" Type="http://schemas.openxmlformats.org/officeDocument/2006/relationships/hyperlink" Target="https://analytics.zoho.com/open-view/2395394000001128820?ZOHO_CRITERIA=%224.5%22.%22Id_Tama%C3%B1o_Espec%C3%ADfico%22%3D10" TargetMode="External"/><Relationship Id="rId158" Type="http://schemas.openxmlformats.org/officeDocument/2006/relationships/hyperlink" Target="https://analytics.zoho.com/open-view/2395394000001128577?ZOHO_CRITERIA=%224.5%22.%22Id_Tama%C3%B1o_Espec%C3%ADfico%22%3D5" TargetMode="External"/><Relationship Id="rId302" Type="http://schemas.openxmlformats.org/officeDocument/2006/relationships/hyperlink" Target="https://analytics.zoho.com/open-view/2395394000001175301?ZOHO_CRITERIA=%224.5%22.%22Id_Categor%C3%ADa%22%3D100111011" TargetMode="External"/><Relationship Id="rId323" Type="http://schemas.openxmlformats.org/officeDocument/2006/relationships/hyperlink" Target="https://analytics.zoho.com/open-view/2395394000001175359?ZOHO_CRITERIA=%224.5%22.%22Id_Categor%C3%ADa%22%3D100111005" TargetMode="External"/><Relationship Id="rId344" Type="http://schemas.openxmlformats.org/officeDocument/2006/relationships/hyperlink" Target="https://analytics.zoho.com/open-view/2395394000001035438?ZOHO_CRITERIA=%224.5%22.%22Id_Tama%C3%B1o_Espec%C3%ADfico%22%3D2" TargetMode="External"/><Relationship Id="rId20" Type="http://schemas.openxmlformats.org/officeDocument/2006/relationships/hyperlink" Target="https://analytics.zoho.com/open-view/2395394000001128820?ZOHO_CRITERIA=%224.5%22.%22Id_Tama%C3%B1o_Espec%C3%ADfico%22%3D7" TargetMode="External"/><Relationship Id="rId41" Type="http://schemas.openxmlformats.org/officeDocument/2006/relationships/hyperlink" Target="https://analytics.zoho.com/open-view/2395394000001128577?ZOHO_CRITERIA=%224.5%22.%22Id_Tama%C3%B1o_Espec%C3%ADfico%22%3D2" TargetMode="External"/><Relationship Id="rId62" Type="http://schemas.openxmlformats.org/officeDocument/2006/relationships/hyperlink" Target="https://analytics.zoho.com/open-view/2395394000001175328?ZOHO_CRITERIA=%224.5%22.%22Id_Producto%22%3D100112" TargetMode="External"/><Relationship Id="rId83" Type="http://schemas.openxmlformats.org/officeDocument/2006/relationships/hyperlink" Target="https://analytics.zoho.com/open-view/2395394000001175301?ZOHO_CRITERIA=%224.5%22.%22Id_Categor%C3%ADa%22%3D100114015" TargetMode="External"/><Relationship Id="rId179" Type="http://schemas.openxmlformats.org/officeDocument/2006/relationships/hyperlink" Target="https://analytics.zoho.com/open-view/2395394000001175328?ZOHO_CRITERIA=%224.5%22.%22Id_Producto%22%3D100115" TargetMode="External"/><Relationship Id="rId365" Type="http://schemas.openxmlformats.org/officeDocument/2006/relationships/hyperlink" Target="https://analytics.zoho.com/open-view/2395394000001128820?ZOHO_CRITERIA=%224.5%22.%22Id_Tama%C3%B1o_Espec%C3%ADfico%22%3D10" TargetMode="External"/><Relationship Id="rId386" Type="http://schemas.openxmlformats.org/officeDocument/2006/relationships/hyperlink" Target="https://analytics.zoho.com/open-view/2395394000001128577?ZOHO_CRITERIA=%224.5%22.%22Id_Tama%C3%B1o_Espec%C3%ADfico%22%3D5" TargetMode="External"/><Relationship Id="rId190" Type="http://schemas.openxmlformats.org/officeDocument/2006/relationships/hyperlink" Target="https://analytics.zoho.com/open-view/2395394000001175301?ZOHO_CRITERIA=%224.5%22.%22Id_Categor%C3%ADa%22%3D100113001" TargetMode="External"/><Relationship Id="rId204" Type="http://schemas.openxmlformats.org/officeDocument/2006/relationships/hyperlink" Target="https://analytics.zoho.com/open-view/2395394000001175359?ZOHO_CRITERIA=%224.5%22.%22Id_Categor%C3%ADa%22%3D100110007" TargetMode="External"/><Relationship Id="rId225" Type="http://schemas.openxmlformats.org/officeDocument/2006/relationships/hyperlink" Target="https://analytics.zoho.com/open-view/2395394000001194468" TargetMode="External"/><Relationship Id="rId246" Type="http://schemas.openxmlformats.org/officeDocument/2006/relationships/hyperlink" Target="https://analytics.zoho.com/open-view/2395394000001128820?ZOHO_CRITERIA=%224.5%22.%22Id_Tama%C3%B1o_Espec%C3%ADfico%22%3D5" TargetMode="External"/><Relationship Id="rId267" Type="http://schemas.openxmlformats.org/officeDocument/2006/relationships/hyperlink" Target="https://analytics.zoho.com/open-view/2395394000001128894?ZOHO_CRITERIA=%224.5%22.%22Id_Tama%C3%B1o_Espec%C3%ADfico%22%3D13" TargetMode="External"/><Relationship Id="rId288" Type="http://schemas.openxmlformats.org/officeDocument/2006/relationships/hyperlink" Target="https://analytics.zoho.com/open-view/2395394000001175328?ZOHO_CRITERIA=%224.5%22.%22Id_Producto%22%3D100110" TargetMode="External"/><Relationship Id="rId411" Type="http://schemas.openxmlformats.org/officeDocument/2006/relationships/hyperlink" Target="https://analytics.zoho.com/open-view/2395394000001175301?ZOHO_CRITERIA=%224.5%22.%22Id_Categor%C3%ADa%22%3D100111001" TargetMode="External"/><Relationship Id="rId432" Type="http://schemas.openxmlformats.org/officeDocument/2006/relationships/hyperlink" Target="https://analytics.zoho.com/open-view/2395394000001175359?ZOHO_CRITERIA=%224.5%22.%22Id_Categor%C3%ADa%22%3D100110007" TargetMode="External"/><Relationship Id="rId453" Type="http://schemas.openxmlformats.org/officeDocument/2006/relationships/hyperlink" Target="https://analytics.zoho.com/open-view/2395394000001194468" TargetMode="External"/><Relationship Id="rId106" Type="http://schemas.openxmlformats.org/officeDocument/2006/relationships/hyperlink" Target="https://analytics.zoho.com/open-view/2395394000001175359?ZOHO_CRITERIA=%224.5%22.%22Id_Categor%C3%ADa%22%3D100115001" TargetMode="External"/><Relationship Id="rId127" Type="http://schemas.openxmlformats.org/officeDocument/2006/relationships/hyperlink" Target="https://analytics.zoho.com/open-view/2395394000001035438?ZOHO_CRITERIA=%224.5%22.%22Id_Tama%C3%B1o_Espec%C3%ADfico%22%3D13" TargetMode="External"/><Relationship Id="rId313" Type="http://schemas.openxmlformats.org/officeDocument/2006/relationships/hyperlink" Target="https://analytics.zoho.com/open-view/2395394000001175301?ZOHO_CRITERIA=%224.5%22.%22Id_Categor%C3%ADa%22%3D100115003" TargetMode="External"/><Relationship Id="rId10" Type="http://schemas.openxmlformats.org/officeDocument/2006/relationships/hyperlink" Target="https://analytics.zoho.com/open-view/2395394000001035438?ZOHO_CRITERIA=%224.5%22.%22Id_Tama%C3%B1o_Espec%C3%ADfico%22%3D10" TargetMode="External"/><Relationship Id="rId31" Type="http://schemas.openxmlformats.org/officeDocument/2006/relationships/hyperlink" Target="https://analytics.zoho.com/open-view/2395394000001128894?ZOHO_CRITERIA=%224.5%22.%22Id_Tama%C3%B1o_Espec%C3%ADfico%22%3D5" TargetMode="External"/><Relationship Id="rId52" Type="http://schemas.openxmlformats.org/officeDocument/2006/relationships/hyperlink" Target="https://analytics.zoho.com/open-view/2395394000001128577?ZOHO_CRITERIA=%224.5%22.%22Id_Tama%C3%B1o_Espec%C3%ADfico%22%3D13" TargetMode="External"/><Relationship Id="rId73" Type="http://schemas.openxmlformats.org/officeDocument/2006/relationships/hyperlink" Target="https://analytics.zoho.com/open-view/2395394000001175301?ZOHO_CRITERIA=%224.5%22.%22Id_Categor%C3%ADa%22%3D100111005" TargetMode="External"/><Relationship Id="rId94" Type="http://schemas.openxmlformats.org/officeDocument/2006/relationships/hyperlink" Target="https://analytics.zoho.com/open-view/2395394000001175359?ZOHO_CRITERIA=%224.5%22.%22Id_Categor%C3%ADa%22%3D100111004" TargetMode="External"/><Relationship Id="rId148" Type="http://schemas.openxmlformats.org/officeDocument/2006/relationships/hyperlink" Target="https://analytics.zoho.com/open-view/2395394000001128894?ZOHO_CRITERIA=%224.5%22.%22Id_Tama%C3%B1o_Espec%C3%ADfico%22%3D8" TargetMode="External"/><Relationship Id="rId169" Type="http://schemas.openxmlformats.org/officeDocument/2006/relationships/hyperlink" Target="https://analytics.zoho.com/open-view/2395394000001175274?ZOHO_CRITERIA=%224.5%22.%22Id_Producto%22%3D100112" TargetMode="External"/><Relationship Id="rId334" Type="http://schemas.openxmlformats.org/officeDocument/2006/relationships/hyperlink" Target="https://analytics.zoho.com/open-view/2395394000001175359?ZOHO_CRITERIA=%224.5%22.%22Id_Categor%C3%ADa%22%3D100115001" TargetMode="External"/><Relationship Id="rId355" Type="http://schemas.openxmlformats.org/officeDocument/2006/relationships/hyperlink" Target="https://analytics.zoho.com/open-view/2395394000001035438?ZOHO_CRITERIA=%224.5%22.%22Id_Tama%C3%B1o_Espec%C3%ADfico%22%3D13" TargetMode="External"/><Relationship Id="rId376" Type="http://schemas.openxmlformats.org/officeDocument/2006/relationships/hyperlink" Target="https://analytics.zoho.com/open-view/2395394000001128894?ZOHO_CRITERIA=%224.5%22.%22Id_Tama%C3%B1o_Espec%C3%ADfico%22%3D8" TargetMode="External"/><Relationship Id="rId397" Type="http://schemas.openxmlformats.org/officeDocument/2006/relationships/hyperlink" Target="https://analytics.zoho.com/open-view/2395394000001175274?ZOHO_CRITERIA=%224.5%22.%22Id_Producto%22%3D100112" TargetMode="External"/><Relationship Id="rId4" Type="http://schemas.openxmlformats.org/officeDocument/2006/relationships/hyperlink" Target="https://analytics.zoho.com/open-view/2395394000001035438?ZOHO_CRITERIA=%224.5%22.%22Id_Tama%C3%B1o_Espec%C3%ADfico%22%3D4" TargetMode="External"/><Relationship Id="rId180" Type="http://schemas.openxmlformats.org/officeDocument/2006/relationships/hyperlink" Target="https://analytics.zoho.com/open-view/2395394000001175328?ZOHO_CRITERIA=%224.5%22.%22Id_Producto%22%3D100117" TargetMode="External"/><Relationship Id="rId215" Type="http://schemas.openxmlformats.org/officeDocument/2006/relationships/hyperlink" Target="https://analytics.zoho.com/open-view/2395394000001175359?ZOHO_CRITERIA=%224.5%22.%22Id_Categor%C3%ADa%22%3D100113004" TargetMode="External"/><Relationship Id="rId236" Type="http://schemas.openxmlformats.org/officeDocument/2006/relationships/hyperlink" Target="https://analytics.zoho.com/open-view/2395394000001035438?ZOHO_CRITERIA=%224.5%22.%22Id_Tama%C3%B1o_Espec%C3%ADfico%22%3D8" TargetMode="External"/><Relationship Id="rId257" Type="http://schemas.openxmlformats.org/officeDocument/2006/relationships/hyperlink" Target="https://analytics.zoho.com/open-view/2395394000001128894?ZOHO_CRITERIA=%224.5%22.%22Id_Tama%C3%B1o_Espec%C3%ADfico%22%3D3" TargetMode="External"/><Relationship Id="rId278" Type="http://schemas.openxmlformats.org/officeDocument/2006/relationships/hyperlink" Target="https://analytics.zoho.com/open-view/2395394000001128577?ZOHO_CRITERIA=%224.5%22.%22Id_Tama%C3%B1o_Espec%C3%ADfico%22%3D11" TargetMode="External"/><Relationship Id="rId401" Type="http://schemas.openxmlformats.org/officeDocument/2006/relationships/hyperlink" Target="https://analytics.zoho.com/open-view/2395394000001175274?ZOHO_CRITERIA=%224.5%22.%22Id_Producto%22%3D100117" TargetMode="External"/><Relationship Id="rId422" Type="http://schemas.openxmlformats.org/officeDocument/2006/relationships/hyperlink" Target="https://analytics.zoho.com/open-view/2395394000001175301?ZOHO_CRITERIA=%224.5%22.%22Id_Categor%C3%ADa%22%3D100113005" TargetMode="External"/><Relationship Id="rId443" Type="http://schemas.openxmlformats.org/officeDocument/2006/relationships/hyperlink" Target="https://analytics.zoho.com/open-view/2395394000001175359?ZOHO_CRITERIA=%224.5%22.%22Id_Categor%C3%ADa%22%3D100113004" TargetMode="External"/><Relationship Id="rId303" Type="http://schemas.openxmlformats.org/officeDocument/2006/relationships/hyperlink" Target="https://analytics.zoho.com/open-view/2395394000001175301?ZOHO_CRITERIA=%224.5%22.%22Id_Categor%C3%ADa%22%3D100112046" TargetMode="External"/><Relationship Id="rId42" Type="http://schemas.openxmlformats.org/officeDocument/2006/relationships/hyperlink" Target="https://analytics.zoho.com/open-view/2395394000001128577?ZOHO_CRITERIA=%224.5%22.%22Id_Tama%C3%B1o_Espec%C3%ADfico%22%3D3" TargetMode="External"/><Relationship Id="rId84" Type="http://schemas.openxmlformats.org/officeDocument/2006/relationships/hyperlink" Target="https://analytics.zoho.com/open-view/2395394000001175301?ZOHO_CRITERIA=%224.5%22.%22Id_Categor%C3%ADa%22%3D100115001" TargetMode="External"/><Relationship Id="rId138" Type="http://schemas.openxmlformats.org/officeDocument/2006/relationships/hyperlink" Target="https://analytics.zoho.com/open-view/2395394000001128820?ZOHO_CRITERIA=%224.5%22.%22Id_Tama%C3%B1o_Espec%C3%ADfico%22%3D11" TargetMode="External"/><Relationship Id="rId345" Type="http://schemas.openxmlformats.org/officeDocument/2006/relationships/hyperlink" Target="https://analytics.zoho.com/open-view/2395394000001035438?ZOHO_CRITERIA=%224.5%22.%22Id_Tama%C3%B1o_Espec%C3%ADfico%22%3D3" TargetMode="External"/><Relationship Id="rId387" Type="http://schemas.openxmlformats.org/officeDocument/2006/relationships/hyperlink" Target="https://analytics.zoho.com/open-view/2395394000001128577?ZOHO_CRITERIA=%224.5%22.%22Id_Tama%C3%B1o_Espec%C3%ADfico%22%3D6" TargetMode="External"/><Relationship Id="rId191" Type="http://schemas.openxmlformats.org/officeDocument/2006/relationships/hyperlink" Target="https://analytics.zoho.com/open-view/2395394000001175301?ZOHO_CRITERIA=%224.5%22.%22Id_Categor%C3%ADa%22%3D100113002" TargetMode="External"/><Relationship Id="rId205" Type="http://schemas.openxmlformats.org/officeDocument/2006/relationships/hyperlink" Target="https://analytics.zoho.com/open-view/2395394000001175359?ZOHO_CRITERIA=%224.5%22.%22Id_Categor%C3%ADa%22%3D100111001" TargetMode="External"/><Relationship Id="rId247" Type="http://schemas.openxmlformats.org/officeDocument/2006/relationships/hyperlink" Target="https://analytics.zoho.com/open-view/2395394000001128820?ZOHO_CRITERIA=%224.5%22.%22Id_Tama%C3%B1o_Espec%C3%ADfico%22%3D6" TargetMode="External"/><Relationship Id="rId412" Type="http://schemas.openxmlformats.org/officeDocument/2006/relationships/hyperlink" Target="https://analytics.zoho.com/open-view/2395394000001175301?ZOHO_CRITERIA=%224.5%22.%22Id_Categor%C3%ADa%22%3D100111002" TargetMode="External"/><Relationship Id="rId107" Type="http://schemas.openxmlformats.org/officeDocument/2006/relationships/hyperlink" Target="https://analytics.zoho.com/open-view/2395394000001175359?ZOHO_CRITERIA=%224.5%22.%22Id_Categor%C3%ADa%22%3D100115003" TargetMode="External"/><Relationship Id="rId289" Type="http://schemas.openxmlformats.org/officeDocument/2006/relationships/hyperlink" Target="https://analytics.zoho.com/open-view/2395394000001175328?ZOHO_CRITERIA=%224.5%22.%22Id_Producto%22%3D100111" TargetMode="External"/><Relationship Id="rId454" Type="http://schemas.openxmlformats.org/officeDocument/2006/relationships/hyperlink" Target="https://analytics.zoho.com/open-view/2395394000001194468" TargetMode="External"/><Relationship Id="rId11" Type="http://schemas.openxmlformats.org/officeDocument/2006/relationships/hyperlink" Target="https://analytics.zoho.com/open-view/2395394000001035438?ZOHO_CRITERIA=%224.5%22.%22Id_Tama%C3%B1o_Espec%C3%ADfico%22%3D11" TargetMode="External"/><Relationship Id="rId53" Type="http://schemas.openxmlformats.org/officeDocument/2006/relationships/hyperlink" Target="https://analytics.zoho.com/open-view/2395394000001175274?ZOHO_CRITERIA=%224.5%22.%22Id_Producto%22%3D100110" TargetMode="External"/><Relationship Id="rId149" Type="http://schemas.openxmlformats.org/officeDocument/2006/relationships/hyperlink" Target="https://analytics.zoho.com/open-view/2395394000001128894?ZOHO_CRITERIA=%224.5%22.%22Id_Tama%C3%B1o_Espec%C3%ADfico%22%3D9" TargetMode="External"/><Relationship Id="rId314" Type="http://schemas.openxmlformats.org/officeDocument/2006/relationships/hyperlink" Target="https://analytics.zoho.com/open-view/2395394000001175301?ZOHO_CRITERIA=%224.5%22.%22Id_Categor%C3%ADa%22%3D100117002" TargetMode="External"/><Relationship Id="rId356" Type="http://schemas.openxmlformats.org/officeDocument/2006/relationships/hyperlink" Target="https://analytics.zoho.com/open-view/2395394000001128820?ZOHO_CRITERIA=%224.5%22.%22Id_Tama%C3%B1o_Espec%C3%ADfico%22%3D1" TargetMode="External"/><Relationship Id="rId398" Type="http://schemas.openxmlformats.org/officeDocument/2006/relationships/hyperlink" Target="https://analytics.zoho.com/open-view/2395394000001175274?ZOHO_CRITERIA=%224.5%22.%22Id_Producto%22%3D100113" TargetMode="External"/><Relationship Id="rId95" Type="http://schemas.openxmlformats.org/officeDocument/2006/relationships/hyperlink" Target="https://analytics.zoho.com/open-view/2395394000001175359?ZOHO_CRITERIA=%224.5%22.%22Id_Categor%C3%ADa%22%3D100111005" TargetMode="External"/><Relationship Id="rId160" Type="http://schemas.openxmlformats.org/officeDocument/2006/relationships/hyperlink" Target="https://analytics.zoho.com/open-view/2395394000001128577?ZOHO_CRITERIA=%224.5%22.%22Id_Tama%C3%B1o_Espec%C3%ADfico%22%3D7" TargetMode="External"/><Relationship Id="rId216" Type="http://schemas.openxmlformats.org/officeDocument/2006/relationships/hyperlink" Target="https://analytics.zoho.com/open-view/2395394000001175359?ZOHO_CRITERIA=%224.5%22.%22Id_Categor%C3%ADa%22%3D100113005" TargetMode="External"/><Relationship Id="rId423" Type="http://schemas.openxmlformats.org/officeDocument/2006/relationships/hyperlink" Target="https://analytics.zoho.com/open-view/2395394000001175301?ZOHO_CRITERIA=%224.5%22.%22Id_Categor%C3%ADa%22%3D100114001" TargetMode="External"/><Relationship Id="rId258" Type="http://schemas.openxmlformats.org/officeDocument/2006/relationships/hyperlink" Target="https://analytics.zoho.com/open-view/2395394000001128894?ZOHO_CRITERIA=%224.5%22.%22Id_Tama%C3%B1o_Espec%C3%ADfico%22%3D4" TargetMode="External"/><Relationship Id="rId22" Type="http://schemas.openxmlformats.org/officeDocument/2006/relationships/hyperlink" Target="https://analytics.zoho.com/open-view/2395394000001128820?ZOHO_CRITERIA=%224.5%22.%22Id_Tama%C3%B1o_Espec%C3%ADfico%22%3D9" TargetMode="External"/><Relationship Id="rId64" Type="http://schemas.openxmlformats.org/officeDocument/2006/relationships/hyperlink" Target="https://analytics.zoho.com/open-view/2395394000001175328?ZOHO_CRITERIA=%224.5%22.%22Id_Producto%22%3D100114" TargetMode="External"/><Relationship Id="rId118" Type="http://schemas.openxmlformats.org/officeDocument/2006/relationships/hyperlink" Target="https://analytics.zoho.com/open-view/2395394000001035438?ZOHO_CRITERIA=%224.5%22.%22Id_Tama%C3%B1o_Espec%C3%ADfico%22%3D4" TargetMode="External"/><Relationship Id="rId325" Type="http://schemas.openxmlformats.org/officeDocument/2006/relationships/hyperlink" Target="https://analytics.zoho.com/open-view/2395394000001175359?ZOHO_CRITERIA=%224.5%22.%22Id_Categor%C3%ADa%22%3D100112046" TargetMode="External"/><Relationship Id="rId367" Type="http://schemas.openxmlformats.org/officeDocument/2006/relationships/hyperlink" Target="https://analytics.zoho.com/open-view/2395394000001128820?ZOHO_CRITERIA=%224.5%22.%22Id_Tama%C3%B1o_Espec%C3%ADfico%22%3D12" TargetMode="External"/><Relationship Id="rId171" Type="http://schemas.openxmlformats.org/officeDocument/2006/relationships/hyperlink" Target="https://analytics.zoho.com/open-view/2395394000001175274?ZOHO_CRITERIA=%224.5%22.%22Id_Producto%22%3D100114" TargetMode="External"/><Relationship Id="rId227" Type="http://schemas.openxmlformats.org/officeDocument/2006/relationships/hyperlink" Target="https://analytics.zoho.com/open-view/2395394000001194755" TargetMode="External"/><Relationship Id="rId269" Type="http://schemas.openxmlformats.org/officeDocument/2006/relationships/hyperlink" Target="https://analytics.zoho.com/open-view/2395394000001128577?ZOHO_CRITERIA=%224.5%22.%22Id_Tama%C3%B1o_Espec%C3%ADfico%22%3D2" TargetMode="External"/><Relationship Id="rId434" Type="http://schemas.openxmlformats.org/officeDocument/2006/relationships/hyperlink" Target="https://analytics.zoho.com/open-view/2395394000001175359?ZOHO_CRITERIA=%224.5%22.%22Id_Categor%C3%ADa%22%3D100111002" TargetMode="External"/><Relationship Id="rId33" Type="http://schemas.openxmlformats.org/officeDocument/2006/relationships/hyperlink" Target="https://analytics.zoho.com/open-view/2395394000001128894?ZOHO_CRITERIA=%224.5%22.%22Id_Tama%C3%B1o_Espec%C3%ADfico%22%3D7" TargetMode="External"/><Relationship Id="rId129" Type="http://schemas.openxmlformats.org/officeDocument/2006/relationships/hyperlink" Target="https://analytics.zoho.com/open-view/2395394000001128820?ZOHO_CRITERIA=%224.5%22.%22Id_Tama%C3%B1o_Espec%C3%ADfico%22%3D2" TargetMode="External"/><Relationship Id="rId280" Type="http://schemas.openxmlformats.org/officeDocument/2006/relationships/hyperlink" Target="https://analytics.zoho.com/open-view/2395394000001128577?ZOHO_CRITERIA=%224.5%22.%22Id_Tama%C3%B1o_Espec%C3%ADfico%22%3D13" TargetMode="External"/><Relationship Id="rId336" Type="http://schemas.openxmlformats.org/officeDocument/2006/relationships/hyperlink" Target="https://analytics.zoho.com/open-view/2395394000001175359?ZOHO_CRITERIA=%224.5%22.%22Id_Categor%C3%ADa%22%3D100117002" TargetMode="External"/><Relationship Id="rId75" Type="http://schemas.openxmlformats.org/officeDocument/2006/relationships/hyperlink" Target="https://analytics.zoho.com/open-view/2395394000001175301?ZOHO_CRITERIA=%224.5%22.%22Id_Categor%C3%ADa%22%3D100112046" TargetMode="External"/><Relationship Id="rId140" Type="http://schemas.openxmlformats.org/officeDocument/2006/relationships/hyperlink" Target="https://analytics.zoho.com/open-view/2395394000001128820?ZOHO_CRITERIA=%224.5%22.%22Id_Tama%C3%B1o_Espec%C3%ADfico%22%3D13" TargetMode="External"/><Relationship Id="rId182" Type="http://schemas.openxmlformats.org/officeDocument/2006/relationships/hyperlink" Target="https://analytics.zoho.com/open-view/2395394000001175301?ZOHO_CRITERIA=%224.5%22.%22Id_Categor%C3%ADa%22%3D100110007" TargetMode="External"/><Relationship Id="rId378" Type="http://schemas.openxmlformats.org/officeDocument/2006/relationships/hyperlink" Target="https://analytics.zoho.com/open-view/2395394000001128894?ZOHO_CRITERIA=%224.5%22.%22Id_Tama%C3%B1o_Espec%C3%ADfico%22%3D10" TargetMode="External"/><Relationship Id="rId403" Type="http://schemas.openxmlformats.org/officeDocument/2006/relationships/hyperlink" Target="https://analytics.zoho.com/open-view/2395394000001175328?ZOHO_CRITERIA=%224.5%22.%22Id_Producto%22%3D100111" TargetMode="External"/><Relationship Id="rId6" Type="http://schemas.openxmlformats.org/officeDocument/2006/relationships/hyperlink" Target="https://analytics.zoho.com/open-view/2395394000001035438?ZOHO_CRITERIA=%224.5%22.%22Id_Tama%C3%B1o_Espec%C3%ADfico%22%3D6" TargetMode="External"/><Relationship Id="rId238" Type="http://schemas.openxmlformats.org/officeDocument/2006/relationships/hyperlink" Target="https://analytics.zoho.com/open-view/2395394000001035438?ZOHO_CRITERIA=%224.5%22.%22Id_Tama%C3%B1o_Espec%C3%ADfico%22%3D10" TargetMode="External"/><Relationship Id="rId445" Type="http://schemas.openxmlformats.org/officeDocument/2006/relationships/hyperlink" Target="https://analytics.zoho.com/open-view/2395394000001175359?ZOHO_CRITERIA=%224.5%22.%22Id_Categor%C3%ADa%22%3D100114001" TargetMode="External"/><Relationship Id="rId291" Type="http://schemas.openxmlformats.org/officeDocument/2006/relationships/hyperlink" Target="https://analytics.zoho.com/open-view/2395394000001175328?ZOHO_CRITERIA=%224.5%22.%22Id_Producto%22%3D100113" TargetMode="External"/><Relationship Id="rId305" Type="http://schemas.openxmlformats.org/officeDocument/2006/relationships/hyperlink" Target="https://analytics.zoho.com/open-view/2395394000001175301?ZOHO_CRITERIA=%224.5%22.%22Id_Categor%C3%ADa%22%3D100113002" TargetMode="External"/><Relationship Id="rId347" Type="http://schemas.openxmlformats.org/officeDocument/2006/relationships/hyperlink" Target="https://analytics.zoho.com/open-view/2395394000001035438?ZOHO_CRITERIA=%224.5%22.%22Id_Tama%C3%B1o_Espec%C3%ADfico%22%3D5" TargetMode="External"/><Relationship Id="rId44" Type="http://schemas.openxmlformats.org/officeDocument/2006/relationships/hyperlink" Target="https://analytics.zoho.com/open-view/2395394000001128577?ZOHO_CRITERIA=%224.5%22.%22Id_Tama%C3%B1o_Espec%C3%ADfico%22%3D5" TargetMode="External"/><Relationship Id="rId86" Type="http://schemas.openxmlformats.org/officeDocument/2006/relationships/hyperlink" Target="https://analytics.zoho.com/open-view/2395394000001175301?ZOHO_CRITERIA=%224.5%22.%22Id_Categor%C3%ADa%22%3D100117002" TargetMode="External"/><Relationship Id="rId151" Type="http://schemas.openxmlformats.org/officeDocument/2006/relationships/hyperlink" Target="https://analytics.zoho.com/open-view/2395394000001128894?ZOHO_CRITERIA=%224.5%22.%22Id_Tama%C3%B1o_Espec%C3%ADfico%22%3D11" TargetMode="External"/><Relationship Id="rId389" Type="http://schemas.openxmlformats.org/officeDocument/2006/relationships/hyperlink" Target="https://analytics.zoho.com/open-view/2395394000001128577?ZOHO_CRITERIA=%224.5%22.%22Id_Tama%C3%B1o_Espec%C3%ADfico%22%3D8" TargetMode="External"/><Relationship Id="rId193" Type="http://schemas.openxmlformats.org/officeDocument/2006/relationships/hyperlink" Target="https://analytics.zoho.com/open-view/2395394000001175301?ZOHO_CRITERIA=%224.5%22.%22Id_Categor%C3%ADa%22%3D100113004" TargetMode="External"/><Relationship Id="rId207" Type="http://schemas.openxmlformats.org/officeDocument/2006/relationships/hyperlink" Target="https://analytics.zoho.com/open-view/2395394000001175359?ZOHO_CRITERIA=%224.5%22.%22Id_Categor%C3%ADa%22%3D100111003" TargetMode="External"/><Relationship Id="rId249" Type="http://schemas.openxmlformats.org/officeDocument/2006/relationships/hyperlink" Target="https://analytics.zoho.com/open-view/2395394000001128820?ZOHO_CRITERIA=%224.5%22.%22Id_Tama%C3%B1o_Espec%C3%ADfico%22%3D8" TargetMode="External"/><Relationship Id="rId414" Type="http://schemas.openxmlformats.org/officeDocument/2006/relationships/hyperlink" Target="https://analytics.zoho.com/open-view/2395394000001175301?ZOHO_CRITERIA=%224.5%22.%22Id_Categor%C3%ADa%22%3D100111004" TargetMode="External"/><Relationship Id="rId456" Type="http://schemas.openxmlformats.org/officeDocument/2006/relationships/hyperlink" Target="https://analytics.zoho.com/open-view/2395394000001194960" TargetMode="External"/><Relationship Id="rId13" Type="http://schemas.openxmlformats.org/officeDocument/2006/relationships/hyperlink" Target="https://analytics.zoho.com/open-view/2395394000001035438?ZOHO_CRITERIA=%224.5%22.%22Id_Tama%C3%B1o_Espec%C3%ADfico%22%3D13" TargetMode="External"/><Relationship Id="rId109" Type="http://schemas.openxmlformats.org/officeDocument/2006/relationships/hyperlink" Target="https://analytics.zoho.com/open-view/2395394000001175359?ZOHO_CRITERIA=%224.5%22.%22Id_Categor%C3%ADa%22%3D100117005" TargetMode="External"/><Relationship Id="rId260" Type="http://schemas.openxmlformats.org/officeDocument/2006/relationships/hyperlink" Target="https://analytics.zoho.com/open-view/2395394000001128894?ZOHO_CRITERIA=%224.5%22.%22Id_Tama%C3%B1o_Espec%C3%ADfico%22%3D6" TargetMode="External"/><Relationship Id="rId316" Type="http://schemas.openxmlformats.org/officeDocument/2006/relationships/hyperlink" Target="https://analytics.zoho.com/open-view/2395394000001175301?ZOHO_CRITERIA=%224.5%22.%22Id_Categor%C3%ADa%22%3D100117006" TargetMode="External"/><Relationship Id="rId55" Type="http://schemas.openxmlformats.org/officeDocument/2006/relationships/hyperlink" Target="https://analytics.zoho.com/open-view/2395394000001175274?ZOHO_CRITERIA=%224.5%22.%22Id_Producto%22%3D100112" TargetMode="External"/><Relationship Id="rId97" Type="http://schemas.openxmlformats.org/officeDocument/2006/relationships/hyperlink" Target="https://analytics.zoho.com/open-view/2395394000001175359?ZOHO_CRITERIA=%224.5%22.%22Id_Categor%C3%ADa%22%3D100112046" TargetMode="External"/><Relationship Id="rId120" Type="http://schemas.openxmlformats.org/officeDocument/2006/relationships/hyperlink" Target="https://analytics.zoho.com/open-view/2395394000001035438?ZOHO_CRITERIA=%224.5%22.%22Id_Tama%C3%B1o_Espec%C3%ADfico%22%3D6" TargetMode="External"/><Relationship Id="rId358" Type="http://schemas.openxmlformats.org/officeDocument/2006/relationships/hyperlink" Target="https://analytics.zoho.com/open-view/2395394000001128820?ZOHO_CRITERIA=%224.5%22.%22Id_Tama%C3%B1o_Espec%C3%ADfico%22%3D3" TargetMode="External"/><Relationship Id="rId162" Type="http://schemas.openxmlformats.org/officeDocument/2006/relationships/hyperlink" Target="https://analytics.zoho.com/open-view/2395394000001128577?ZOHO_CRITERIA=%224.5%22.%22Id_Tama%C3%B1o_Espec%C3%ADfico%22%3D9" TargetMode="External"/><Relationship Id="rId218" Type="http://schemas.openxmlformats.org/officeDocument/2006/relationships/hyperlink" Target="https://analytics.zoho.com/open-view/2395394000001175359?ZOHO_CRITERIA=%224.5%22.%22Id_Categor%C3%ADa%22%3D100114002" TargetMode="External"/><Relationship Id="rId425" Type="http://schemas.openxmlformats.org/officeDocument/2006/relationships/hyperlink" Target="https://analytics.zoho.com/open-view/2395394000001175301?ZOHO_CRITERIA=%224.5%22.%22Id_Categor%C3%ADa%22%3D100114015" TargetMode="External"/><Relationship Id="rId271" Type="http://schemas.openxmlformats.org/officeDocument/2006/relationships/hyperlink" Target="https://analytics.zoho.com/open-view/2395394000001128577?ZOHO_CRITERIA=%224.5%22.%22Id_Tama%C3%B1o_Espec%C3%ADfico%22%3D4" TargetMode="External"/><Relationship Id="rId24" Type="http://schemas.openxmlformats.org/officeDocument/2006/relationships/hyperlink" Target="https://analytics.zoho.com/open-view/2395394000001128820?ZOHO_CRITERIA=%224.5%22.%22Id_Tama%C3%B1o_Espec%C3%ADfico%22%3D11" TargetMode="External"/><Relationship Id="rId66" Type="http://schemas.openxmlformats.org/officeDocument/2006/relationships/hyperlink" Target="https://analytics.zoho.com/open-view/2395394000001175328?ZOHO_CRITERIA=%224.5%22.%22Id_Producto%22%3D100117" TargetMode="External"/><Relationship Id="rId131" Type="http://schemas.openxmlformats.org/officeDocument/2006/relationships/hyperlink" Target="https://analytics.zoho.com/open-view/2395394000001128820?ZOHO_CRITERIA=%224.5%22.%22Id_Tama%C3%B1o_Espec%C3%ADfico%22%3D4" TargetMode="External"/><Relationship Id="rId327" Type="http://schemas.openxmlformats.org/officeDocument/2006/relationships/hyperlink" Target="https://analytics.zoho.com/open-view/2395394000001175359?ZOHO_CRITERIA=%224.5%22.%22Id_Categor%C3%ADa%22%3D100113002" TargetMode="External"/><Relationship Id="rId369" Type="http://schemas.openxmlformats.org/officeDocument/2006/relationships/hyperlink" Target="https://analytics.zoho.com/open-view/2395394000001128894?ZOHO_CRITERIA=%224.5%22.%22Id_Tama%C3%B1o_Espec%C3%ADfico%22%3D1" TargetMode="External"/><Relationship Id="rId173" Type="http://schemas.openxmlformats.org/officeDocument/2006/relationships/hyperlink" Target="https://analytics.zoho.com/open-view/2395394000001175274?ZOHO_CRITERIA=%224.5%22.%22Id_Producto%22%3D100117" TargetMode="External"/><Relationship Id="rId229" Type="http://schemas.openxmlformats.org/officeDocument/2006/relationships/hyperlink" Target="https://analytics.zoho.com/open-view/2395394000001035438?ZOHO_CRITERIA=%224.5%22.%22Id_Tama%C3%B1o_Espec%C3%ADfico%22%3D1" TargetMode="External"/><Relationship Id="rId380" Type="http://schemas.openxmlformats.org/officeDocument/2006/relationships/hyperlink" Target="https://analytics.zoho.com/open-view/2395394000001128894?ZOHO_CRITERIA=%224.5%22.%22Id_Tama%C3%B1o_Espec%C3%ADfico%22%3D12" TargetMode="External"/><Relationship Id="rId436" Type="http://schemas.openxmlformats.org/officeDocument/2006/relationships/hyperlink" Target="https://analytics.zoho.com/open-view/2395394000001175359?ZOHO_CRITERIA=%224.5%22.%22Id_Categor%C3%ADa%22%3D100111004" TargetMode="External"/><Relationship Id="rId240" Type="http://schemas.openxmlformats.org/officeDocument/2006/relationships/hyperlink" Target="https://analytics.zoho.com/open-view/2395394000001035438?ZOHO_CRITERIA=%224.5%22.%22Id_Tama%C3%B1o_Espec%C3%ADfico%22%3D12" TargetMode="External"/><Relationship Id="rId35" Type="http://schemas.openxmlformats.org/officeDocument/2006/relationships/hyperlink" Target="https://analytics.zoho.com/open-view/2395394000001128894?ZOHO_CRITERIA=%224.5%22.%22Id_Tama%C3%B1o_Espec%C3%ADfico%22%3D9" TargetMode="External"/><Relationship Id="rId77" Type="http://schemas.openxmlformats.org/officeDocument/2006/relationships/hyperlink" Target="https://analytics.zoho.com/open-view/2395394000001175301?ZOHO_CRITERIA=%224.5%22.%22Id_Categor%C3%ADa%22%3D100113002" TargetMode="External"/><Relationship Id="rId100" Type="http://schemas.openxmlformats.org/officeDocument/2006/relationships/hyperlink" Target="https://analytics.zoho.com/open-view/2395394000001175359?ZOHO_CRITERIA=%224.5%22.%22Id_Categor%C3%ADa%22%3D100113003" TargetMode="External"/><Relationship Id="rId282" Type="http://schemas.openxmlformats.org/officeDocument/2006/relationships/hyperlink" Target="https://analytics.zoho.com/open-view/2395394000001175274?ZOHO_CRITERIA=%224.5%22.%22Id_Producto%22%3D100111" TargetMode="External"/><Relationship Id="rId338" Type="http://schemas.openxmlformats.org/officeDocument/2006/relationships/hyperlink" Target="https://analytics.zoho.com/open-view/2395394000001175359?ZOHO_CRITERIA=%224.5%22.%22Id_Categor%C3%ADa%22%3D100117006" TargetMode="External"/><Relationship Id="rId8" Type="http://schemas.openxmlformats.org/officeDocument/2006/relationships/hyperlink" Target="https://analytics.zoho.com/open-view/2395394000001035438?ZOHO_CRITERIA=%224.5%22.%22Id_Tama%C3%B1o_Espec%C3%ADfico%22%3D8" TargetMode="External"/><Relationship Id="rId142" Type="http://schemas.openxmlformats.org/officeDocument/2006/relationships/hyperlink" Target="https://analytics.zoho.com/open-view/2395394000001128894?ZOHO_CRITERIA=%224.5%22.%22Id_Tama%C3%B1o_Espec%C3%ADfico%22%3D2" TargetMode="External"/><Relationship Id="rId184" Type="http://schemas.openxmlformats.org/officeDocument/2006/relationships/hyperlink" Target="https://analytics.zoho.com/open-view/2395394000001175301?ZOHO_CRITERIA=%224.5%22.%22Id_Categor%C3%ADa%22%3D100111002" TargetMode="External"/><Relationship Id="rId391" Type="http://schemas.openxmlformats.org/officeDocument/2006/relationships/hyperlink" Target="https://analytics.zoho.com/open-view/2395394000001128577?ZOHO_CRITERIA=%224.5%22.%22Id_Tama%C3%B1o_Espec%C3%ADfico%22%3D10" TargetMode="External"/><Relationship Id="rId405" Type="http://schemas.openxmlformats.org/officeDocument/2006/relationships/hyperlink" Target="https://analytics.zoho.com/open-view/2395394000001175328?ZOHO_CRITERIA=%224.5%22.%22Id_Producto%22%3D100113" TargetMode="External"/><Relationship Id="rId447" Type="http://schemas.openxmlformats.org/officeDocument/2006/relationships/hyperlink" Target="https://analytics.zoho.com/open-view/2395394000001175359?ZOHO_CRITERIA=%224.5%22.%22Id_Categor%C3%ADa%22%3D100114015" TargetMode="External"/><Relationship Id="rId251" Type="http://schemas.openxmlformats.org/officeDocument/2006/relationships/hyperlink" Target="https://analytics.zoho.com/open-view/2395394000001128820?ZOHO_CRITERIA=%224.5%22.%22Id_Tama%C3%B1o_Espec%C3%ADfico%22%3D10" TargetMode="External"/><Relationship Id="rId46" Type="http://schemas.openxmlformats.org/officeDocument/2006/relationships/hyperlink" Target="https://analytics.zoho.com/open-view/2395394000001128577?ZOHO_CRITERIA=%224.5%22.%22Id_Tama%C3%B1o_Espec%C3%ADfico%22%3D7" TargetMode="External"/><Relationship Id="rId293" Type="http://schemas.openxmlformats.org/officeDocument/2006/relationships/hyperlink" Target="https://analytics.zoho.com/open-view/2395394000001175328?ZOHO_CRITERIA=%224.5%22.%22Id_Producto%22%3D100115" TargetMode="External"/><Relationship Id="rId307" Type="http://schemas.openxmlformats.org/officeDocument/2006/relationships/hyperlink" Target="https://analytics.zoho.com/open-view/2395394000001175301?ZOHO_CRITERIA=%224.5%22.%22Id_Categor%C3%ADa%22%3D100113004" TargetMode="External"/><Relationship Id="rId349" Type="http://schemas.openxmlformats.org/officeDocument/2006/relationships/hyperlink" Target="https://analytics.zoho.com/open-view/2395394000001035438?ZOHO_CRITERIA=%224.5%22.%22Id_Tama%C3%B1o_Espec%C3%ADfico%22%3D7" TargetMode="External"/><Relationship Id="rId88" Type="http://schemas.openxmlformats.org/officeDocument/2006/relationships/hyperlink" Target="https://analytics.zoho.com/open-view/2395394000001175301?ZOHO_CRITERIA=%224.5%22.%22Id_Categor%C3%ADa%22%3D100117006" TargetMode="External"/><Relationship Id="rId111" Type="http://schemas.openxmlformats.org/officeDocument/2006/relationships/hyperlink" Target="https://analytics.zoho.com/open-view/2395394000001194468" TargetMode="External"/><Relationship Id="rId153" Type="http://schemas.openxmlformats.org/officeDocument/2006/relationships/hyperlink" Target="https://analytics.zoho.com/open-view/2395394000001128894?ZOHO_CRITERIA=%224.5%22.%22Id_Tama%C3%B1o_Espec%C3%ADfico%22%3D13" TargetMode="External"/><Relationship Id="rId195" Type="http://schemas.openxmlformats.org/officeDocument/2006/relationships/hyperlink" Target="https://analytics.zoho.com/open-view/2395394000001175301?ZOHO_CRITERIA=%224.5%22.%22Id_Categor%C3%ADa%22%3D100114001" TargetMode="External"/><Relationship Id="rId209" Type="http://schemas.openxmlformats.org/officeDocument/2006/relationships/hyperlink" Target="https://analytics.zoho.com/open-view/2395394000001175359?ZOHO_CRITERIA=%224.5%22.%22Id_Categor%C3%ADa%22%3D100111005" TargetMode="External"/><Relationship Id="rId360" Type="http://schemas.openxmlformats.org/officeDocument/2006/relationships/hyperlink" Target="https://analytics.zoho.com/open-view/2395394000001128820?ZOHO_CRITERIA=%224.5%22.%22Id_Tama%C3%B1o_Espec%C3%ADfico%22%3D5" TargetMode="External"/><Relationship Id="rId416" Type="http://schemas.openxmlformats.org/officeDocument/2006/relationships/hyperlink" Target="https://analytics.zoho.com/open-view/2395394000001175301?ZOHO_CRITERIA=%224.5%22.%22Id_Categor%C3%ADa%22%3D100111011" TargetMode="External"/><Relationship Id="rId220" Type="http://schemas.openxmlformats.org/officeDocument/2006/relationships/hyperlink" Target="https://analytics.zoho.com/open-view/2395394000001175359?ZOHO_CRITERIA=%224.5%22.%22Id_Categor%C3%ADa%22%3D100115001" TargetMode="External"/><Relationship Id="rId15" Type="http://schemas.openxmlformats.org/officeDocument/2006/relationships/hyperlink" Target="https://analytics.zoho.com/open-view/2395394000001128820?ZOHO_CRITERIA=%224.5%22.%22Id_Tama%C3%B1o_Espec%C3%ADfico%22%3D2" TargetMode="External"/><Relationship Id="rId57" Type="http://schemas.openxmlformats.org/officeDocument/2006/relationships/hyperlink" Target="https://analytics.zoho.com/open-view/2395394000001175274?ZOHO_CRITERIA=%224.5%22.%22Id_Producto%22%3D100114" TargetMode="External"/><Relationship Id="rId262" Type="http://schemas.openxmlformats.org/officeDocument/2006/relationships/hyperlink" Target="https://analytics.zoho.com/open-view/2395394000001128894?ZOHO_CRITERIA=%224.5%22.%22Id_Tama%C3%B1o_Espec%C3%ADfico%22%3D8" TargetMode="External"/><Relationship Id="rId318" Type="http://schemas.openxmlformats.org/officeDocument/2006/relationships/hyperlink" Target="https://analytics.zoho.com/open-view/2395394000001175359?ZOHO_CRITERIA=%224.5%22.%22Id_Categor%C3%ADa%22%3D100110007" TargetMode="External"/><Relationship Id="rId99" Type="http://schemas.openxmlformats.org/officeDocument/2006/relationships/hyperlink" Target="https://analytics.zoho.com/open-view/2395394000001175359?ZOHO_CRITERIA=%224.5%22.%22Id_Categor%C3%ADa%22%3D100113002" TargetMode="External"/><Relationship Id="rId122" Type="http://schemas.openxmlformats.org/officeDocument/2006/relationships/hyperlink" Target="https://analytics.zoho.com/open-view/2395394000001035438?ZOHO_CRITERIA=%224.5%22.%22Id_Tama%C3%B1o_Espec%C3%ADfico%22%3D8" TargetMode="External"/><Relationship Id="rId164" Type="http://schemas.openxmlformats.org/officeDocument/2006/relationships/hyperlink" Target="https://analytics.zoho.com/open-view/2395394000001128577?ZOHO_CRITERIA=%224.5%22.%22Id_Tama%C3%B1o_Espec%C3%ADfico%22%3D11" TargetMode="External"/><Relationship Id="rId371" Type="http://schemas.openxmlformats.org/officeDocument/2006/relationships/hyperlink" Target="https://analytics.zoho.com/open-view/2395394000001128894?ZOHO_CRITERIA=%224.5%22.%22Id_Tama%C3%B1o_Espec%C3%ADfico%22%3D3" TargetMode="External"/><Relationship Id="rId427" Type="http://schemas.openxmlformats.org/officeDocument/2006/relationships/hyperlink" Target="https://analytics.zoho.com/open-view/2395394000001175301?ZOHO_CRITERIA=%224.5%22.%22Id_Categor%C3%ADa%22%3D100115003" TargetMode="External"/><Relationship Id="rId26" Type="http://schemas.openxmlformats.org/officeDocument/2006/relationships/hyperlink" Target="https://analytics.zoho.com/open-view/2395394000001128820?ZOHO_CRITERIA=%224.5%22.%22Id_Tama%C3%B1o_Espec%C3%ADfico%22%3D13" TargetMode="External"/><Relationship Id="rId231" Type="http://schemas.openxmlformats.org/officeDocument/2006/relationships/hyperlink" Target="https://analytics.zoho.com/open-view/2395394000001035438?ZOHO_CRITERIA=%224.5%22.%22Id_Tama%C3%B1o_Espec%C3%ADfico%22%3D3" TargetMode="External"/><Relationship Id="rId273" Type="http://schemas.openxmlformats.org/officeDocument/2006/relationships/hyperlink" Target="https://analytics.zoho.com/open-view/2395394000001128577?ZOHO_CRITERIA=%224.5%22.%22Id_Tama%C3%B1o_Espec%C3%ADfico%22%3D6" TargetMode="External"/><Relationship Id="rId329" Type="http://schemas.openxmlformats.org/officeDocument/2006/relationships/hyperlink" Target="https://analytics.zoho.com/open-view/2395394000001175359?ZOHO_CRITERIA=%224.5%22.%22Id_Categor%C3%ADa%22%3D100113004" TargetMode="External"/><Relationship Id="rId68" Type="http://schemas.openxmlformats.org/officeDocument/2006/relationships/hyperlink" Target="https://analytics.zoho.com/open-view/2395394000001175301?ZOHO_CRITERIA=%224.5%22.%22Id_Categor%C3%ADa%22%3D100110007" TargetMode="External"/><Relationship Id="rId133" Type="http://schemas.openxmlformats.org/officeDocument/2006/relationships/hyperlink" Target="https://analytics.zoho.com/open-view/2395394000001128820?ZOHO_CRITERIA=%224.5%22.%22Id_Tama%C3%B1o_Espec%C3%ADfico%22%3D6" TargetMode="External"/><Relationship Id="rId175" Type="http://schemas.openxmlformats.org/officeDocument/2006/relationships/hyperlink" Target="https://analytics.zoho.com/open-view/2395394000001175328?ZOHO_CRITERIA=%224.5%22.%22Id_Producto%22%3D100111" TargetMode="External"/><Relationship Id="rId340" Type="http://schemas.openxmlformats.org/officeDocument/2006/relationships/hyperlink" Target="https://analytics.zoho.com/open-view/2395394000001194468" TargetMode="External"/><Relationship Id="rId200" Type="http://schemas.openxmlformats.org/officeDocument/2006/relationships/hyperlink" Target="https://analytics.zoho.com/open-view/2395394000001175301?ZOHO_CRITERIA=%224.5%22.%22Id_Categor%C3%ADa%22%3D100117002" TargetMode="External"/><Relationship Id="rId382" Type="http://schemas.openxmlformats.org/officeDocument/2006/relationships/hyperlink" Target="https://analytics.zoho.com/open-view/2395394000001128577?ZOHO_CRITERIA=%224.5%22.%22Id_Tama%C3%B1o_Espec%C3%ADfico%22%3D1" TargetMode="External"/><Relationship Id="rId438" Type="http://schemas.openxmlformats.org/officeDocument/2006/relationships/hyperlink" Target="https://analytics.zoho.com/open-view/2395394000001175359?ZOHO_CRITERIA=%224.5%22.%22Id_Categor%C3%ADa%22%3D100111011" TargetMode="External"/><Relationship Id="rId242" Type="http://schemas.openxmlformats.org/officeDocument/2006/relationships/hyperlink" Target="https://analytics.zoho.com/open-view/2395394000001128820?ZOHO_CRITERIA=%224.5%22.%22Id_Tama%C3%B1o_Espec%C3%ADfico%22%3D1" TargetMode="External"/><Relationship Id="rId284" Type="http://schemas.openxmlformats.org/officeDocument/2006/relationships/hyperlink" Target="https://analytics.zoho.com/open-view/2395394000001175274?ZOHO_CRITERIA=%224.5%22.%22Id_Producto%22%3D100113" TargetMode="External"/><Relationship Id="rId37" Type="http://schemas.openxmlformats.org/officeDocument/2006/relationships/hyperlink" Target="https://analytics.zoho.com/open-view/2395394000001128894?ZOHO_CRITERIA=%224.5%22.%22Id_Tama%C3%B1o_Espec%C3%ADfico%22%3D11" TargetMode="External"/><Relationship Id="rId79" Type="http://schemas.openxmlformats.org/officeDocument/2006/relationships/hyperlink" Target="https://analytics.zoho.com/open-view/2395394000001175301?ZOHO_CRITERIA=%224.5%22.%22Id_Categor%C3%ADa%22%3D100113004" TargetMode="External"/><Relationship Id="rId102" Type="http://schemas.openxmlformats.org/officeDocument/2006/relationships/hyperlink" Target="https://analytics.zoho.com/open-view/2395394000001175359?ZOHO_CRITERIA=%224.5%22.%22Id_Categor%C3%ADa%22%3D100113005" TargetMode="External"/><Relationship Id="rId144" Type="http://schemas.openxmlformats.org/officeDocument/2006/relationships/hyperlink" Target="https://analytics.zoho.com/open-view/2395394000001128894?ZOHO_CRITERIA=%224.5%22.%22Id_Tama%C3%B1o_Espec%C3%ADfico%22%3D4" TargetMode="External"/><Relationship Id="rId90" Type="http://schemas.openxmlformats.org/officeDocument/2006/relationships/hyperlink" Target="https://analytics.zoho.com/open-view/2395394000001175359?ZOHO_CRITERIA=%224.5%22.%22Id_Categor%C3%ADa%22%3D100110007" TargetMode="External"/><Relationship Id="rId186" Type="http://schemas.openxmlformats.org/officeDocument/2006/relationships/hyperlink" Target="https://analytics.zoho.com/open-view/2395394000001175301?ZOHO_CRITERIA=%224.5%22.%22Id_Categor%C3%ADa%22%3D100111004" TargetMode="External"/><Relationship Id="rId351" Type="http://schemas.openxmlformats.org/officeDocument/2006/relationships/hyperlink" Target="https://analytics.zoho.com/open-view/2395394000001035438?ZOHO_CRITERIA=%224.5%22.%22Id_Tama%C3%B1o_Espec%C3%ADfico%22%3D9" TargetMode="External"/><Relationship Id="rId393" Type="http://schemas.openxmlformats.org/officeDocument/2006/relationships/hyperlink" Target="https://analytics.zoho.com/open-view/2395394000001128577?ZOHO_CRITERIA=%224.5%22.%22Id_Tama%C3%B1o_Espec%C3%ADfico%22%3D12" TargetMode="External"/><Relationship Id="rId407" Type="http://schemas.openxmlformats.org/officeDocument/2006/relationships/hyperlink" Target="https://analytics.zoho.com/open-view/2395394000001175328?ZOHO_CRITERIA=%224.5%22.%22Id_Producto%22%3D100115" TargetMode="External"/><Relationship Id="rId449" Type="http://schemas.openxmlformats.org/officeDocument/2006/relationships/hyperlink" Target="https://analytics.zoho.com/open-view/2395394000001175359?ZOHO_CRITERIA=%224.5%22.%22Id_Categor%C3%ADa%22%3D100115003" TargetMode="External"/><Relationship Id="rId211" Type="http://schemas.openxmlformats.org/officeDocument/2006/relationships/hyperlink" Target="https://analytics.zoho.com/open-view/2395394000001175359?ZOHO_CRITERIA=%224.5%22.%22Id_Categor%C3%ADa%22%3D100112046" TargetMode="External"/><Relationship Id="rId253" Type="http://schemas.openxmlformats.org/officeDocument/2006/relationships/hyperlink" Target="https://analytics.zoho.com/open-view/2395394000001128820?ZOHO_CRITERIA=%224.5%22.%22Id_Tama%C3%B1o_Espec%C3%ADfico%22%3D12" TargetMode="External"/><Relationship Id="rId295" Type="http://schemas.openxmlformats.org/officeDocument/2006/relationships/hyperlink" Target="https://analytics.zoho.com/open-view/2395394000001175301?ZOHO_CRITERIA=%224.5%22.%22Id_Categor%C3%ADa%22%3D100110002" TargetMode="External"/><Relationship Id="rId309" Type="http://schemas.openxmlformats.org/officeDocument/2006/relationships/hyperlink" Target="https://analytics.zoho.com/open-view/2395394000001175301?ZOHO_CRITERIA=%224.5%22.%22Id_Categor%C3%ADa%22%3D100114001" TargetMode="External"/><Relationship Id="rId48" Type="http://schemas.openxmlformats.org/officeDocument/2006/relationships/hyperlink" Target="https://analytics.zoho.com/open-view/2395394000001128577?ZOHO_CRITERIA=%224.5%22.%22Id_Tama%C3%B1o_Espec%C3%ADfico%22%3D9" TargetMode="External"/><Relationship Id="rId113" Type="http://schemas.openxmlformats.org/officeDocument/2006/relationships/hyperlink" Target="https://analytics.zoho.com/open-view/2395394000001194755" TargetMode="External"/><Relationship Id="rId320" Type="http://schemas.openxmlformats.org/officeDocument/2006/relationships/hyperlink" Target="https://analytics.zoho.com/open-view/2395394000001175359?ZOHO_CRITERIA=%224.5%22.%22Id_Categor%C3%ADa%22%3D100111002" TargetMode="External"/><Relationship Id="rId155" Type="http://schemas.openxmlformats.org/officeDocument/2006/relationships/hyperlink" Target="https://analytics.zoho.com/open-view/2395394000001128577?ZOHO_CRITERIA=%224.5%22.%22Id_Tama%C3%B1o_Espec%C3%ADfico%22%3D2" TargetMode="External"/><Relationship Id="rId197" Type="http://schemas.openxmlformats.org/officeDocument/2006/relationships/hyperlink" Target="https://analytics.zoho.com/open-view/2395394000001175301?ZOHO_CRITERIA=%224.5%22.%22Id_Categor%C3%ADa%22%3D100114015" TargetMode="External"/><Relationship Id="rId362" Type="http://schemas.openxmlformats.org/officeDocument/2006/relationships/hyperlink" Target="https://analytics.zoho.com/open-view/2395394000001128820?ZOHO_CRITERIA=%224.5%22.%22Id_Tama%C3%B1o_Espec%C3%ADfico%22%3D7" TargetMode="External"/><Relationship Id="rId418" Type="http://schemas.openxmlformats.org/officeDocument/2006/relationships/hyperlink" Target="https://analytics.zoho.com/open-view/2395394000001175301?ZOHO_CRITERIA=%224.5%22.%22Id_Categor%C3%ADa%22%3D100113001" TargetMode="External"/><Relationship Id="rId222" Type="http://schemas.openxmlformats.org/officeDocument/2006/relationships/hyperlink" Target="https://analytics.zoho.com/open-view/2395394000001175359?ZOHO_CRITERIA=%224.5%22.%22Id_Categor%C3%ADa%22%3D100117002" TargetMode="External"/><Relationship Id="rId264" Type="http://schemas.openxmlformats.org/officeDocument/2006/relationships/hyperlink" Target="https://analytics.zoho.com/open-view/2395394000001128894?ZOHO_CRITERIA=%224.5%22.%22Id_Tama%C3%B1o_Espec%C3%ADfico%22%3D10" TargetMode="External"/><Relationship Id="rId17" Type="http://schemas.openxmlformats.org/officeDocument/2006/relationships/hyperlink" Target="https://analytics.zoho.com/open-view/2395394000001128820?ZOHO_CRITERIA=%224.5%22.%22Id_Tama%C3%B1o_Espec%C3%ADfico%22%3D4" TargetMode="External"/><Relationship Id="rId59" Type="http://schemas.openxmlformats.org/officeDocument/2006/relationships/hyperlink" Target="https://analytics.zoho.com/open-view/2395394000001175274?ZOHO_CRITERIA=%224.5%22.%22Id_Producto%22%3D100117" TargetMode="External"/><Relationship Id="rId124" Type="http://schemas.openxmlformats.org/officeDocument/2006/relationships/hyperlink" Target="https://analytics.zoho.com/open-view/2395394000001035438?ZOHO_CRITERIA=%224.5%22.%22Id_Tama%C3%B1o_Espec%C3%ADfico%22%3D10" TargetMode="External"/><Relationship Id="rId70" Type="http://schemas.openxmlformats.org/officeDocument/2006/relationships/hyperlink" Target="https://analytics.zoho.com/open-view/2395394000001175301?ZOHO_CRITERIA=%224.5%22.%22Id_Categor%C3%ADa%22%3D100111002" TargetMode="External"/><Relationship Id="rId166" Type="http://schemas.openxmlformats.org/officeDocument/2006/relationships/hyperlink" Target="https://analytics.zoho.com/open-view/2395394000001128577?ZOHO_CRITERIA=%224.5%22.%22Id_Tama%C3%B1o_Espec%C3%ADfico%22%3D13" TargetMode="External"/><Relationship Id="rId331" Type="http://schemas.openxmlformats.org/officeDocument/2006/relationships/hyperlink" Target="https://analytics.zoho.com/open-view/2395394000001175359?ZOHO_CRITERIA=%224.5%22.%22Id_Categor%C3%ADa%22%3D100114001" TargetMode="External"/><Relationship Id="rId373" Type="http://schemas.openxmlformats.org/officeDocument/2006/relationships/hyperlink" Target="https://analytics.zoho.com/open-view/2395394000001128894?ZOHO_CRITERIA=%224.5%22.%22Id_Tama%C3%B1o_Espec%C3%ADfico%22%3D5" TargetMode="External"/><Relationship Id="rId429" Type="http://schemas.openxmlformats.org/officeDocument/2006/relationships/hyperlink" Target="https://analytics.zoho.com/open-view/2395394000001175301?ZOHO_CRITERIA=%224.5%22.%22Id_Categor%C3%ADa%22%3D100117005" TargetMode="External"/><Relationship Id="rId1" Type="http://schemas.openxmlformats.org/officeDocument/2006/relationships/hyperlink" Target="https://analytics.zoho.com/open-view/2395394000001035438?ZOHO_CRITERIA=%224.5%22.%22Id_Tama%C3%B1o_Espec%C3%ADfico%22%3D1" TargetMode="External"/><Relationship Id="rId233" Type="http://schemas.openxmlformats.org/officeDocument/2006/relationships/hyperlink" Target="https://analytics.zoho.com/open-view/2395394000001035438?ZOHO_CRITERIA=%224.5%22.%22Id_Tama%C3%B1o_Espec%C3%ADfico%22%3D5" TargetMode="External"/><Relationship Id="rId440" Type="http://schemas.openxmlformats.org/officeDocument/2006/relationships/hyperlink" Target="https://analytics.zoho.com/open-view/2395394000001175359?ZOHO_CRITERIA=%224.5%22.%22Id_Categor%C3%ADa%22%3D100113001" TargetMode="External"/><Relationship Id="rId28" Type="http://schemas.openxmlformats.org/officeDocument/2006/relationships/hyperlink" Target="https://analytics.zoho.com/open-view/2395394000001128894?ZOHO_CRITERIA=%224.5%22.%22Id_Tama%C3%B1o_Espec%C3%ADfico%22%3D2" TargetMode="External"/><Relationship Id="rId275" Type="http://schemas.openxmlformats.org/officeDocument/2006/relationships/hyperlink" Target="https://analytics.zoho.com/open-view/2395394000001128577?ZOHO_CRITERIA=%224.5%22.%22Id_Tama%C3%B1o_Espec%C3%ADfico%22%3D8" TargetMode="External"/><Relationship Id="rId300" Type="http://schemas.openxmlformats.org/officeDocument/2006/relationships/hyperlink" Target="https://analytics.zoho.com/open-view/2395394000001175301?ZOHO_CRITERIA=%224.5%22.%22Id_Categor%C3%ADa%22%3D100111004" TargetMode="External"/><Relationship Id="rId81" Type="http://schemas.openxmlformats.org/officeDocument/2006/relationships/hyperlink" Target="https://analytics.zoho.com/open-view/2395394000001175301?ZOHO_CRITERIA=%224.5%22.%22Id_Categor%C3%ADa%22%3D100114001" TargetMode="External"/><Relationship Id="rId135" Type="http://schemas.openxmlformats.org/officeDocument/2006/relationships/hyperlink" Target="https://analytics.zoho.com/open-view/2395394000001128820?ZOHO_CRITERIA=%224.5%22.%22Id_Tama%C3%B1o_Espec%C3%ADfico%22%3D8" TargetMode="External"/><Relationship Id="rId177" Type="http://schemas.openxmlformats.org/officeDocument/2006/relationships/hyperlink" Target="https://analytics.zoho.com/open-view/2395394000001175328?ZOHO_CRITERIA=%224.5%22.%22Id_Producto%22%3D100113" TargetMode="External"/><Relationship Id="rId342" Type="http://schemas.openxmlformats.org/officeDocument/2006/relationships/hyperlink" Target="https://analytics.zoho.com/open-view/2395394000001194960" TargetMode="External"/><Relationship Id="rId384" Type="http://schemas.openxmlformats.org/officeDocument/2006/relationships/hyperlink" Target="https://analytics.zoho.com/open-view/2395394000001128577?ZOHO_CRITERIA=%224.5%22.%22Id_Tama%C3%B1o_Espec%C3%ADfico%22%3D3" TargetMode="External"/><Relationship Id="rId202" Type="http://schemas.openxmlformats.org/officeDocument/2006/relationships/hyperlink" Target="https://analytics.zoho.com/open-view/2395394000001175301?ZOHO_CRITERIA=%224.5%22.%22Id_Categor%C3%ADa%22%3D100117006" TargetMode="External"/><Relationship Id="rId244" Type="http://schemas.openxmlformats.org/officeDocument/2006/relationships/hyperlink" Target="https://analytics.zoho.com/open-view/2395394000001128820?ZOHO_CRITERIA=%224.5%22.%22Id_Tama%C3%B1o_Espec%C3%ADfico%22%3D3" TargetMode="External"/><Relationship Id="rId39" Type="http://schemas.openxmlformats.org/officeDocument/2006/relationships/hyperlink" Target="https://analytics.zoho.com/open-view/2395394000001128894?ZOHO_CRITERIA=%224.5%22.%22Id_Tama%C3%B1o_Espec%C3%ADfico%22%3D13" TargetMode="External"/><Relationship Id="rId286" Type="http://schemas.openxmlformats.org/officeDocument/2006/relationships/hyperlink" Target="https://analytics.zoho.com/open-view/2395394000001175274?ZOHO_CRITERIA=%224.5%22.%22Id_Producto%22%3D100115" TargetMode="External"/><Relationship Id="rId451" Type="http://schemas.openxmlformats.org/officeDocument/2006/relationships/hyperlink" Target="https://analytics.zoho.com/open-view/2395394000001175359?ZOHO_CRITERIA=%224.5%22.%22Id_Categor%C3%ADa%22%3D100117005" TargetMode="External"/><Relationship Id="rId50" Type="http://schemas.openxmlformats.org/officeDocument/2006/relationships/hyperlink" Target="https://analytics.zoho.com/open-view/2395394000001128577?ZOHO_CRITERIA=%224.5%22.%22Id_Tama%C3%B1o_Espec%C3%ADfico%22%3D11" TargetMode="External"/><Relationship Id="rId104" Type="http://schemas.openxmlformats.org/officeDocument/2006/relationships/hyperlink" Target="https://analytics.zoho.com/open-view/2395394000001175359?ZOHO_CRITERIA=%224.5%22.%22Id_Categor%C3%ADa%22%3D100114002" TargetMode="External"/><Relationship Id="rId146" Type="http://schemas.openxmlformats.org/officeDocument/2006/relationships/hyperlink" Target="https://analytics.zoho.com/open-view/2395394000001128894?ZOHO_CRITERIA=%224.5%22.%22Id_Tama%C3%B1o_Espec%C3%ADfico%22%3D6" TargetMode="External"/><Relationship Id="rId188" Type="http://schemas.openxmlformats.org/officeDocument/2006/relationships/hyperlink" Target="https://analytics.zoho.com/open-view/2395394000001175301?ZOHO_CRITERIA=%224.5%22.%22Id_Categor%C3%ADa%22%3D100111011" TargetMode="External"/><Relationship Id="rId311" Type="http://schemas.openxmlformats.org/officeDocument/2006/relationships/hyperlink" Target="https://analytics.zoho.com/open-view/2395394000001175301?ZOHO_CRITERIA=%224.5%22.%22Id_Categor%C3%ADa%22%3D100114015" TargetMode="External"/><Relationship Id="rId353" Type="http://schemas.openxmlformats.org/officeDocument/2006/relationships/hyperlink" Target="https://analytics.zoho.com/open-view/2395394000001035438?ZOHO_CRITERIA=%224.5%22.%22Id_Tama%C3%B1o_Espec%C3%ADfico%22%3D11" TargetMode="External"/><Relationship Id="rId395" Type="http://schemas.openxmlformats.org/officeDocument/2006/relationships/hyperlink" Target="https://analytics.zoho.com/open-view/2395394000001175274?ZOHO_CRITERIA=%224.5%22.%22Id_Producto%22%3D100110" TargetMode="External"/><Relationship Id="rId409" Type="http://schemas.openxmlformats.org/officeDocument/2006/relationships/hyperlink" Target="https://analytics.zoho.com/open-view/2395394000001175301?ZOHO_CRITERIA=%224.5%22.%22Id_Categor%C3%ADa%22%3D100110002" TargetMode="External"/><Relationship Id="rId92" Type="http://schemas.openxmlformats.org/officeDocument/2006/relationships/hyperlink" Target="https://analytics.zoho.com/open-view/2395394000001175359?ZOHO_CRITERIA=%224.5%22.%22Id_Categor%C3%ADa%22%3D100111002" TargetMode="External"/><Relationship Id="rId213" Type="http://schemas.openxmlformats.org/officeDocument/2006/relationships/hyperlink" Target="https://analytics.zoho.com/open-view/2395394000001175359?ZOHO_CRITERIA=%224.5%22.%22Id_Categor%C3%ADa%22%3D100113002" TargetMode="External"/><Relationship Id="rId420" Type="http://schemas.openxmlformats.org/officeDocument/2006/relationships/hyperlink" Target="https://analytics.zoho.com/open-view/2395394000001175301?ZOHO_CRITERIA=%224.5%22.%22Id_Categor%C3%ADa%22%3D100113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B630-31C7-4D83-BD56-94ACF66629F7}">
  <dimension ref="A1:BO629"/>
  <sheetViews>
    <sheetView tabSelected="1" topLeftCell="Q1" zoomScale="80" zoomScaleNormal="80" workbookViewId="0">
      <pane ySplit="1" topLeftCell="A49" activePane="bottomLeft" state="frozen"/>
      <selection activeCell="Q1" sqref="Q1"/>
      <selection pane="bottomLeft" activeCell="BN54" sqref="BN54"/>
    </sheetView>
  </sheetViews>
  <sheetFormatPr baseColWidth="10" defaultRowHeight="14.5" x14ac:dyDescent="0.35"/>
  <cols>
    <col min="1" max="1" width="15.7265625" style="58" customWidth="1"/>
    <col min="2" max="2" width="10.90625" style="58"/>
    <col min="3" max="3" width="12.08984375" style="59" customWidth="1"/>
    <col min="4" max="4" width="10.90625" customWidth="1"/>
    <col min="5" max="15" width="10.90625" hidden="1" customWidth="1"/>
    <col min="16" max="16" width="88.08984375" style="55" customWidth="1"/>
    <col min="20" max="25" width="0" hidden="1" customWidth="1"/>
    <col min="26" max="26" width="25.54296875" hidden="1" customWidth="1"/>
    <col min="27" max="27" width="69.26953125" style="55" customWidth="1"/>
    <col min="28" max="32" width="0" hidden="1" customWidth="1"/>
    <col min="33" max="61" width="10.90625" hidden="1" customWidth="1"/>
    <col min="62" max="62" width="12.08984375" style="63" customWidth="1"/>
    <col min="63" max="63" width="12.1796875" style="63" customWidth="1"/>
    <col min="64" max="67" width="10.90625" style="63"/>
  </cols>
  <sheetData>
    <row r="1" spans="1:67" ht="24" x14ac:dyDescent="0.35">
      <c r="A1" s="56" t="s">
        <v>252</v>
      </c>
      <c r="B1" s="56" t="s">
        <v>253</v>
      </c>
      <c r="C1" s="57" t="s">
        <v>248</v>
      </c>
      <c r="D1" s="1" t="s">
        <v>0</v>
      </c>
      <c r="E1" s="2" t="s">
        <v>1</v>
      </c>
      <c r="F1" s="3" t="e">
        <f>+[1]!Region[[#Headers],[Código_Región]]</f>
        <v>#REF!</v>
      </c>
      <c r="G1" s="4" t="e">
        <f>+[1]!Comuna[[#Headers],[Código_Comuna]]</f>
        <v>#REF!</v>
      </c>
      <c r="H1" s="5" t="e">
        <f>+[1]!Producto[[#Headers],[Id_Producto]]</f>
        <v>#REF!</v>
      </c>
      <c r="I1" s="6" t="e">
        <f>+[1]!Categoría[[#Headers],[Id_Categoría]]</f>
        <v>#REF!</v>
      </c>
      <c r="J1" s="7" t="e">
        <f>+[1]!País[[#Headers],[Código_País]]</f>
        <v>#REF!</v>
      </c>
      <c r="K1" s="8" t="e">
        <f>+[1]!Proceso[[#Headers],[Id_Procesamiento]]</f>
        <v>#REF!</v>
      </c>
      <c r="L1" s="9" t="e">
        <f>+[1]!Embase[[#Headers],[Id_Tipo_de_Envase]]</f>
        <v>#REF!</v>
      </c>
      <c r="M1" s="10" t="e">
        <f>+[1]!Propietario[[#Headers],[Id_Propietario]]</f>
        <v>#REF!</v>
      </c>
      <c r="N1" s="11" t="e">
        <f>+[1]!Destino[[#Headers],[Id_Destino]]</f>
        <v>#REF!</v>
      </c>
      <c r="O1" s="12" t="e">
        <f>+[1]!Destino17[[#Headers],[id flitro 10]]</f>
        <v>#REF!</v>
      </c>
      <c r="P1" s="13" t="s">
        <v>2</v>
      </c>
      <c r="Q1" s="14" t="s">
        <v>3</v>
      </c>
      <c r="R1" s="15" t="s">
        <v>4</v>
      </c>
      <c r="S1" s="15" t="s">
        <v>5</v>
      </c>
      <c r="T1" s="16" t="s">
        <v>6</v>
      </c>
      <c r="U1" s="16" t="s">
        <v>7</v>
      </c>
      <c r="V1" s="16" t="s">
        <v>8</v>
      </c>
      <c r="W1" s="16" t="s">
        <v>9</v>
      </c>
      <c r="X1" s="16" t="s">
        <v>10</v>
      </c>
      <c r="Y1" s="16" t="s">
        <v>11</v>
      </c>
      <c r="Z1" s="13" t="s">
        <v>12</v>
      </c>
      <c r="AA1" s="13" t="s">
        <v>13</v>
      </c>
      <c r="AB1" s="17" t="s">
        <v>14</v>
      </c>
      <c r="AC1" s="17" t="s">
        <v>15</v>
      </c>
      <c r="AD1" s="17" t="s">
        <v>16</v>
      </c>
      <c r="AE1" s="17" t="s">
        <v>17</v>
      </c>
      <c r="AG1" s="18" t="s">
        <v>18</v>
      </c>
      <c r="AH1" s="18" t="s">
        <v>19</v>
      </c>
      <c r="AI1" s="18" t="s">
        <v>20</v>
      </c>
      <c r="AJ1" s="18" t="s">
        <v>21</v>
      </c>
      <c r="AK1" s="18" t="s">
        <v>22</v>
      </c>
      <c r="AL1" s="18" t="s">
        <v>23</v>
      </c>
      <c r="AM1" s="18" t="s">
        <v>24</v>
      </c>
      <c r="AN1" s="18" t="s">
        <v>25</v>
      </c>
      <c r="AO1" s="18" t="s">
        <v>26</v>
      </c>
      <c r="AP1" s="18" t="s">
        <v>27</v>
      </c>
      <c r="AQ1" s="18" t="s">
        <v>28</v>
      </c>
      <c r="AR1" s="18" t="s">
        <v>29</v>
      </c>
      <c r="AS1" s="18" t="s">
        <v>30</v>
      </c>
      <c r="AT1" s="18" t="s">
        <v>31</v>
      </c>
      <c r="AU1" s="18" t="s">
        <v>32</v>
      </c>
      <c r="AV1" s="18" t="s">
        <v>33</v>
      </c>
      <c r="AW1" s="17" t="s">
        <v>34</v>
      </c>
      <c r="AX1" s="17" t="s">
        <v>35</v>
      </c>
      <c r="AY1" s="17" t="s">
        <v>36</v>
      </c>
      <c r="AZ1" s="17" t="s">
        <v>37</v>
      </c>
      <c r="BA1" s="17" t="s">
        <v>38</v>
      </c>
      <c r="BB1" s="17" t="s">
        <v>39</v>
      </c>
      <c r="BC1" s="17" t="s">
        <v>40</v>
      </c>
      <c r="BD1" s="18" t="s">
        <v>41</v>
      </c>
      <c r="BE1" s="18" t="s">
        <v>42</v>
      </c>
      <c r="BF1" s="18" t="s">
        <v>43</v>
      </c>
      <c r="BG1" s="18" t="s">
        <v>44</v>
      </c>
      <c r="BH1" s="18" t="s">
        <v>45</v>
      </c>
      <c r="BI1" s="18" t="s">
        <v>46</v>
      </c>
      <c r="BJ1" s="60" t="s">
        <v>254</v>
      </c>
      <c r="BK1" s="60" t="s">
        <v>249</v>
      </c>
      <c r="BL1" s="61" t="s">
        <v>255</v>
      </c>
      <c r="BM1" s="61" t="s">
        <v>256</v>
      </c>
      <c r="BN1" s="61" t="s">
        <v>257</v>
      </c>
      <c r="BO1" s="61" t="s">
        <v>258</v>
      </c>
    </row>
    <row r="2" spans="1:67" ht="43.5" x14ac:dyDescent="0.35">
      <c r="A2" s="58" t="s">
        <v>250</v>
      </c>
      <c r="B2" s="58" t="s">
        <v>251</v>
      </c>
      <c r="C2" s="59">
        <v>4.0999999999999996</v>
      </c>
      <c r="D2" s="19">
        <v>1</v>
      </c>
      <c r="E2" s="20" t="s">
        <v>47</v>
      </c>
      <c r="F2" s="21"/>
      <c r="G2" s="22"/>
      <c r="H2" s="23" t="s">
        <v>48</v>
      </c>
      <c r="I2" s="22"/>
      <c r="J2" s="24">
        <v>1</v>
      </c>
      <c r="K2" s="22"/>
      <c r="L2" s="22"/>
      <c r="M2" s="22"/>
      <c r="N2" s="22"/>
      <c r="O2" s="22"/>
      <c r="P2" s="53" t="str">
        <f>+"Número de Empresas del Sector Agrícola por Tipo de Cultivo en la Categoría de Tamaño Específica: "&amp;R2&amp;" del Servicio de Impuestos Internos de Chile para el Año 2020 (empleados)"</f>
        <v>Número de Empresas del Sector Agrícola por Tipo de Cultivo en la Categoría de Tamaño Específica: SIN VENTAS del Servicio de Impuestos Internos de Chile para el Año 2020 (empleados)</v>
      </c>
      <c r="Q2" s="20" t="s">
        <v>49</v>
      </c>
      <c r="R2" s="26" t="s">
        <v>50</v>
      </c>
      <c r="S2" s="27">
        <f>+J2</f>
        <v>1</v>
      </c>
      <c r="T2" s="28"/>
      <c r="U2" s="28"/>
      <c r="V2" s="28"/>
      <c r="W2" s="28"/>
      <c r="X2" s="28"/>
      <c r="Y2" s="28"/>
      <c r="Z2" s="25" t="str">
        <f>+"https://analytics.zoho.com/open-view/2395394000001035438?ZOHO_CRITERIA=%224.5%22.%22Id_Tama%C3%B1o_Espec%C3%ADfico%22%3D"&amp;S2</f>
        <v>https://analytics.zoho.com/open-view/2395394000001035438?ZOHO_CRITERIA=%224.5%22.%22Id_Tama%C3%B1o_Espec%C3%ADfico%22%3D1</v>
      </c>
      <c r="AA2" s="54" t="s">
        <v>51</v>
      </c>
      <c r="AB2" s="30" t="s">
        <v>52</v>
      </c>
      <c r="AC2" s="31" t="s">
        <v>53</v>
      </c>
      <c r="AD2" s="32" t="s">
        <v>54</v>
      </c>
      <c r="AE2" s="30" t="s">
        <v>55</v>
      </c>
      <c r="AG2" s="33" t="str">
        <f>+IF(Q2="","",Q2)</f>
        <v>Gráfico 1</v>
      </c>
      <c r="AH2" s="34" t="s">
        <v>56</v>
      </c>
      <c r="AI2" s="34" t="str">
        <f>+"Número de empresas dedicadas a agricultura y/o ganadería clasificadas por el Servicio de Impuestos Internos de tamaño "&amp;R2</f>
        <v>Número de empresas dedicadas a agricultura y/o ganadería clasificadas por el Servicio de Impuestos Internos de tamaño SIN VENTAS</v>
      </c>
      <c r="AJ2" s="34" t="str">
        <f>+P2</f>
        <v>Número de Empresas del Sector Agrícola por Tipo de Cultivo en la Categoría de Tamaño Específica: SIN VENTAS del Servicio de Impuestos Internos de Chile para el Año 2020 (empleados)</v>
      </c>
      <c r="AK2" s="35" t="s">
        <v>53</v>
      </c>
      <c r="AL2" s="34" t="s">
        <v>57</v>
      </c>
      <c r="AM2" s="36" t="str">
        <f>+AA2</f>
        <v>https://analytics.zoho.com/open-view/2395394000001035438?ZOHO_CRITERIA=%224.5%22.%22Id_Tama%C3%B1o_Espec%C3%ADfico%22%3D1</v>
      </c>
      <c r="AN2" s="37" t="s">
        <v>58</v>
      </c>
      <c r="AO2" s="37" t="s">
        <v>59</v>
      </c>
      <c r="AP2" s="34" t="s">
        <v>60</v>
      </c>
      <c r="AQ2" s="38">
        <v>44324</v>
      </c>
      <c r="AR2" s="39" t="s">
        <v>61</v>
      </c>
      <c r="AS2" s="39" t="s">
        <v>62</v>
      </c>
      <c r="AT2" s="40" t="s">
        <v>63</v>
      </c>
      <c r="AU2" s="40" t="s">
        <v>63</v>
      </c>
      <c r="AV2" s="40" t="s">
        <v>63</v>
      </c>
      <c r="AW2" s="35">
        <v>100100000</v>
      </c>
      <c r="AX2" s="41" t="e">
        <f>++VLOOKUP($AE2,[1]!Parametros[[nombre]:[Columna1]],5,0)</f>
        <v>#REF!</v>
      </c>
      <c r="AY2" s="42" t="s">
        <v>64</v>
      </c>
      <c r="AZ2" s="43">
        <v>38</v>
      </c>
      <c r="BA2" s="41" t="e">
        <f>+VLOOKUP($AC2,[1]!Temporalidad[[nombre]:[Columna1]],7,0)</f>
        <v>#REF!</v>
      </c>
      <c r="BB2" s="41" t="e">
        <f>+VLOOKUP($E2,[1]!Tipo_Gráfico[#Data],2,0)</f>
        <v>#REF!</v>
      </c>
      <c r="BC2" s="39" t="s">
        <v>65</v>
      </c>
      <c r="BD2" s="35" t="e">
        <f>+VLOOKUP($AD2,[1]!unidad_medida[[nombre]:[Columna1]],2,0)</f>
        <v>#REF!</v>
      </c>
      <c r="BE2" s="43" t="s">
        <v>63</v>
      </c>
      <c r="BF2" s="43" t="s">
        <v>63</v>
      </c>
      <c r="BG2" s="43" t="s">
        <v>63</v>
      </c>
      <c r="BH2" s="41" t="e">
        <f>+VLOOKUP($AS2,[1]!Responsables[#Data],3,0)</f>
        <v>#REF!</v>
      </c>
      <c r="BI2" s="41" t="e">
        <f>+VLOOKUP($AD2,[1]!unidad_medida[[nombre]:[Columna1]],5,0)</f>
        <v>#REF!</v>
      </c>
      <c r="BJ2" s="62" t="s">
        <v>261</v>
      </c>
      <c r="BK2" s="62" t="s">
        <v>259</v>
      </c>
      <c r="BL2" s="63" t="s">
        <v>263</v>
      </c>
      <c r="BO2" s="63" t="s">
        <v>262</v>
      </c>
    </row>
    <row r="3" spans="1:67" ht="43.5" x14ac:dyDescent="0.35">
      <c r="A3" s="58" t="s">
        <v>250</v>
      </c>
      <c r="B3" s="58" t="s">
        <v>251</v>
      </c>
      <c r="C3" s="59">
        <v>4.0999999999999996</v>
      </c>
      <c r="D3" s="19">
        <f>+IF(E3="","",D2+1)</f>
        <v>2</v>
      </c>
      <c r="E3" s="20" t="str">
        <f>+E2</f>
        <v>GR</v>
      </c>
      <c r="F3" s="21"/>
      <c r="G3" s="22"/>
      <c r="H3" s="23" t="s">
        <v>48</v>
      </c>
      <c r="I3" s="22"/>
      <c r="J3" s="24">
        <v>2</v>
      </c>
      <c r="K3" s="22"/>
      <c r="L3" s="22"/>
      <c r="M3" s="22"/>
      <c r="N3" s="22"/>
      <c r="O3" s="22"/>
      <c r="P3" s="53" t="str">
        <f t="shared" ref="P3:P14" si="0">+"Número de Empresas del Sector Agrícola por Tipo de Cultivo en la Categoría de Tamaño Específica: "&amp;R3&amp;" del Servicio de Impuestos Internos de Chile para el Año 2020 (empleados)"</f>
        <v>Número de Empresas del Sector Agrícola por Tipo de Cultivo en la Categoría de Tamaño Específica: PEQUEÑA 2 del Servicio de Impuestos Internos de Chile para el Año 2020 (empleados)</v>
      </c>
      <c r="Q3" s="20" t="str">
        <f>+Q2</f>
        <v>Gráfico 1</v>
      </c>
      <c r="R3" s="26" t="s">
        <v>66</v>
      </c>
      <c r="S3" s="27">
        <f t="shared" ref="S3:S53" si="1">+J3</f>
        <v>2</v>
      </c>
      <c r="T3" s="28"/>
      <c r="U3" s="28"/>
      <c r="V3" s="28"/>
      <c r="W3" s="28"/>
      <c r="X3" s="28"/>
      <c r="Y3" s="28"/>
      <c r="Z3" s="25" t="str">
        <f t="shared" ref="Z3:Z14" si="2">+"https://analytics.zoho.com/open-view/2395394000001035438?ZOHO_CRITERIA=%224.5%22.%22Id_Tama%C3%B1o_Espec%C3%ADfico%22%3D"&amp;S3</f>
        <v>https://analytics.zoho.com/open-view/2395394000001035438?ZOHO_CRITERIA=%224.5%22.%22Id_Tama%C3%B1o_Espec%C3%ADfico%22%3D2</v>
      </c>
      <c r="AA3" s="54" t="s">
        <v>67</v>
      </c>
      <c r="AB3" s="30" t="str">
        <f>+AB2</f>
        <v>Chile</v>
      </c>
      <c r="AC3" s="31" t="str">
        <f>+AC2</f>
        <v>Año 2020</v>
      </c>
      <c r="AD3" s="32" t="str">
        <f>+AD2</f>
        <v>empresas</v>
      </c>
      <c r="AE3" s="30" t="str">
        <f>+AE2</f>
        <v>Número</v>
      </c>
      <c r="AG3" s="33" t="str">
        <f t="shared" ref="AG3:AG66" si="3">+IF(Q3="","",Q3)</f>
        <v>Gráfico 1</v>
      </c>
      <c r="AH3" s="34" t="str">
        <f>+AH2</f>
        <v>Número de Empresas Agrícultura</v>
      </c>
      <c r="AI3" s="34" t="str">
        <f t="shared" ref="AI3:AI14" si="4">+"Número de empresas dedicadas a agricultura y/o ganadería clasificadas por el Servicio de Impuestos Internos de tamaño "&amp;R3</f>
        <v>Número de empresas dedicadas a agricultura y/o ganadería clasificadas por el Servicio de Impuestos Internos de tamaño PEQUEÑA 2</v>
      </c>
      <c r="AJ3" s="34" t="str">
        <f t="shared" ref="AJ3:AJ66" si="5">+P3</f>
        <v>Número de Empresas del Sector Agrícola por Tipo de Cultivo en la Categoría de Tamaño Específica: PEQUEÑA 2 del Servicio de Impuestos Internos de Chile para el Año 2020 (empleados)</v>
      </c>
      <c r="AK3" s="35" t="str">
        <f>+AK2</f>
        <v>Año 2020</v>
      </c>
      <c r="AL3" s="34" t="str">
        <f>+AL2</f>
        <v>venta estimada, empresas en agricultura, cultivos, actividad económica, agricultura, ganadería</v>
      </c>
      <c r="AM3" s="36" t="str">
        <f t="shared" ref="AM3:AM66" si="6">+AA3</f>
        <v>https://analytics.zoho.com/open-view/2395394000001035438?ZOHO_CRITERIA=%224.5%22.%22Id_Tama%C3%B1o_Espec%C3%ADfico%22%3D2</v>
      </c>
      <c r="AN3" s="44" t="str">
        <f t="shared" ref="AN3:AZ18" si="7">+AN2</f>
        <v>CHL</v>
      </c>
      <c r="AO3" s="44" t="str">
        <f t="shared" si="7"/>
        <v>País</v>
      </c>
      <c r="AP3" s="34" t="str">
        <f t="shared" si="7"/>
        <v>Número de Empleados de las empresas dedicadas a una actividad económica asociada a la agricultura o la ganadería, según tamaño de la empresa.</v>
      </c>
      <c r="AQ3" s="45">
        <f t="shared" si="7"/>
        <v>44324</v>
      </c>
      <c r="AR3" s="36" t="str">
        <f t="shared" si="7"/>
        <v>Español</v>
      </c>
      <c r="AS3" s="36" t="str">
        <f t="shared" si="7"/>
        <v>Naty</v>
      </c>
      <c r="AT3" s="40" t="str">
        <f t="shared" si="7"/>
        <v>No Aplica</v>
      </c>
      <c r="AU3" s="40" t="str">
        <f t="shared" si="7"/>
        <v>No Aplica</v>
      </c>
      <c r="AV3" s="40" t="str">
        <f t="shared" si="7"/>
        <v>No Aplica</v>
      </c>
      <c r="AW3" s="35">
        <f>+AW2</f>
        <v>100100000</v>
      </c>
      <c r="AX3" s="41" t="e">
        <f>+AX2</f>
        <v>#REF!</v>
      </c>
      <c r="AY3" s="46" t="str">
        <f>+AY2</f>
        <v>Fruta</v>
      </c>
      <c r="AZ3" s="40">
        <f>+AZ2</f>
        <v>38</v>
      </c>
      <c r="BA3" s="41" t="e">
        <f>+VLOOKUP($AC3,[1]!Temporalidad[[nombre]:[Columna1]],7,0)</f>
        <v>#REF!</v>
      </c>
      <c r="BB3" s="41" t="e">
        <f>+VLOOKUP($E3,[1]!Tipo_Gráfico[#Data],2,0)</f>
        <v>#REF!</v>
      </c>
      <c r="BC3" s="36" t="str">
        <f>+BC2</f>
        <v>Servicio de Impuestos Internos , Ministerio de Hacienda, Chile</v>
      </c>
      <c r="BD3" s="35" t="e">
        <f>+VLOOKUP($AD3,[1]!unidad_medida[[nombre]:[Columna1]],2,0)</f>
        <v>#REF!</v>
      </c>
      <c r="BE3" s="40" t="str">
        <f t="shared" ref="BE3:BG18" si="8">+BE2</f>
        <v>No Aplica</v>
      </c>
      <c r="BF3" s="40" t="str">
        <f t="shared" si="8"/>
        <v>No Aplica</v>
      </c>
      <c r="BG3" s="40" t="str">
        <f t="shared" si="8"/>
        <v>No Aplica</v>
      </c>
      <c r="BH3" s="41" t="e">
        <f>+VLOOKUP($AS3,[1]!Responsables[#Data],3,0)</f>
        <v>#REF!</v>
      </c>
      <c r="BI3" s="41" t="e">
        <f>+VLOOKUP($AD3,[1]!unidad_medida[[nombre]:[Columna1]],5,0)</f>
        <v>#REF!</v>
      </c>
      <c r="BJ3" s="63" t="s">
        <v>261</v>
      </c>
      <c r="BK3" s="63" t="s">
        <v>259</v>
      </c>
      <c r="BL3" s="63" t="s">
        <v>263</v>
      </c>
      <c r="BO3" s="63" t="s">
        <v>262</v>
      </c>
    </row>
    <row r="4" spans="1:67" ht="43.5" x14ac:dyDescent="0.35">
      <c r="A4" s="58" t="s">
        <v>250</v>
      </c>
      <c r="B4" s="58" t="s">
        <v>251</v>
      </c>
      <c r="C4" s="59">
        <v>4.0999999999999996</v>
      </c>
      <c r="D4" s="19">
        <f t="shared" ref="D4:D67" si="9">+IF(E4="","",D3+1)</f>
        <v>3</v>
      </c>
      <c r="E4" s="20" t="str">
        <f t="shared" ref="E4:E15" si="10">+E3</f>
        <v>GR</v>
      </c>
      <c r="F4" s="21"/>
      <c r="G4" s="22"/>
      <c r="H4" s="23" t="s">
        <v>48</v>
      </c>
      <c r="I4" s="22"/>
      <c r="J4" s="24">
        <v>3</v>
      </c>
      <c r="K4" s="22"/>
      <c r="L4" s="22"/>
      <c r="M4" s="22"/>
      <c r="N4" s="22"/>
      <c r="O4" s="22"/>
      <c r="P4" s="53" t="str">
        <f t="shared" si="0"/>
        <v>Número de Empresas del Sector Agrícola por Tipo de Cultivo en la Categoría de Tamaño Específica: MICRO 1 del Servicio de Impuestos Internos de Chile para el Año 2020 (empleados)</v>
      </c>
      <c r="Q4" s="20" t="str">
        <f t="shared" ref="Q4:Q40" si="11">+Q3</f>
        <v>Gráfico 1</v>
      </c>
      <c r="R4" s="26" t="s">
        <v>68</v>
      </c>
      <c r="S4" s="27">
        <f t="shared" si="1"/>
        <v>3</v>
      </c>
      <c r="T4" s="28"/>
      <c r="U4" s="28"/>
      <c r="V4" s="28"/>
      <c r="W4" s="28"/>
      <c r="X4" s="28"/>
      <c r="Y4" s="28"/>
      <c r="Z4" s="25" t="str">
        <f t="shared" si="2"/>
        <v>https://analytics.zoho.com/open-view/2395394000001035438?ZOHO_CRITERIA=%224.5%22.%22Id_Tama%C3%B1o_Espec%C3%ADfico%22%3D3</v>
      </c>
      <c r="AA4" s="54" t="s">
        <v>69</v>
      </c>
      <c r="AB4" s="30" t="str">
        <f t="shared" ref="AB4:AE19" si="12">+AB3</f>
        <v>Chile</v>
      </c>
      <c r="AC4" s="31" t="str">
        <f t="shared" si="12"/>
        <v>Año 2020</v>
      </c>
      <c r="AD4" s="32" t="str">
        <f t="shared" si="12"/>
        <v>empresas</v>
      </c>
      <c r="AE4" s="30" t="str">
        <f t="shared" si="12"/>
        <v>Número</v>
      </c>
      <c r="AG4" s="33" t="str">
        <f t="shared" si="3"/>
        <v>Gráfico 1</v>
      </c>
      <c r="AH4" s="34" t="str">
        <f t="shared" ref="AH4:AH67" si="13">+AH3</f>
        <v>Número de Empresas Agrícultura</v>
      </c>
      <c r="AI4" s="34" t="str">
        <f t="shared" si="4"/>
        <v>Número de empresas dedicadas a agricultura y/o ganadería clasificadas por el Servicio de Impuestos Internos de tamaño MICRO 1</v>
      </c>
      <c r="AJ4" s="34" t="str">
        <f t="shared" si="5"/>
        <v>Número de Empresas del Sector Agrícola por Tipo de Cultivo en la Categoría de Tamaño Específica: MICRO 1 del Servicio de Impuestos Internos de Chile para el Año 2020 (empleados)</v>
      </c>
      <c r="AK4" s="35" t="str">
        <f t="shared" ref="AK4:AL19" si="14">+AK3</f>
        <v>Año 2020</v>
      </c>
      <c r="AL4" s="34" t="str">
        <f t="shared" si="14"/>
        <v>venta estimada, empresas en agricultura, cultivos, actividad económica, agricultura, ganadería</v>
      </c>
      <c r="AM4" s="36" t="str">
        <f t="shared" si="6"/>
        <v>https://analytics.zoho.com/open-view/2395394000001035438?ZOHO_CRITERIA=%224.5%22.%22Id_Tama%C3%B1o_Espec%C3%ADfico%22%3D3</v>
      </c>
      <c r="AN4" s="44" t="str">
        <f t="shared" si="7"/>
        <v>CHL</v>
      </c>
      <c r="AO4" s="44" t="str">
        <f t="shared" si="7"/>
        <v>País</v>
      </c>
      <c r="AP4" s="34" t="str">
        <f t="shared" si="7"/>
        <v>Número de Empleados de las empresas dedicadas a una actividad económica asociada a la agricultura o la ganadería, según tamaño de la empresa.</v>
      </c>
      <c r="AQ4" s="45">
        <f t="shared" si="7"/>
        <v>44324</v>
      </c>
      <c r="AR4" s="36" t="str">
        <f t="shared" si="7"/>
        <v>Español</v>
      </c>
      <c r="AS4" s="36" t="str">
        <f t="shared" si="7"/>
        <v>Naty</v>
      </c>
      <c r="AT4" s="40" t="str">
        <f t="shared" si="7"/>
        <v>No Aplica</v>
      </c>
      <c r="AU4" s="40" t="str">
        <f t="shared" si="7"/>
        <v>No Aplica</v>
      </c>
      <c r="AV4" s="40" t="str">
        <f t="shared" si="7"/>
        <v>No Aplica</v>
      </c>
      <c r="AW4" s="35">
        <f t="shared" si="7"/>
        <v>100100000</v>
      </c>
      <c r="AX4" s="41" t="e">
        <f t="shared" si="7"/>
        <v>#REF!</v>
      </c>
      <c r="AY4" s="46" t="str">
        <f t="shared" si="7"/>
        <v>Fruta</v>
      </c>
      <c r="AZ4" s="40">
        <f t="shared" si="7"/>
        <v>38</v>
      </c>
      <c r="BA4" s="41" t="e">
        <f>+VLOOKUP($AC4,[1]!Temporalidad[[nombre]:[Columna1]],7,0)</f>
        <v>#REF!</v>
      </c>
      <c r="BB4" s="41" t="e">
        <f>+VLOOKUP($E4,[1]!Tipo_Gráfico[#Data],2,0)</f>
        <v>#REF!</v>
      </c>
      <c r="BC4" s="36" t="str">
        <f t="shared" ref="BC4:BC67" si="15">+BC3</f>
        <v>Servicio de Impuestos Internos , Ministerio de Hacienda, Chile</v>
      </c>
      <c r="BD4" s="35" t="e">
        <f>+VLOOKUP($AD4,[1]!unidad_medida[[nombre]:[Columna1]],2,0)</f>
        <v>#REF!</v>
      </c>
      <c r="BE4" s="40" t="str">
        <f t="shared" si="8"/>
        <v>No Aplica</v>
      </c>
      <c r="BF4" s="40" t="str">
        <f t="shared" si="8"/>
        <v>No Aplica</v>
      </c>
      <c r="BG4" s="40" t="str">
        <f t="shared" si="8"/>
        <v>No Aplica</v>
      </c>
      <c r="BH4" s="41" t="e">
        <f>+VLOOKUP($AS4,[1]!Responsables[#Data],3,0)</f>
        <v>#REF!</v>
      </c>
      <c r="BI4" s="41" t="e">
        <f>+VLOOKUP($AD4,[1]!unidad_medida[[nombre]:[Columna1]],5,0)</f>
        <v>#REF!</v>
      </c>
      <c r="BJ4" s="63" t="s">
        <v>261</v>
      </c>
      <c r="BK4" s="63" t="s">
        <v>259</v>
      </c>
      <c r="BL4" s="63" t="s">
        <v>263</v>
      </c>
      <c r="BO4" s="63" t="s">
        <v>262</v>
      </c>
    </row>
    <row r="5" spans="1:67" ht="43.5" x14ac:dyDescent="0.35">
      <c r="A5" s="58" t="s">
        <v>250</v>
      </c>
      <c r="B5" s="58" t="s">
        <v>251</v>
      </c>
      <c r="C5" s="59">
        <v>4.0999999999999996</v>
      </c>
      <c r="D5" s="19">
        <f t="shared" si="9"/>
        <v>4</v>
      </c>
      <c r="E5" s="20" t="str">
        <f t="shared" si="10"/>
        <v>GR</v>
      </c>
      <c r="F5" s="21"/>
      <c r="G5" s="22"/>
      <c r="H5" s="23" t="s">
        <v>48</v>
      </c>
      <c r="I5" s="22"/>
      <c r="J5" s="24">
        <v>4</v>
      </c>
      <c r="K5" s="22"/>
      <c r="L5" s="22"/>
      <c r="M5" s="22"/>
      <c r="N5" s="22"/>
      <c r="O5" s="22"/>
      <c r="P5" s="53" t="str">
        <f t="shared" si="0"/>
        <v>Número de Empresas del Sector Agrícola por Tipo de Cultivo en la Categoría de Tamaño Específica: MEDIANA 1 del Servicio de Impuestos Internos de Chile para el Año 2020 (empleados)</v>
      </c>
      <c r="Q5" s="20" t="str">
        <f t="shared" si="11"/>
        <v>Gráfico 1</v>
      </c>
      <c r="R5" s="26" t="s">
        <v>70</v>
      </c>
      <c r="S5" s="27">
        <f t="shared" si="1"/>
        <v>4</v>
      </c>
      <c r="T5" s="28"/>
      <c r="U5" s="28"/>
      <c r="V5" s="28"/>
      <c r="W5" s="28"/>
      <c r="X5" s="28"/>
      <c r="Y5" s="28"/>
      <c r="Z5" s="25" t="str">
        <f t="shared" si="2"/>
        <v>https://analytics.zoho.com/open-view/2395394000001035438?ZOHO_CRITERIA=%224.5%22.%22Id_Tama%C3%B1o_Espec%C3%ADfico%22%3D4</v>
      </c>
      <c r="AA5" s="54" t="s">
        <v>71</v>
      </c>
      <c r="AB5" s="30" t="str">
        <f t="shared" si="12"/>
        <v>Chile</v>
      </c>
      <c r="AC5" s="31" t="str">
        <f t="shared" si="12"/>
        <v>Año 2020</v>
      </c>
      <c r="AD5" s="32" t="str">
        <f t="shared" si="12"/>
        <v>empresas</v>
      </c>
      <c r="AE5" s="30" t="str">
        <f t="shared" si="12"/>
        <v>Número</v>
      </c>
      <c r="AG5" s="33" t="str">
        <f t="shared" si="3"/>
        <v>Gráfico 1</v>
      </c>
      <c r="AH5" s="34" t="str">
        <f t="shared" si="13"/>
        <v>Número de Empresas Agrícultura</v>
      </c>
      <c r="AI5" s="34" t="str">
        <f t="shared" si="4"/>
        <v>Número de empresas dedicadas a agricultura y/o ganadería clasificadas por el Servicio de Impuestos Internos de tamaño MEDIANA 1</v>
      </c>
      <c r="AJ5" s="34" t="str">
        <f t="shared" si="5"/>
        <v>Número de Empresas del Sector Agrícola por Tipo de Cultivo en la Categoría de Tamaño Específica: MEDIANA 1 del Servicio de Impuestos Internos de Chile para el Año 2020 (empleados)</v>
      </c>
      <c r="AK5" s="35" t="str">
        <f t="shared" si="14"/>
        <v>Año 2020</v>
      </c>
      <c r="AL5" s="34" t="str">
        <f t="shared" si="14"/>
        <v>venta estimada, empresas en agricultura, cultivos, actividad económica, agricultura, ganadería</v>
      </c>
      <c r="AM5" s="36" t="str">
        <f t="shared" si="6"/>
        <v>https://analytics.zoho.com/open-view/2395394000001035438?ZOHO_CRITERIA=%224.5%22.%22Id_Tama%C3%B1o_Espec%C3%ADfico%22%3D4</v>
      </c>
      <c r="AN5" s="44" t="str">
        <f t="shared" si="7"/>
        <v>CHL</v>
      </c>
      <c r="AO5" s="44" t="str">
        <f t="shared" si="7"/>
        <v>País</v>
      </c>
      <c r="AP5" s="34" t="str">
        <f t="shared" si="7"/>
        <v>Número de Empleados de las empresas dedicadas a una actividad económica asociada a la agricultura o la ganadería, según tamaño de la empresa.</v>
      </c>
      <c r="AQ5" s="45">
        <f t="shared" si="7"/>
        <v>44324</v>
      </c>
      <c r="AR5" s="36" t="str">
        <f t="shared" si="7"/>
        <v>Español</v>
      </c>
      <c r="AS5" s="36" t="str">
        <f t="shared" si="7"/>
        <v>Naty</v>
      </c>
      <c r="AT5" s="40" t="str">
        <f t="shared" si="7"/>
        <v>No Aplica</v>
      </c>
      <c r="AU5" s="40" t="str">
        <f t="shared" si="7"/>
        <v>No Aplica</v>
      </c>
      <c r="AV5" s="40" t="str">
        <f t="shared" si="7"/>
        <v>No Aplica</v>
      </c>
      <c r="AW5" s="35">
        <f t="shared" si="7"/>
        <v>100100000</v>
      </c>
      <c r="AX5" s="41" t="e">
        <f t="shared" si="7"/>
        <v>#REF!</v>
      </c>
      <c r="AY5" s="46" t="str">
        <f t="shared" si="7"/>
        <v>Fruta</v>
      </c>
      <c r="AZ5" s="40">
        <f t="shared" si="7"/>
        <v>38</v>
      </c>
      <c r="BA5" s="41" t="e">
        <f>+VLOOKUP($AC5,[1]!Temporalidad[[nombre]:[Columna1]],7,0)</f>
        <v>#REF!</v>
      </c>
      <c r="BB5" s="41" t="e">
        <f>+VLOOKUP($E5,[1]!Tipo_Gráfico[#Data],2,0)</f>
        <v>#REF!</v>
      </c>
      <c r="BC5" s="36" t="str">
        <f t="shared" si="15"/>
        <v>Servicio de Impuestos Internos , Ministerio de Hacienda, Chile</v>
      </c>
      <c r="BD5" s="35" t="e">
        <f>+VLOOKUP($AD5,[1]!unidad_medida[[nombre]:[Columna1]],2,0)</f>
        <v>#REF!</v>
      </c>
      <c r="BE5" s="40" t="str">
        <f t="shared" si="8"/>
        <v>No Aplica</v>
      </c>
      <c r="BF5" s="40" t="str">
        <f t="shared" si="8"/>
        <v>No Aplica</v>
      </c>
      <c r="BG5" s="40" t="str">
        <f t="shared" si="8"/>
        <v>No Aplica</v>
      </c>
      <c r="BH5" s="41" t="e">
        <f>+VLOOKUP($AS5,[1]!Responsables[#Data],3,0)</f>
        <v>#REF!</v>
      </c>
      <c r="BI5" s="41" t="e">
        <f>+VLOOKUP($AD5,[1]!unidad_medida[[nombre]:[Columna1]],5,0)</f>
        <v>#REF!</v>
      </c>
    </row>
    <row r="6" spans="1:67" ht="43.5" x14ac:dyDescent="0.35">
      <c r="A6" s="58" t="s">
        <v>250</v>
      </c>
      <c r="B6" s="58" t="s">
        <v>251</v>
      </c>
      <c r="C6" s="59">
        <v>4.0999999999999996</v>
      </c>
      <c r="D6" s="19">
        <f t="shared" si="9"/>
        <v>5</v>
      </c>
      <c r="E6" s="20" t="str">
        <f t="shared" si="10"/>
        <v>GR</v>
      </c>
      <c r="F6" s="21"/>
      <c r="G6" s="22"/>
      <c r="H6" s="23" t="s">
        <v>48</v>
      </c>
      <c r="I6" s="22"/>
      <c r="J6" s="24">
        <v>5</v>
      </c>
      <c r="K6" s="22"/>
      <c r="L6" s="22"/>
      <c r="M6" s="22"/>
      <c r="N6" s="22"/>
      <c r="O6" s="22"/>
      <c r="P6" s="53" t="str">
        <f t="shared" si="0"/>
        <v>Número de Empresas del Sector Agrícola por Tipo de Cultivo en la Categoría de Tamaño Específica: MICRO 2 del Servicio de Impuestos Internos de Chile para el Año 2020 (empleados)</v>
      </c>
      <c r="Q6" s="20" t="str">
        <f t="shared" si="11"/>
        <v>Gráfico 1</v>
      </c>
      <c r="R6" s="26" t="s">
        <v>72</v>
      </c>
      <c r="S6" s="27">
        <f t="shared" si="1"/>
        <v>5</v>
      </c>
      <c r="T6" s="28"/>
      <c r="U6" s="28"/>
      <c r="V6" s="28"/>
      <c r="W6" s="28"/>
      <c r="X6" s="28"/>
      <c r="Y6" s="28"/>
      <c r="Z6" s="25" t="str">
        <f t="shared" si="2"/>
        <v>https://analytics.zoho.com/open-view/2395394000001035438?ZOHO_CRITERIA=%224.5%22.%22Id_Tama%C3%B1o_Espec%C3%ADfico%22%3D5</v>
      </c>
      <c r="AA6" s="54" t="s">
        <v>73</v>
      </c>
      <c r="AB6" s="30" t="str">
        <f t="shared" si="12"/>
        <v>Chile</v>
      </c>
      <c r="AC6" s="31" t="str">
        <f t="shared" si="12"/>
        <v>Año 2020</v>
      </c>
      <c r="AD6" s="32" t="str">
        <f t="shared" si="12"/>
        <v>empresas</v>
      </c>
      <c r="AE6" s="30" t="str">
        <f t="shared" si="12"/>
        <v>Número</v>
      </c>
      <c r="AG6" s="33" t="str">
        <f t="shared" si="3"/>
        <v>Gráfico 1</v>
      </c>
      <c r="AH6" s="34" t="str">
        <f t="shared" si="13"/>
        <v>Número de Empresas Agrícultura</v>
      </c>
      <c r="AI6" s="34" t="str">
        <f t="shared" si="4"/>
        <v>Número de empresas dedicadas a agricultura y/o ganadería clasificadas por el Servicio de Impuestos Internos de tamaño MICRO 2</v>
      </c>
      <c r="AJ6" s="34" t="str">
        <f t="shared" si="5"/>
        <v>Número de Empresas del Sector Agrícola por Tipo de Cultivo en la Categoría de Tamaño Específica: MICRO 2 del Servicio de Impuestos Internos de Chile para el Año 2020 (empleados)</v>
      </c>
      <c r="AK6" s="35" t="str">
        <f t="shared" si="14"/>
        <v>Año 2020</v>
      </c>
      <c r="AL6" s="34" t="str">
        <f t="shared" si="14"/>
        <v>venta estimada, empresas en agricultura, cultivos, actividad económica, agricultura, ganadería</v>
      </c>
      <c r="AM6" s="36" t="str">
        <f t="shared" si="6"/>
        <v>https://analytics.zoho.com/open-view/2395394000001035438?ZOHO_CRITERIA=%224.5%22.%22Id_Tama%C3%B1o_Espec%C3%ADfico%22%3D5</v>
      </c>
      <c r="AN6" s="44" t="str">
        <f t="shared" si="7"/>
        <v>CHL</v>
      </c>
      <c r="AO6" s="44" t="str">
        <f t="shared" si="7"/>
        <v>País</v>
      </c>
      <c r="AP6" s="34" t="str">
        <f t="shared" si="7"/>
        <v>Número de Empleados de las empresas dedicadas a una actividad económica asociada a la agricultura o la ganadería, según tamaño de la empresa.</v>
      </c>
      <c r="AQ6" s="45">
        <f t="shared" si="7"/>
        <v>44324</v>
      </c>
      <c r="AR6" s="36" t="str">
        <f t="shared" si="7"/>
        <v>Español</v>
      </c>
      <c r="AS6" s="36" t="str">
        <f t="shared" si="7"/>
        <v>Naty</v>
      </c>
      <c r="AT6" s="40" t="str">
        <f t="shared" si="7"/>
        <v>No Aplica</v>
      </c>
      <c r="AU6" s="40" t="str">
        <f t="shared" si="7"/>
        <v>No Aplica</v>
      </c>
      <c r="AV6" s="40" t="str">
        <f t="shared" si="7"/>
        <v>No Aplica</v>
      </c>
      <c r="AW6" s="35">
        <f t="shared" si="7"/>
        <v>100100000</v>
      </c>
      <c r="AX6" s="41" t="e">
        <f t="shared" si="7"/>
        <v>#REF!</v>
      </c>
      <c r="AY6" s="46" t="str">
        <f t="shared" si="7"/>
        <v>Fruta</v>
      </c>
      <c r="AZ6" s="40">
        <f t="shared" si="7"/>
        <v>38</v>
      </c>
      <c r="BA6" s="41" t="e">
        <f>+VLOOKUP($AC6,[1]!Temporalidad[[nombre]:[Columna1]],7,0)</f>
        <v>#REF!</v>
      </c>
      <c r="BB6" s="41" t="e">
        <f>+VLOOKUP($E6,[1]!Tipo_Gráfico[#Data],2,0)</f>
        <v>#REF!</v>
      </c>
      <c r="BC6" s="36" t="str">
        <f t="shared" si="15"/>
        <v>Servicio de Impuestos Internos , Ministerio de Hacienda, Chile</v>
      </c>
      <c r="BD6" s="35" t="e">
        <f>+VLOOKUP($AD6,[1]!unidad_medida[[nombre]:[Columna1]],2,0)</f>
        <v>#REF!</v>
      </c>
      <c r="BE6" s="40" t="str">
        <f t="shared" si="8"/>
        <v>No Aplica</v>
      </c>
      <c r="BF6" s="40" t="str">
        <f t="shared" si="8"/>
        <v>No Aplica</v>
      </c>
      <c r="BG6" s="40" t="str">
        <f t="shared" si="8"/>
        <v>No Aplica</v>
      </c>
      <c r="BH6" s="41" t="e">
        <f>+VLOOKUP($AS6,[1]!Responsables[#Data],3,0)</f>
        <v>#REF!</v>
      </c>
      <c r="BI6" s="41" t="e">
        <f>+VLOOKUP($AD6,[1]!unidad_medida[[nombre]:[Columna1]],5,0)</f>
        <v>#REF!</v>
      </c>
    </row>
    <row r="7" spans="1:67" ht="43.5" x14ac:dyDescent="0.35">
      <c r="A7" s="58" t="s">
        <v>250</v>
      </c>
      <c r="B7" s="58" t="s">
        <v>251</v>
      </c>
      <c r="C7" s="59">
        <v>4.0999999999999996</v>
      </c>
      <c r="D7" s="19">
        <f t="shared" si="9"/>
        <v>6</v>
      </c>
      <c r="E7" s="20" t="str">
        <f t="shared" si="10"/>
        <v>GR</v>
      </c>
      <c r="F7" s="21"/>
      <c r="G7" s="22"/>
      <c r="H7" s="23" t="s">
        <v>48</v>
      </c>
      <c r="I7" s="22"/>
      <c r="J7" s="24">
        <v>6</v>
      </c>
      <c r="K7" s="22"/>
      <c r="L7" s="22"/>
      <c r="M7" s="22"/>
      <c r="N7" s="22"/>
      <c r="O7" s="22"/>
      <c r="P7" s="53" t="str">
        <f t="shared" si="0"/>
        <v>Número de Empresas del Sector Agrícola por Tipo de Cultivo en la Categoría de Tamaño Específica: PEQUEÑA 3 del Servicio de Impuestos Internos de Chile para el Año 2020 (empleados)</v>
      </c>
      <c r="Q7" s="20" t="str">
        <f t="shared" si="11"/>
        <v>Gráfico 1</v>
      </c>
      <c r="R7" s="26" t="s">
        <v>74</v>
      </c>
      <c r="S7" s="27">
        <f t="shared" si="1"/>
        <v>6</v>
      </c>
      <c r="T7" s="28"/>
      <c r="U7" s="28"/>
      <c r="V7" s="28"/>
      <c r="W7" s="28"/>
      <c r="X7" s="28"/>
      <c r="Y7" s="28"/>
      <c r="Z7" s="25" t="str">
        <f t="shared" si="2"/>
        <v>https://analytics.zoho.com/open-view/2395394000001035438?ZOHO_CRITERIA=%224.5%22.%22Id_Tama%C3%B1o_Espec%C3%ADfico%22%3D6</v>
      </c>
      <c r="AA7" s="54" t="s">
        <v>75</v>
      </c>
      <c r="AB7" s="30" t="str">
        <f t="shared" si="12"/>
        <v>Chile</v>
      </c>
      <c r="AC7" s="31" t="str">
        <f t="shared" si="12"/>
        <v>Año 2020</v>
      </c>
      <c r="AD7" s="32" t="str">
        <f t="shared" si="12"/>
        <v>empresas</v>
      </c>
      <c r="AE7" s="30" t="str">
        <f t="shared" si="12"/>
        <v>Número</v>
      </c>
      <c r="AG7" s="33" t="str">
        <f t="shared" si="3"/>
        <v>Gráfico 1</v>
      </c>
      <c r="AH7" s="34" t="str">
        <f t="shared" si="13"/>
        <v>Número de Empresas Agrícultura</v>
      </c>
      <c r="AI7" s="34" t="str">
        <f t="shared" si="4"/>
        <v>Número de empresas dedicadas a agricultura y/o ganadería clasificadas por el Servicio de Impuestos Internos de tamaño PEQUEÑA 3</v>
      </c>
      <c r="AJ7" s="34" t="str">
        <f t="shared" si="5"/>
        <v>Número de Empresas del Sector Agrícola por Tipo de Cultivo en la Categoría de Tamaño Específica: PEQUEÑA 3 del Servicio de Impuestos Internos de Chile para el Año 2020 (empleados)</v>
      </c>
      <c r="AK7" s="35" t="str">
        <f t="shared" si="14"/>
        <v>Año 2020</v>
      </c>
      <c r="AL7" s="34" t="str">
        <f t="shared" si="14"/>
        <v>venta estimada, empresas en agricultura, cultivos, actividad económica, agricultura, ganadería</v>
      </c>
      <c r="AM7" s="36" t="str">
        <f t="shared" si="6"/>
        <v>https://analytics.zoho.com/open-view/2395394000001035438?ZOHO_CRITERIA=%224.5%22.%22Id_Tama%C3%B1o_Espec%C3%ADfico%22%3D6</v>
      </c>
      <c r="AN7" s="44" t="str">
        <f t="shared" si="7"/>
        <v>CHL</v>
      </c>
      <c r="AO7" s="44" t="str">
        <f t="shared" si="7"/>
        <v>País</v>
      </c>
      <c r="AP7" s="34" t="str">
        <f t="shared" si="7"/>
        <v>Número de Empleados de las empresas dedicadas a una actividad económica asociada a la agricultura o la ganadería, según tamaño de la empresa.</v>
      </c>
      <c r="AQ7" s="45">
        <f t="shared" si="7"/>
        <v>44324</v>
      </c>
      <c r="AR7" s="36" t="str">
        <f t="shared" si="7"/>
        <v>Español</v>
      </c>
      <c r="AS7" s="36" t="str">
        <f t="shared" si="7"/>
        <v>Naty</v>
      </c>
      <c r="AT7" s="40" t="str">
        <f t="shared" si="7"/>
        <v>No Aplica</v>
      </c>
      <c r="AU7" s="40" t="str">
        <f t="shared" si="7"/>
        <v>No Aplica</v>
      </c>
      <c r="AV7" s="40" t="str">
        <f t="shared" si="7"/>
        <v>No Aplica</v>
      </c>
      <c r="AW7" s="35">
        <f t="shared" si="7"/>
        <v>100100000</v>
      </c>
      <c r="AX7" s="41" t="e">
        <f t="shared" si="7"/>
        <v>#REF!</v>
      </c>
      <c r="AY7" s="46" t="str">
        <f t="shared" si="7"/>
        <v>Fruta</v>
      </c>
      <c r="AZ7" s="40">
        <f t="shared" si="7"/>
        <v>38</v>
      </c>
      <c r="BA7" s="41" t="e">
        <f>+VLOOKUP($AC7,[1]!Temporalidad[[nombre]:[Columna1]],7,0)</f>
        <v>#REF!</v>
      </c>
      <c r="BB7" s="41" t="e">
        <f>+VLOOKUP($E7,[1]!Tipo_Gráfico[#Data],2,0)</f>
        <v>#REF!</v>
      </c>
      <c r="BC7" s="36" t="str">
        <f t="shared" si="15"/>
        <v>Servicio de Impuestos Internos , Ministerio de Hacienda, Chile</v>
      </c>
      <c r="BD7" s="35" t="e">
        <f>+VLOOKUP($AD7,[1]!unidad_medida[[nombre]:[Columna1]],2,0)</f>
        <v>#REF!</v>
      </c>
      <c r="BE7" s="40" t="str">
        <f t="shared" si="8"/>
        <v>No Aplica</v>
      </c>
      <c r="BF7" s="40" t="str">
        <f t="shared" si="8"/>
        <v>No Aplica</v>
      </c>
      <c r="BG7" s="40" t="str">
        <f t="shared" si="8"/>
        <v>No Aplica</v>
      </c>
      <c r="BH7" s="41" t="e">
        <f>+VLOOKUP($AS7,[1]!Responsables[#Data],3,0)</f>
        <v>#REF!</v>
      </c>
      <c r="BI7" s="41" t="e">
        <f>+VLOOKUP($AD7,[1]!unidad_medida[[nombre]:[Columna1]],5,0)</f>
        <v>#REF!</v>
      </c>
    </row>
    <row r="8" spans="1:67" ht="43.5" x14ac:dyDescent="0.35">
      <c r="A8" s="58" t="s">
        <v>250</v>
      </c>
      <c r="B8" s="58" t="s">
        <v>251</v>
      </c>
      <c r="C8" s="59">
        <v>4.0999999999999996</v>
      </c>
      <c r="D8" s="19">
        <f t="shared" si="9"/>
        <v>7</v>
      </c>
      <c r="E8" s="20" t="str">
        <f t="shared" si="10"/>
        <v>GR</v>
      </c>
      <c r="F8" s="21"/>
      <c r="G8" s="22"/>
      <c r="H8" s="23" t="s">
        <v>48</v>
      </c>
      <c r="I8" s="22"/>
      <c r="J8" s="24">
        <v>7</v>
      </c>
      <c r="K8" s="22"/>
      <c r="L8" s="22"/>
      <c r="M8" s="22"/>
      <c r="N8" s="22"/>
      <c r="O8" s="22"/>
      <c r="P8" s="53" t="str">
        <f t="shared" si="0"/>
        <v>Número de Empresas del Sector Agrícola por Tipo de Cultivo en la Categoría de Tamaño Específica: MICRO 3 del Servicio de Impuestos Internos de Chile para el Año 2020 (empleados)</v>
      </c>
      <c r="Q8" s="20" t="str">
        <f t="shared" si="11"/>
        <v>Gráfico 1</v>
      </c>
      <c r="R8" s="26" t="s">
        <v>76</v>
      </c>
      <c r="S8" s="27">
        <f t="shared" si="1"/>
        <v>7</v>
      </c>
      <c r="T8" s="28"/>
      <c r="U8" s="28"/>
      <c r="V8" s="28"/>
      <c r="W8" s="28"/>
      <c r="X8" s="28"/>
      <c r="Y8" s="28"/>
      <c r="Z8" s="25" t="str">
        <f t="shared" si="2"/>
        <v>https://analytics.zoho.com/open-view/2395394000001035438?ZOHO_CRITERIA=%224.5%22.%22Id_Tama%C3%B1o_Espec%C3%ADfico%22%3D7</v>
      </c>
      <c r="AA8" s="54" t="s">
        <v>77</v>
      </c>
      <c r="AB8" s="30" t="str">
        <f t="shared" si="12"/>
        <v>Chile</v>
      </c>
      <c r="AC8" s="31" t="str">
        <f t="shared" si="12"/>
        <v>Año 2020</v>
      </c>
      <c r="AD8" s="32" t="str">
        <f t="shared" si="12"/>
        <v>empresas</v>
      </c>
      <c r="AE8" s="30" t="str">
        <f t="shared" si="12"/>
        <v>Número</v>
      </c>
      <c r="AG8" s="33" t="str">
        <f t="shared" si="3"/>
        <v>Gráfico 1</v>
      </c>
      <c r="AH8" s="34" t="str">
        <f t="shared" si="13"/>
        <v>Número de Empresas Agrícultura</v>
      </c>
      <c r="AI8" s="34" t="str">
        <f t="shared" si="4"/>
        <v>Número de empresas dedicadas a agricultura y/o ganadería clasificadas por el Servicio de Impuestos Internos de tamaño MICRO 3</v>
      </c>
      <c r="AJ8" s="34" t="str">
        <f t="shared" si="5"/>
        <v>Número de Empresas del Sector Agrícola por Tipo de Cultivo en la Categoría de Tamaño Específica: MICRO 3 del Servicio de Impuestos Internos de Chile para el Año 2020 (empleados)</v>
      </c>
      <c r="AK8" s="35" t="str">
        <f t="shared" si="14"/>
        <v>Año 2020</v>
      </c>
      <c r="AL8" s="34" t="str">
        <f t="shared" si="14"/>
        <v>venta estimada, empresas en agricultura, cultivos, actividad económica, agricultura, ganadería</v>
      </c>
      <c r="AM8" s="36" t="str">
        <f t="shared" si="6"/>
        <v>https://analytics.zoho.com/open-view/2395394000001035438?ZOHO_CRITERIA=%224.5%22.%22Id_Tama%C3%B1o_Espec%C3%ADfico%22%3D7</v>
      </c>
      <c r="AN8" s="44" t="str">
        <f t="shared" si="7"/>
        <v>CHL</v>
      </c>
      <c r="AO8" s="44" t="str">
        <f t="shared" si="7"/>
        <v>País</v>
      </c>
      <c r="AP8" s="34" t="str">
        <f t="shared" si="7"/>
        <v>Número de Empleados de las empresas dedicadas a una actividad económica asociada a la agricultura o la ganadería, según tamaño de la empresa.</v>
      </c>
      <c r="AQ8" s="45">
        <f t="shared" si="7"/>
        <v>44324</v>
      </c>
      <c r="AR8" s="36" t="str">
        <f t="shared" si="7"/>
        <v>Español</v>
      </c>
      <c r="AS8" s="36" t="str">
        <f t="shared" si="7"/>
        <v>Naty</v>
      </c>
      <c r="AT8" s="40" t="str">
        <f t="shared" si="7"/>
        <v>No Aplica</v>
      </c>
      <c r="AU8" s="40" t="str">
        <f t="shared" si="7"/>
        <v>No Aplica</v>
      </c>
      <c r="AV8" s="40" t="str">
        <f t="shared" si="7"/>
        <v>No Aplica</v>
      </c>
      <c r="AW8" s="35">
        <f t="shared" si="7"/>
        <v>100100000</v>
      </c>
      <c r="AX8" s="41" t="e">
        <f t="shared" si="7"/>
        <v>#REF!</v>
      </c>
      <c r="AY8" s="46" t="str">
        <f t="shared" si="7"/>
        <v>Fruta</v>
      </c>
      <c r="AZ8" s="40">
        <f t="shared" si="7"/>
        <v>38</v>
      </c>
      <c r="BA8" s="41" t="e">
        <f>+VLOOKUP($AC8,[1]!Temporalidad[[nombre]:[Columna1]],7,0)</f>
        <v>#REF!</v>
      </c>
      <c r="BB8" s="41" t="e">
        <f>+VLOOKUP($E8,[1]!Tipo_Gráfico[#Data],2,0)</f>
        <v>#REF!</v>
      </c>
      <c r="BC8" s="36" t="str">
        <f t="shared" si="15"/>
        <v>Servicio de Impuestos Internos , Ministerio de Hacienda, Chile</v>
      </c>
      <c r="BD8" s="35" t="e">
        <f>+VLOOKUP($AD8,[1]!unidad_medida[[nombre]:[Columna1]],2,0)</f>
        <v>#REF!</v>
      </c>
      <c r="BE8" s="40" t="str">
        <f t="shared" si="8"/>
        <v>No Aplica</v>
      </c>
      <c r="BF8" s="40" t="str">
        <f t="shared" si="8"/>
        <v>No Aplica</v>
      </c>
      <c r="BG8" s="40" t="str">
        <f t="shared" si="8"/>
        <v>No Aplica</v>
      </c>
      <c r="BH8" s="41" t="e">
        <f>+VLOOKUP($AS8,[1]!Responsables[#Data],3,0)</f>
        <v>#REF!</v>
      </c>
      <c r="BI8" s="41" t="e">
        <f>+VLOOKUP($AD8,[1]!unidad_medida[[nombre]:[Columna1]],5,0)</f>
        <v>#REF!</v>
      </c>
    </row>
    <row r="9" spans="1:67" ht="43.5" x14ac:dyDescent="0.35">
      <c r="A9" s="58" t="s">
        <v>250</v>
      </c>
      <c r="B9" s="58" t="s">
        <v>251</v>
      </c>
      <c r="C9" s="59">
        <v>4.0999999999999996</v>
      </c>
      <c r="D9" s="19">
        <f t="shared" si="9"/>
        <v>8</v>
      </c>
      <c r="E9" s="20" t="str">
        <f t="shared" si="10"/>
        <v>GR</v>
      </c>
      <c r="F9" s="21"/>
      <c r="G9" s="22"/>
      <c r="H9" s="23" t="s">
        <v>48</v>
      </c>
      <c r="I9" s="22"/>
      <c r="J9" s="24">
        <v>8</v>
      </c>
      <c r="K9" s="22"/>
      <c r="L9" s="22"/>
      <c r="M9" s="22"/>
      <c r="N9" s="22"/>
      <c r="O9" s="22"/>
      <c r="P9" s="53" t="str">
        <f t="shared" si="0"/>
        <v>Número de Empresas del Sector Agrícola por Tipo de Cultivo en la Categoría de Tamaño Específica: GRANDE 1 del Servicio de Impuestos Internos de Chile para el Año 2020 (empleados)</v>
      </c>
      <c r="Q9" s="20" t="str">
        <f t="shared" si="11"/>
        <v>Gráfico 1</v>
      </c>
      <c r="R9" s="26" t="s">
        <v>78</v>
      </c>
      <c r="S9" s="27">
        <f t="shared" si="1"/>
        <v>8</v>
      </c>
      <c r="T9" s="28"/>
      <c r="U9" s="28"/>
      <c r="V9" s="28"/>
      <c r="W9" s="28"/>
      <c r="X9" s="28"/>
      <c r="Y9" s="28"/>
      <c r="Z9" s="25" t="str">
        <f t="shared" si="2"/>
        <v>https://analytics.zoho.com/open-view/2395394000001035438?ZOHO_CRITERIA=%224.5%22.%22Id_Tama%C3%B1o_Espec%C3%ADfico%22%3D8</v>
      </c>
      <c r="AA9" s="54" t="s">
        <v>79</v>
      </c>
      <c r="AB9" s="30" t="str">
        <f t="shared" si="12"/>
        <v>Chile</v>
      </c>
      <c r="AC9" s="31" t="str">
        <f t="shared" si="12"/>
        <v>Año 2020</v>
      </c>
      <c r="AD9" s="32" t="str">
        <f t="shared" si="12"/>
        <v>empresas</v>
      </c>
      <c r="AE9" s="30" t="str">
        <f t="shared" si="12"/>
        <v>Número</v>
      </c>
      <c r="AG9" s="33" t="str">
        <f t="shared" si="3"/>
        <v>Gráfico 1</v>
      </c>
      <c r="AH9" s="34" t="str">
        <f t="shared" si="13"/>
        <v>Número de Empresas Agrícultura</v>
      </c>
      <c r="AI9" s="34" t="str">
        <f t="shared" si="4"/>
        <v>Número de empresas dedicadas a agricultura y/o ganadería clasificadas por el Servicio de Impuestos Internos de tamaño GRANDE 1</v>
      </c>
      <c r="AJ9" s="34" t="str">
        <f t="shared" si="5"/>
        <v>Número de Empresas del Sector Agrícola por Tipo de Cultivo en la Categoría de Tamaño Específica: GRANDE 1 del Servicio de Impuestos Internos de Chile para el Año 2020 (empleados)</v>
      </c>
      <c r="AK9" s="35" t="str">
        <f t="shared" si="14"/>
        <v>Año 2020</v>
      </c>
      <c r="AL9" s="34" t="str">
        <f t="shared" si="14"/>
        <v>venta estimada, empresas en agricultura, cultivos, actividad económica, agricultura, ganadería</v>
      </c>
      <c r="AM9" s="36" t="str">
        <f t="shared" si="6"/>
        <v>https://analytics.zoho.com/open-view/2395394000001035438?ZOHO_CRITERIA=%224.5%22.%22Id_Tama%C3%B1o_Espec%C3%ADfico%22%3D8</v>
      </c>
      <c r="AN9" s="44" t="str">
        <f t="shared" si="7"/>
        <v>CHL</v>
      </c>
      <c r="AO9" s="44" t="str">
        <f t="shared" si="7"/>
        <v>País</v>
      </c>
      <c r="AP9" s="34" t="str">
        <f t="shared" si="7"/>
        <v>Número de Empleados de las empresas dedicadas a una actividad económica asociada a la agricultura o la ganadería, según tamaño de la empresa.</v>
      </c>
      <c r="AQ9" s="45">
        <f t="shared" si="7"/>
        <v>44324</v>
      </c>
      <c r="AR9" s="36" t="str">
        <f t="shared" si="7"/>
        <v>Español</v>
      </c>
      <c r="AS9" s="36" t="str">
        <f t="shared" si="7"/>
        <v>Naty</v>
      </c>
      <c r="AT9" s="40" t="str">
        <f t="shared" si="7"/>
        <v>No Aplica</v>
      </c>
      <c r="AU9" s="40" t="str">
        <f t="shared" si="7"/>
        <v>No Aplica</v>
      </c>
      <c r="AV9" s="40" t="str">
        <f t="shared" si="7"/>
        <v>No Aplica</v>
      </c>
      <c r="AW9" s="35">
        <f t="shared" si="7"/>
        <v>100100000</v>
      </c>
      <c r="AX9" s="41" t="e">
        <f t="shared" si="7"/>
        <v>#REF!</v>
      </c>
      <c r="AY9" s="46" t="str">
        <f t="shared" si="7"/>
        <v>Fruta</v>
      </c>
      <c r="AZ9" s="40">
        <f t="shared" si="7"/>
        <v>38</v>
      </c>
      <c r="BA9" s="41" t="e">
        <f>+VLOOKUP($AC9,[1]!Temporalidad[[nombre]:[Columna1]],7,0)</f>
        <v>#REF!</v>
      </c>
      <c r="BB9" s="41" t="e">
        <f>+VLOOKUP($E9,[1]!Tipo_Gráfico[#Data],2,0)</f>
        <v>#REF!</v>
      </c>
      <c r="BC9" s="36" t="str">
        <f t="shared" si="15"/>
        <v>Servicio de Impuestos Internos , Ministerio de Hacienda, Chile</v>
      </c>
      <c r="BD9" s="35" t="e">
        <f>+VLOOKUP($AD9,[1]!unidad_medida[[nombre]:[Columna1]],2,0)</f>
        <v>#REF!</v>
      </c>
      <c r="BE9" s="40" t="str">
        <f t="shared" si="8"/>
        <v>No Aplica</v>
      </c>
      <c r="BF9" s="40" t="str">
        <f t="shared" si="8"/>
        <v>No Aplica</v>
      </c>
      <c r="BG9" s="40" t="str">
        <f t="shared" si="8"/>
        <v>No Aplica</v>
      </c>
      <c r="BH9" s="41" t="e">
        <f>+VLOOKUP($AS9,[1]!Responsables[#Data],3,0)</f>
        <v>#REF!</v>
      </c>
      <c r="BI9" s="41" t="e">
        <f>+VLOOKUP($AD9,[1]!unidad_medida[[nombre]:[Columna1]],5,0)</f>
        <v>#REF!</v>
      </c>
    </row>
    <row r="10" spans="1:67" ht="43.5" x14ac:dyDescent="0.35">
      <c r="A10" s="58" t="s">
        <v>250</v>
      </c>
      <c r="B10" s="58" t="s">
        <v>251</v>
      </c>
      <c r="C10" s="59">
        <v>4.0999999999999996</v>
      </c>
      <c r="D10" s="19">
        <f t="shared" si="9"/>
        <v>9</v>
      </c>
      <c r="E10" s="20" t="str">
        <f t="shared" si="10"/>
        <v>GR</v>
      </c>
      <c r="F10" s="21"/>
      <c r="G10" s="22"/>
      <c r="H10" s="23" t="s">
        <v>48</v>
      </c>
      <c r="I10" s="22"/>
      <c r="J10" s="24">
        <v>9</v>
      </c>
      <c r="K10" s="22"/>
      <c r="L10" s="22"/>
      <c r="M10" s="22"/>
      <c r="N10" s="22"/>
      <c r="O10" s="22"/>
      <c r="P10" s="53" t="str">
        <f t="shared" si="0"/>
        <v>Número de Empresas del Sector Agrícola por Tipo de Cultivo en la Categoría de Tamaño Específica: PEQUEÑA 1 del Servicio de Impuestos Internos de Chile para el Año 2020 (empleados)</v>
      </c>
      <c r="Q10" s="20" t="str">
        <f t="shared" si="11"/>
        <v>Gráfico 1</v>
      </c>
      <c r="R10" s="26" t="s">
        <v>80</v>
      </c>
      <c r="S10" s="27">
        <f t="shared" si="1"/>
        <v>9</v>
      </c>
      <c r="T10" s="28"/>
      <c r="U10" s="28"/>
      <c r="V10" s="28"/>
      <c r="W10" s="28"/>
      <c r="X10" s="28"/>
      <c r="Y10" s="28"/>
      <c r="Z10" s="25" t="str">
        <f t="shared" si="2"/>
        <v>https://analytics.zoho.com/open-view/2395394000001035438?ZOHO_CRITERIA=%224.5%22.%22Id_Tama%C3%B1o_Espec%C3%ADfico%22%3D9</v>
      </c>
      <c r="AA10" s="54" t="s">
        <v>81</v>
      </c>
      <c r="AB10" s="30" t="str">
        <f t="shared" si="12"/>
        <v>Chile</v>
      </c>
      <c r="AC10" s="31" t="str">
        <f t="shared" si="12"/>
        <v>Año 2020</v>
      </c>
      <c r="AD10" s="32" t="str">
        <f t="shared" si="12"/>
        <v>empresas</v>
      </c>
      <c r="AE10" s="30" t="str">
        <f t="shared" si="12"/>
        <v>Número</v>
      </c>
      <c r="AG10" s="33" t="str">
        <f t="shared" si="3"/>
        <v>Gráfico 1</v>
      </c>
      <c r="AH10" s="34" t="str">
        <f t="shared" si="13"/>
        <v>Número de Empresas Agrícultura</v>
      </c>
      <c r="AI10" s="34" t="str">
        <f t="shared" si="4"/>
        <v>Número de empresas dedicadas a agricultura y/o ganadería clasificadas por el Servicio de Impuestos Internos de tamaño PEQUEÑA 1</v>
      </c>
      <c r="AJ10" s="34" t="str">
        <f t="shared" si="5"/>
        <v>Número de Empresas del Sector Agrícola por Tipo de Cultivo en la Categoría de Tamaño Específica: PEQUEÑA 1 del Servicio de Impuestos Internos de Chile para el Año 2020 (empleados)</v>
      </c>
      <c r="AK10" s="35" t="str">
        <f t="shared" si="14"/>
        <v>Año 2020</v>
      </c>
      <c r="AL10" s="34" t="str">
        <f t="shared" si="14"/>
        <v>venta estimada, empresas en agricultura, cultivos, actividad económica, agricultura, ganadería</v>
      </c>
      <c r="AM10" s="36" t="str">
        <f t="shared" si="6"/>
        <v>https://analytics.zoho.com/open-view/2395394000001035438?ZOHO_CRITERIA=%224.5%22.%22Id_Tama%C3%B1o_Espec%C3%ADfico%22%3D9</v>
      </c>
      <c r="AN10" s="44" t="str">
        <f t="shared" si="7"/>
        <v>CHL</v>
      </c>
      <c r="AO10" s="44" t="str">
        <f t="shared" si="7"/>
        <v>País</v>
      </c>
      <c r="AP10" s="34" t="str">
        <f t="shared" si="7"/>
        <v>Número de Empleados de las empresas dedicadas a una actividad económica asociada a la agricultura o la ganadería, según tamaño de la empresa.</v>
      </c>
      <c r="AQ10" s="45">
        <f t="shared" si="7"/>
        <v>44324</v>
      </c>
      <c r="AR10" s="36" t="str">
        <f t="shared" si="7"/>
        <v>Español</v>
      </c>
      <c r="AS10" s="36" t="str">
        <f t="shared" si="7"/>
        <v>Naty</v>
      </c>
      <c r="AT10" s="40" t="str">
        <f t="shared" si="7"/>
        <v>No Aplica</v>
      </c>
      <c r="AU10" s="40" t="str">
        <f t="shared" si="7"/>
        <v>No Aplica</v>
      </c>
      <c r="AV10" s="40" t="str">
        <f t="shared" si="7"/>
        <v>No Aplica</v>
      </c>
      <c r="AW10" s="35">
        <f t="shared" si="7"/>
        <v>100100000</v>
      </c>
      <c r="AX10" s="41" t="e">
        <f t="shared" si="7"/>
        <v>#REF!</v>
      </c>
      <c r="AY10" s="46" t="str">
        <f t="shared" si="7"/>
        <v>Fruta</v>
      </c>
      <c r="AZ10" s="40">
        <f t="shared" si="7"/>
        <v>38</v>
      </c>
      <c r="BA10" s="41" t="e">
        <f>+VLOOKUP($AC10,[1]!Temporalidad[[nombre]:[Columna1]],7,0)</f>
        <v>#REF!</v>
      </c>
      <c r="BB10" s="41" t="e">
        <f>+VLOOKUP($E10,[1]!Tipo_Gráfico[#Data],2,0)</f>
        <v>#REF!</v>
      </c>
      <c r="BC10" s="36" t="str">
        <f t="shared" si="15"/>
        <v>Servicio de Impuestos Internos , Ministerio de Hacienda, Chile</v>
      </c>
      <c r="BD10" s="35" t="e">
        <f>+VLOOKUP($AD10,[1]!unidad_medida[[nombre]:[Columna1]],2,0)</f>
        <v>#REF!</v>
      </c>
      <c r="BE10" s="40" t="str">
        <f t="shared" si="8"/>
        <v>No Aplica</v>
      </c>
      <c r="BF10" s="40" t="str">
        <f t="shared" si="8"/>
        <v>No Aplica</v>
      </c>
      <c r="BG10" s="40" t="str">
        <f t="shared" si="8"/>
        <v>No Aplica</v>
      </c>
      <c r="BH10" s="41" t="e">
        <f>+VLOOKUP($AS10,[1]!Responsables[#Data],3,0)</f>
        <v>#REF!</v>
      </c>
      <c r="BI10" s="41" t="e">
        <f>+VLOOKUP($AD10,[1]!unidad_medida[[nombre]:[Columna1]],5,0)</f>
        <v>#REF!</v>
      </c>
    </row>
    <row r="11" spans="1:67" ht="43.5" x14ac:dyDescent="0.35">
      <c r="A11" s="58" t="s">
        <v>250</v>
      </c>
      <c r="B11" s="58" t="s">
        <v>251</v>
      </c>
      <c r="C11" s="59">
        <v>4.0999999999999996</v>
      </c>
      <c r="D11" s="19">
        <f t="shared" si="9"/>
        <v>10</v>
      </c>
      <c r="E11" s="20" t="str">
        <f t="shared" si="10"/>
        <v>GR</v>
      </c>
      <c r="F11" s="21"/>
      <c r="G11" s="22"/>
      <c r="H11" s="23" t="s">
        <v>48</v>
      </c>
      <c r="I11" s="22"/>
      <c r="J11" s="24">
        <v>10</v>
      </c>
      <c r="K11" s="22"/>
      <c r="L11" s="22"/>
      <c r="M11" s="22"/>
      <c r="N11" s="22"/>
      <c r="O11" s="22"/>
      <c r="P11" s="53" t="str">
        <f t="shared" si="0"/>
        <v>Número de Empresas del Sector Agrícola por Tipo de Cultivo en la Categoría de Tamaño Específica: MEDIANA 2 del Servicio de Impuestos Internos de Chile para el Año 2020 (empleados)</v>
      </c>
      <c r="Q11" s="20" t="str">
        <f t="shared" si="11"/>
        <v>Gráfico 1</v>
      </c>
      <c r="R11" s="26" t="s">
        <v>82</v>
      </c>
      <c r="S11" s="27">
        <f t="shared" si="1"/>
        <v>10</v>
      </c>
      <c r="T11" s="28"/>
      <c r="U11" s="28"/>
      <c r="V11" s="28"/>
      <c r="W11" s="28"/>
      <c r="X11" s="28"/>
      <c r="Y11" s="28"/>
      <c r="Z11" s="25" t="str">
        <f t="shared" si="2"/>
        <v>https://analytics.zoho.com/open-view/2395394000001035438?ZOHO_CRITERIA=%224.5%22.%22Id_Tama%C3%B1o_Espec%C3%ADfico%22%3D10</v>
      </c>
      <c r="AA11" s="54" t="s">
        <v>83</v>
      </c>
      <c r="AB11" s="30" t="str">
        <f t="shared" si="12"/>
        <v>Chile</v>
      </c>
      <c r="AC11" s="31" t="str">
        <f t="shared" si="12"/>
        <v>Año 2020</v>
      </c>
      <c r="AD11" s="32" t="str">
        <f t="shared" si="12"/>
        <v>empresas</v>
      </c>
      <c r="AE11" s="30" t="str">
        <f t="shared" si="12"/>
        <v>Número</v>
      </c>
      <c r="AG11" s="33" t="str">
        <f t="shared" si="3"/>
        <v>Gráfico 1</v>
      </c>
      <c r="AH11" s="34" t="str">
        <f t="shared" si="13"/>
        <v>Número de Empresas Agrícultura</v>
      </c>
      <c r="AI11" s="34" t="str">
        <f t="shared" si="4"/>
        <v>Número de empresas dedicadas a agricultura y/o ganadería clasificadas por el Servicio de Impuestos Internos de tamaño MEDIANA 2</v>
      </c>
      <c r="AJ11" s="34" t="str">
        <f t="shared" si="5"/>
        <v>Número de Empresas del Sector Agrícola por Tipo de Cultivo en la Categoría de Tamaño Específica: MEDIANA 2 del Servicio de Impuestos Internos de Chile para el Año 2020 (empleados)</v>
      </c>
      <c r="AK11" s="35" t="str">
        <f t="shared" si="14"/>
        <v>Año 2020</v>
      </c>
      <c r="AL11" s="34" t="str">
        <f t="shared" si="14"/>
        <v>venta estimada, empresas en agricultura, cultivos, actividad económica, agricultura, ganadería</v>
      </c>
      <c r="AM11" s="36" t="str">
        <f t="shared" si="6"/>
        <v>https://analytics.zoho.com/open-view/2395394000001035438?ZOHO_CRITERIA=%224.5%22.%22Id_Tama%C3%B1o_Espec%C3%ADfico%22%3D10</v>
      </c>
      <c r="AN11" s="44" t="str">
        <f t="shared" si="7"/>
        <v>CHL</v>
      </c>
      <c r="AO11" s="44" t="str">
        <f t="shared" si="7"/>
        <v>País</v>
      </c>
      <c r="AP11" s="34" t="str">
        <f t="shared" si="7"/>
        <v>Número de Empleados de las empresas dedicadas a una actividad económica asociada a la agricultura o la ganadería, según tamaño de la empresa.</v>
      </c>
      <c r="AQ11" s="45">
        <f t="shared" si="7"/>
        <v>44324</v>
      </c>
      <c r="AR11" s="36" t="str">
        <f t="shared" si="7"/>
        <v>Español</v>
      </c>
      <c r="AS11" s="36" t="str">
        <f t="shared" si="7"/>
        <v>Naty</v>
      </c>
      <c r="AT11" s="40" t="str">
        <f t="shared" si="7"/>
        <v>No Aplica</v>
      </c>
      <c r="AU11" s="40" t="str">
        <f t="shared" si="7"/>
        <v>No Aplica</v>
      </c>
      <c r="AV11" s="40" t="str">
        <f t="shared" si="7"/>
        <v>No Aplica</v>
      </c>
      <c r="AW11" s="35">
        <f t="shared" si="7"/>
        <v>100100000</v>
      </c>
      <c r="AX11" s="41" t="e">
        <f t="shared" si="7"/>
        <v>#REF!</v>
      </c>
      <c r="AY11" s="46" t="str">
        <f t="shared" si="7"/>
        <v>Fruta</v>
      </c>
      <c r="AZ11" s="40">
        <f t="shared" si="7"/>
        <v>38</v>
      </c>
      <c r="BA11" s="41" t="e">
        <f>+VLOOKUP($AC11,[1]!Temporalidad[[nombre]:[Columna1]],7,0)</f>
        <v>#REF!</v>
      </c>
      <c r="BB11" s="41" t="e">
        <f>+VLOOKUP($E11,[1]!Tipo_Gráfico[#Data],2,0)</f>
        <v>#REF!</v>
      </c>
      <c r="BC11" s="36" t="str">
        <f t="shared" si="15"/>
        <v>Servicio de Impuestos Internos , Ministerio de Hacienda, Chile</v>
      </c>
      <c r="BD11" s="35" t="e">
        <f>+VLOOKUP($AD11,[1]!unidad_medida[[nombre]:[Columna1]],2,0)</f>
        <v>#REF!</v>
      </c>
      <c r="BE11" s="40" t="str">
        <f t="shared" si="8"/>
        <v>No Aplica</v>
      </c>
      <c r="BF11" s="40" t="str">
        <f t="shared" si="8"/>
        <v>No Aplica</v>
      </c>
      <c r="BG11" s="40" t="str">
        <f t="shared" si="8"/>
        <v>No Aplica</v>
      </c>
      <c r="BH11" s="41" t="e">
        <f>+VLOOKUP($AS11,[1]!Responsables[#Data],3,0)</f>
        <v>#REF!</v>
      </c>
      <c r="BI11" s="41" t="e">
        <f>+VLOOKUP($AD11,[1]!unidad_medida[[nombre]:[Columna1]],5,0)</f>
        <v>#REF!</v>
      </c>
    </row>
    <row r="12" spans="1:67" ht="43.5" x14ac:dyDescent="0.35">
      <c r="A12" s="58" t="s">
        <v>250</v>
      </c>
      <c r="B12" s="58" t="s">
        <v>251</v>
      </c>
      <c r="C12" s="59">
        <v>4.0999999999999996</v>
      </c>
      <c r="D12" s="19">
        <f t="shared" si="9"/>
        <v>11</v>
      </c>
      <c r="E12" s="20" t="str">
        <f t="shared" si="10"/>
        <v>GR</v>
      </c>
      <c r="F12" s="21"/>
      <c r="G12" s="22"/>
      <c r="H12" s="23" t="s">
        <v>48</v>
      </c>
      <c r="I12" s="22"/>
      <c r="J12" s="24">
        <v>11</v>
      </c>
      <c r="K12" s="22"/>
      <c r="L12" s="22"/>
      <c r="M12" s="22"/>
      <c r="N12" s="22"/>
      <c r="O12" s="22"/>
      <c r="P12" s="53" t="str">
        <f t="shared" si="0"/>
        <v>Número de Empresas del Sector Agrícola por Tipo de Cultivo en la Categoría de Tamaño Específica: GRANDE 2 del Servicio de Impuestos Internos de Chile para el Año 2020 (empleados)</v>
      </c>
      <c r="Q12" s="20" t="str">
        <f t="shared" si="11"/>
        <v>Gráfico 1</v>
      </c>
      <c r="R12" s="26" t="s">
        <v>84</v>
      </c>
      <c r="S12" s="27">
        <f t="shared" si="1"/>
        <v>11</v>
      </c>
      <c r="T12" s="28"/>
      <c r="U12" s="28"/>
      <c r="V12" s="28"/>
      <c r="W12" s="28"/>
      <c r="X12" s="28"/>
      <c r="Y12" s="28"/>
      <c r="Z12" s="25" t="str">
        <f t="shared" si="2"/>
        <v>https://analytics.zoho.com/open-view/2395394000001035438?ZOHO_CRITERIA=%224.5%22.%22Id_Tama%C3%B1o_Espec%C3%ADfico%22%3D11</v>
      </c>
      <c r="AA12" s="54" t="s">
        <v>85</v>
      </c>
      <c r="AB12" s="30" t="str">
        <f t="shared" si="12"/>
        <v>Chile</v>
      </c>
      <c r="AC12" s="31" t="str">
        <f t="shared" si="12"/>
        <v>Año 2020</v>
      </c>
      <c r="AD12" s="32" t="str">
        <f t="shared" si="12"/>
        <v>empresas</v>
      </c>
      <c r="AE12" s="30" t="str">
        <f t="shared" si="12"/>
        <v>Número</v>
      </c>
      <c r="AG12" s="33" t="str">
        <f t="shared" si="3"/>
        <v>Gráfico 1</v>
      </c>
      <c r="AH12" s="34" t="str">
        <f t="shared" si="13"/>
        <v>Número de Empresas Agrícultura</v>
      </c>
      <c r="AI12" s="34" t="str">
        <f t="shared" si="4"/>
        <v>Número de empresas dedicadas a agricultura y/o ganadería clasificadas por el Servicio de Impuestos Internos de tamaño GRANDE 2</v>
      </c>
      <c r="AJ12" s="34" t="str">
        <f t="shared" si="5"/>
        <v>Número de Empresas del Sector Agrícola por Tipo de Cultivo en la Categoría de Tamaño Específica: GRANDE 2 del Servicio de Impuestos Internos de Chile para el Año 2020 (empleados)</v>
      </c>
      <c r="AK12" s="35" t="str">
        <f t="shared" si="14"/>
        <v>Año 2020</v>
      </c>
      <c r="AL12" s="34" t="str">
        <f t="shared" si="14"/>
        <v>venta estimada, empresas en agricultura, cultivos, actividad económica, agricultura, ganadería</v>
      </c>
      <c r="AM12" s="36" t="str">
        <f t="shared" si="6"/>
        <v>https://analytics.zoho.com/open-view/2395394000001035438?ZOHO_CRITERIA=%224.5%22.%22Id_Tama%C3%B1o_Espec%C3%ADfico%22%3D11</v>
      </c>
      <c r="AN12" s="44" t="str">
        <f t="shared" si="7"/>
        <v>CHL</v>
      </c>
      <c r="AO12" s="44" t="str">
        <f t="shared" si="7"/>
        <v>País</v>
      </c>
      <c r="AP12" s="34" t="str">
        <f t="shared" si="7"/>
        <v>Número de Empleados de las empresas dedicadas a una actividad económica asociada a la agricultura o la ganadería, según tamaño de la empresa.</v>
      </c>
      <c r="AQ12" s="45">
        <f t="shared" si="7"/>
        <v>44324</v>
      </c>
      <c r="AR12" s="36" t="str">
        <f t="shared" si="7"/>
        <v>Español</v>
      </c>
      <c r="AS12" s="36" t="str">
        <f t="shared" si="7"/>
        <v>Naty</v>
      </c>
      <c r="AT12" s="40" t="str">
        <f t="shared" si="7"/>
        <v>No Aplica</v>
      </c>
      <c r="AU12" s="40" t="str">
        <f t="shared" si="7"/>
        <v>No Aplica</v>
      </c>
      <c r="AV12" s="40" t="str">
        <f t="shared" si="7"/>
        <v>No Aplica</v>
      </c>
      <c r="AW12" s="35">
        <f t="shared" si="7"/>
        <v>100100000</v>
      </c>
      <c r="AX12" s="41" t="e">
        <f t="shared" si="7"/>
        <v>#REF!</v>
      </c>
      <c r="AY12" s="46" t="str">
        <f t="shared" si="7"/>
        <v>Fruta</v>
      </c>
      <c r="AZ12" s="40">
        <f t="shared" si="7"/>
        <v>38</v>
      </c>
      <c r="BA12" s="41" t="e">
        <f>+VLOOKUP($AC12,[1]!Temporalidad[[nombre]:[Columna1]],7,0)</f>
        <v>#REF!</v>
      </c>
      <c r="BB12" s="41" t="e">
        <f>+VLOOKUP($E12,[1]!Tipo_Gráfico[#Data],2,0)</f>
        <v>#REF!</v>
      </c>
      <c r="BC12" s="36" t="str">
        <f t="shared" si="15"/>
        <v>Servicio de Impuestos Internos , Ministerio de Hacienda, Chile</v>
      </c>
      <c r="BD12" s="35" t="e">
        <f>+VLOOKUP($AD12,[1]!unidad_medida[[nombre]:[Columna1]],2,0)</f>
        <v>#REF!</v>
      </c>
      <c r="BE12" s="40" t="str">
        <f t="shared" si="8"/>
        <v>No Aplica</v>
      </c>
      <c r="BF12" s="40" t="str">
        <f t="shared" si="8"/>
        <v>No Aplica</v>
      </c>
      <c r="BG12" s="40" t="str">
        <f t="shared" si="8"/>
        <v>No Aplica</v>
      </c>
      <c r="BH12" s="41" t="e">
        <f>+VLOOKUP($AS12,[1]!Responsables[#Data],3,0)</f>
        <v>#REF!</v>
      </c>
      <c r="BI12" s="41" t="e">
        <f>+VLOOKUP($AD12,[1]!unidad_medida[[nombre]:[Columna1]],5,0)</f>
        <v>#REF!</v>
      </c>
    </row>
    <row r="13" spans="1:67" ht="43.5" x14ac:dyDescent="0.35">
      <c r="A13" s="58" t="s">
        <v>250</v>
      </c>
      <c r="B13" s="58" t="s">
        <v>251</v>
      </c>
      <c r="C13" s="59">
        <v>4.0999999999999996</v>
      </c>
      <c r="D13" s="19">
        <f t="shared" si="9"/>
        <v>12</v>
      </c>
      <c r="E13" s="20" t="str">
        <f t="shared" si="10"/>
        <v>GR</v>
      </c>
      <c r="F13" s="21"/>
      <c r="G13" s="22"/>
      <c r="H13" s="23" t="s">
        <v>48</v>
      </c>
      <c r="I13" s="22"/>
      <c r="J13" s="24">
        <v>12</v>
      </c>
      <c r="K13" s="22"/>
      <c r="L13" s="22"/>
      <c r="M13" s="22"/>
      <c r="N13" s="22"/>
      <c r="O13" s="22"/>
      <c r="P13" s="53" t="str">
        <f t="shared" si="0"/>
        <v>Número de Empresas del Sector Agrícola por Tipo de Cultivo en la Categoría de Tamaño Específica: GRANDE 4 del Servicio de Impuestos Internos de Chile para el Año 2020 (empleados)</v>
      </c>
      <c r="Q13" s="20" t="str">
        <f t="shared" si="11"/>
        <v>Gráfico 1</v>
      </c>
      <c r="R13" s="26" t="s">
        <v>86</v>
      </c>
      <c r="S13" s="27">
        <f t="shared" si="1"/>
        <v>12</v>
      </c>
      <c r="T13" s="28"/>
      <c r="U13" s="28"/>
      <c r="V13" s="28"/>
      <c r="W13" s="28"/>
      <c r="X13" s="28"/>
      <c r="Y13" s="28"/>
      <c r="Z13" s="25" t="str">
        <f t="shared" si="2"/>
        <v>https://analytics.zoho.com/open-view/2395394000001035438?ZOHO_CRITERIA=%224.5%22.%22Id_Tama%C3%B1o_Espec%C3%ADfico%22%3D12</v>
      </c>
      <c r="AA13" s="54" t="s">
        <v>87</v>
      </c>
      <c r="AB13" s="30" t="str">
        <f t="shared" si="12"/>
        <v>Chile</v>
      </c>
      <c r="AC13" s="31" t="str">
        <f t="shared" si="12"/>
        <v>Año 2020</v>
      </c>
      <c r="AD13" s="32" t="str">
        <f t="shared" si="12"/>
        <v>empresas</v>
      </c>
      <c r="AE13" s="30" t="str">
        <f t="shared" si="12"/>
        <v>Número</v>
      </c>
      <c r="AG13" s="33" t="str">
        <f t="shared" si="3"/>
        <v>Gráfico 1</v>
      </c>
      <c r="AH13" s="34" t="str">
        <f t="shared" si="13"/>
        <v>Número de Empresas Agrícultura</v>
      </c>
      <c r="AI13" s="34" t="str">
        <f t="shared" si="4"/>
        <v>Número de empresas dedicadas a agricultura y/o ganadería clasificadas por el Servicio de Impuestos Internos de tamaño GRANDE 4</v>
      </c>
      <c r="AJ13" s="34" t="str">
        <f t="shared" si="5"/>
        <v>Número de Empresas del Sector Agrícola por Tipo de Cultivo en la Categoría de Tamaño Específica: GRANDE 4 del Servicio de Impuestos Internos de Chile para el Año 2020 (empleados)</v>
      </c>
      <c r="AK13" s="35" t="str">
        <f t="shared" si="14"/>
        <v>Año 2020</v>
      </c>
      <c r="AL13" s="34" t="str">
        <f t="shared" si="14"/>
        <v>venta estimada, empresas en agricultura, cultivos, actividad económica, agricultura, ganadería</v>
      </c>
      <c r="AM13" s="36" t="str">
        <f t="shared" si="6"/>
        <v>https://analytics.zoho.com/open-view/2395394000001035438?ZOHO_CRITERIA=%224.5%22.%22Id_Tama%C3%B1o_Espec%C3%ADfico%22%3D12</v>
      </c>
      <c r="AN13" s="44" t="str">
        <f t="shared" si="7"/>
        <v>CHL</v>
      </c>
      <c r="AO13" s="44" t="str">
        <f t="shared" si="7"/>
        <v>País</v>
      </c>
      <c r="AP13" s="34" t="str">
        <f t="shared" si="7"/>
        <v>Número de Empleados de las empresas dedicadas a una actividad económica asociada a la agricultura o la ganadería, según tamaño de la empresa.</v>
      </c>
      <c r="AQ13" s="45">
        <f t="shared" si="7"/>
        <v>44324</v>
      </c>
      <c r="AR13" s="36" t="str">
        <f t="shared" si="7"/>
        <v>Español</v>
      </c>
      <c r="AS13" s="36" t="str">
        <f t="shared" si="7"/>
        <v>Naty</v>
      </c>
      <c r="AT13" s="40" t="str">
        <f t="shared" si="7"/>
        <v>No Aplica</v>
      </c>
      <c r="AU13" s="40" t="str">
        <f t="shared" si="7"/>
        <v>No Aplica</v>
      </c>
      <c r="AV13" s="40" t="str">
        <f t="shared" si="7"/>
        <v>No Aplica</v>
      </c>
      <c r="AW13" s="35">
        <f t="shared" si="7"/>
        <v>100100000</v>
      </c>
      <c r="AX13" s="41" t="e">
        <f t="shared" si="7"/>
        <v>#REF!</v>
      </c>
      <c r="AY13" s="46" t="str">
        <f t="shared" si="7"/>
        <v>Fruta</v>
      </c>
      <c r="AZ13" s="40">
        <f t="shared" si="7"/>
        <v>38</v>
      </c>
      <c r="BA13" s="41" t="e">
        <f>+VLOOKUP($AC13,[1]!Temporalidad[[nombre]:[Columna1]],7,0)</f>
        <v>#REF!</v>
      </c>
      <c r="BB13" s="41" t="e">
        <f>+VLOOKUP($E13,[1]!Tipo_Gráfico[#Data],2,0)</f>
        <v>#REF!</v>
      </c>
      <c r="BC13" s="36" t="str">
        <f t="shared" si="15"/>
        <v>Servicio de Impuestos Internos , Ministerio de Hacienda, Chile</v>
      </c>
      <c r="BD13" s="35" t="e">
        <f>+VLOOKUP($AD13,[1]!unidad_medida[[nombre]:[Columna1]],2,0)</f>
        <v>#REF!</v>
      </c>
      <c r="BE13" s="40" t="str">
        <f t="shared" si="8"/>
        <v>No Aplica</v>
      </c>
      <c r="BF13" s="40" t="str">
        <f t="shared" si="8"/>
        <v>No Aplica</v>
      </c>
      <c r="BG13" s="40" t="str">
        <f t="shared" si="8"/>
        <v>No Aplica</v>
      </c>
      <c r="BH13" s="41" t="e">
        <f>+VLOOKUP($AS13,[1]!Responsables[#Data],3,0)</f>
        <v>#REF!</v>
      </c>
      <c r="BI13" s="41" t="e">
        <f>+VLOOKUP($AD13,[1]!unidad_medida[[nombre]:[Columna1]],5,0)</f>
        <v>#REF!</v>
      </c>
    </row>
    <row r="14" spans="1:67" ht="43.5" x14ac:dyDescent="0.35">
      <c r="A14" s="58" t="s">
        <v>250</v>
      </c>
      <c r="B14" s="58" t="s">
        <v>251</v>
      </c>
      <c r="C14" s="59">
        <v>4.0999999999999996</v>
      </c>
      <c r="D14" s="19">
        <f t="shared" si="9"/>
        <v>13</v>
      </c>
      <c r="E14" s="20" t="str">
        <f t="shared" si="10"/>
        <v>GR</v>
      </c>
      <c r="F14" s="21"/>
      <c r="G14" s="22"/>
      <c r="H14" s="23" t="s">
        <v>48</v>
      </c>
      <c r="I14" s="22"/>
      <c r="J14" s="24">
        <v>13</v>
      </c>
      <c r="K14" s="22"/>
      <c r="L14" s="22"/>
      <c r="M14" s="22"/>
      <c r="N14" s="22"/>
      <c r="O14" s="22"/>
      <c r="P14" s="53" t="str">
        <f t="shared" si="0"/>
        <v>Número de Empresas del Sector Agrícola por Tipo de Cultivo en la Categoría de Tamaño Específica: GRANDE 3 del Servicio de Impuestos Internos de Chile para el Año 2020 (empleados)</v>
      </c>
      <c r="Q14" s="20" t="str">
        <f t="shared" si="11"/>
        <v>Gráfico 1</v>
      </c>
      <c r="R14" s="26" t="s">
        <v>88</v>
      </c>
      <c r="S14" s="27">
        <f t="shared" si="1"/>
        <v>13</v>
      </c>
      <c r="T14" s="28"/>
      <c r="U14" s="28"/>
      <c r="V14" s="28"/>
      <c r="W14" s="28"/>
      <c r="X14" s="28"/>
      <c r="Y14" s="28"/>
      <c r="Z14" s="25" t="str">
        <f t="shared" si="2"/>
        <v>https://analytics.zoho.com/open-view/2395394000001035438?ZOHO_CRITERIA=%224.5%22.%22Id_Tama%C3%B1o_Espec%C3%ADfico%22%3D13</v>
      </c>
      <c r="AA14" s="54" t="s">
        <v>89</v>
      </c>
      <c r="AB14" s="30" t="str">
        <f t="shared" si="12"/>
        <v>Chile</v>
      </c>
      <c r="AC14" s="31" t="str">
        <f t="shared" si="12"/>
        <v>Año 2020</v>
      </c>
      <c r="AD14" s="32" t="str">
        <f t="shared" si="12"/>
        <v>empresas</v>
      </c>
      <c r="AE14" s="30" t="str">
        <f t="shared" si="12"/>
        <v>Número</v>
      </c>
      <c r="AG14" s="33" t="str">
        <f t="shared" si="3"/>
        <v>Gráfico 1</v>
      </c>
      <c r="AH14" s="34" t="str">
        <f t="shared" si="13"/>
        <v>Número de Empresas Agrícultura</v>
      </c>
      <c r="AI14" s="34" t="str">
        <f t="shared" si="4"/>
        <v>Número de empresas dedicadas a agricultura y/o ganadería clasificadas por el Servicio de Impuestos Internos de tamaño GRANDE 3</v>
      </c>
      <c r="AJ14" s="34" t="str">
        <f t="shared" si="5"/>
        <v>Número de Empresas del Sector Agrícola por Tipo de Cultivo en la Categoría de Tamaño Específica: GRANDE 3 del Servicio de Impuestos Internos de Chile para el Año 2020 (empleados)</v>
      </c>
      <c r="AK14" s="35" t="str">
        <f t="shared" si="14"/>
        <v>Año 2020</v>
      </c>
      <c r="AL14" s="34" t="str">
        <f t="shared" si="14"/>
        <v>venta estimada, empresas en agricultura, cultivos, actividad económica, agricultura, ganadería</v>
      </c>
      <c r="AM14" s="36" t="str">
        <f t="shared" si="6"/>
        <v>https://analytics.zoho.com/open-view/2395394000001035438?ZOHO_CRITERIA=%224.5%22.%22Id_Tama%C3%B1o_Espec%C3%ADfico%22%3D13</v>
      </c>
      <c r="AN14" s="44" t="str">
        <f t="shared" si="7"/>
        <v>CHL</v>
      </c>
      <c r="AO14" s="44" t="str">
        <f t="shared" si="7"/>
        <v>País</v>
      </c>
      <c r="AP14" s="34" t="str">
        <f t="shared" si="7"/>
        <v>Número de Empleados de las empresas dedicadas a una actividad económica asociada a la agricultura o la ganadería, según tamaño de la empresa.</v>
      </c>
      <c r="AQ14" s="45">
        <f t="shared" si="7"/>
        <v>44324</v>
      </c>
      <c r="AR14" s="36" t="str">
        <f t="shared" si="7"/>
        <v>Español</v>
      </c>
      <c r="AS14" s="36" t="str">
        <f t="shared" si="7"/>
        <v>Naty</v>
      </c>
      <c r="AT14" s="40" t="str">
        <f t="shared" si="7"/>
        <v>No Aplica</v>
      </c>
      <c r="AU14" s="40" t="str">
        <f t="shared" si="7"/>
        <v>No Aplica</v>
      </c>
      <c r="AV14" s="40" t="str">
        <f t="shared" si="7"/>
        <v>No Aplica</v>
      </c>
      <c r="AW14" s="35">
        <f t="shared" si="7"/>
        <v>100100000</v>
      </c>
      <c r="AX14" s="41" t="e">
        <f t="shared" si="7"/>
        <v>#REF!</v>
      </c>
      <c r="AY14" s="46" t="str">
        <f t="shared" si="7"/>
        <v>Fruta</v>
      </c>
      <c r="AZ14" s="40">
        <f t="shared" si="7"/>
        <v>38</v>
      </c>
      <c r="BA14" s="41" t="e">
        <f>+VLOOKUP($AC14,[1]!Temporalidad[[nombre]:[Columna1]],7,0)</f>
        <v>#REF!</v>
      </c>
      <c r="BB14" s="41" t="e">
        <f>+VLOOKUP($E14,[1]!Tipo_Gráfico[#Data],2,0)</f>
        <v>#REF!</v>
      </c>
      <c r="BC14" s="36" t="str">
        <f t="shared" si="15"/>
        <v>Servicio de Impuestos Internos , Ministerio de Hacienda, Chile</v>
      </c>
      <c r="BD14" s="35" t="e">
        <f>+VLOOKUP($AD14,[1]!unidad_medida[[nombre]:[Columna1]],2,0)</f>
        <v>#REF!</v>
      </c>
      <c r="BE14" s="40" t="str">
        <f t="shared" si="8"/>
        <v>No Aplica</v>
      </c>
      <c r="BF14" s="40" t="str">
        <f t="shared" si="8"/>
        <v>No Aplica</v>
      </c>
      <c r="BG14" s="40" t="str">
        <f t="shared" si="8"/>
        <v>No Aplica</v>
      </c>
      <c r="BH14" s="41" t="e">
        <f>+VLOOKUP($AS14,[1]!Responsables[#Data],3,0)</f>
        <v>#REF!</v>
      </c>
      <c r="BI14" s="41" t="e">
        <f>+VLOOKUP($AD14,[1]!unidad_medida[[nombre]:[Columna1]],5,0)</f>
        <v>#REF!</v>
      </c>
    </row>
    <row r="15" spans="1:67" ht="43.5" x14ac:dyDescent="0.35">
      <c r="A15" s="58" t="s">
        <v>250</v>
      </c>
      <c r="B15" s="58" t="s">
        <v>251</v>
      </c>
      <c r="C15" s="59">
        <v>4.0999999999999996</v>
      </c>
      <c r="D15" s="19">
        <f t="shared" si="9"/>
        <v>14</v>
      </c>
      <c r="E15" s="20" t="str">
        <f t="shared" si="10"/>
        <v>GR</v>
      </c>
      <c r="F15" s="21"/>
      <c r="G15" s="22"/>
      <c r="H15" s="22"/>
      <c r="I15" s="23" t="s">
        <v>48</v>
      </c>
      <c r="J15" s="24">
        <v>1</v>
      </c>
      <c r="K15" s="22"/>
      <c r="L15" s="22"/>
      <c r="M15" s="22"/>
      <c r="N15" s="22"/>
      <c r="O15" s="22"/>
      <c r="P15" s="53" t="str">
        <f>+"Número de  Empresas del Sector Agrícola por Cultivo en la Categoría de Tamaño Específica: "&amp;R15&amp;" del Servicio de Impuestos Internos de Chile para el Año 2020 (empleados)"</f>
        <v>Número de  Empresas del Sector Agrícola por Cultivo en la Categoría de Tamaño Específica: SIN VENTAS del Servicio de Impuestos Internos de Chile para el Año 2020 (empleados)</v>
      </c>
      <c r="Q15" s="20" t="s">
        <v>90</v>
      </c>
      <c r="R15" s="26" t="s">
        <v>50</v>
      </c>
      <c r="S15" s="27">
        <f t="shared" si="1"/>
        <v>1</v>
      </c>
      <c r="T15" s="28"/>
      <c r="U15" s="28"/>
      <c r="V15" s="28"/>
      <c r="W15" s="28"/>
      <c r="X15" s="28"/>
      <c r="Y15" s="28"/>
      <c r="Z15" s="25" t="str">
        <f>+"https://analytics.zoho.com/open-view/2395394000001128577?ZOHO_CRITERIA=%224.5%22.%22Id_Tama%C3%B1o_Espec%C3%ADfico%22%3D"&amp;S15</f>
        <v>https://analytics.zoho.com/open-view/2395394000001128577?ZOHO_CRITERIA=%224.5%22.%22Id_Tama%C3%B1o_Espec%C3%ADfico%22%3D1</v>
      </c>
      <c r="AA15" s="54" t="s">
        <v>91</v>
      </c>
      <c r="AB15" s="30" t="str">
        <f t="shared" si="12"/>
        <v>Chile</v>
      </c>
      <c r="AC15" s="31" t="str">
        <f t="shared" si="12"/>
        <v>Año 2020</v>
      </c>
      <c r="AD15" s="32" t="str">
        <f t="shared" si="12"/>
        <v>empresas</v>
      </c>
      <c r="AE15" s="30" t="str">
        <f t="shared" si="12"/>
        <v>Número</v>
      </c>
      <c r="AG15" s="33" t="str">
        <f t="shared" si="3"/>
        <v>Gráfico 2</v>
      </c>
      <c r="AH15" s="34" t="str">
        <f t="shared" si="13"/>
        <v>Número de Empresas Agrícultura</v>
      </c>
      <c r="AI15" s="34" t="str">
        <f t="shared" ref="AI15:AI27" si="16">+"Número de empleados contratados en empresas dedicadas a agricultura y/o ganadería clasificadas por el Servicio de Impuestos Internos de tamaño "&amp;R15</f>
        <v>Número de empleados contratados en empresas dedicadas a agricultura y/o ganadería clasificadas por el Servicio de Impuestos Internos de tamaño SIN VENTAS</v>
      </c>
      <c r="AJ15" s="34" t="str">
        <f t="shared" si="5"/>
        <v>Número de  Empresas del Sector Agrícola por Cultivo en la Categoría de Tamaño Específica: SIN VENTAS del Servicio de Impuestos Internos de Chile para el Año 2020 (empleados)</v>
      </c>
      <c r="AK15" s="35" t="str">
        <f t="shared" si="14"/>
        <v>Año 2020</v>
      </c>
      <c r="AL15" s="34" t="str">
        <f t="shared" si="14"/>
        <v>venta estimada, empresas en agricultura, cultivos, actividad económica, agricultura, ganadería</v>
      </c>
      <c r="AM15" s="36" t="str">
        <f t="shared" si="6"/>
        <v>https://analytics.zoho.com/open-view/2395394000001128577?ZOHO_CRITERIA=%224.5%22.%22Id_Tama%C3%B1o_Espec%C3%ADfico%22%3D1</v>
      </c>
      <c r="AN15" s="44" t="str">
        <f t="shared" si="7"/>
        <v>CHL</v>
      </c>
      <c r="AO15" s="44" t="str">
        <f t="shared" si="7"/>
        <v>País</v>
      </c>
      <c r="AP15" s="34" t="str">
        <f t="shared" si="7"/>
        <v>Número de Empleados de las empresas dedicadas a una actividad económica asociada a la agricultura o la ganadería, según tamaño de la empresa.</v>
      </c>
      <c r="AQ15" s="45">
        <f t="shared" si="7"/>
        <v>44324</v>
      </c>
      <c r="AR15" s="36" t="str">
        <f t="shared" si="7"/>
        <v>Español</v>
      </c>
      <c r="AS15" s="36" t="str">
        <f t="shared" si="7"/>
        <v>Naty</v>
      </c>
      <c r="AT15" s="40" t="str">
        <f t="shared" si="7"/>
        <v>No Aplica</v>
      </c>
      <c r="AU15" s="40" t="str">
        <f t="shared" si="7"/>
        <v>No Aplica</v>
      </c>
      <c r="AV15" s="40" t="str">
        <f t="shared" si="7"/>
        <v>No Aplica</v>
      </c>
      <c r="AW15" s="35">
        <f t="shared" si="7"/>
        <v>100100000</v>
      </c>
      <c r="AX15" s="41" t="e">
        <f t="shared" si="7"/>
        <v>#REF!</v>
      </c>
      <c r="AY15" s="46" t="str">
        <f t="shared" si="7"/>
        <v>Fruta</v>
      </c>
      <c r="AZ15" s="40">
        <f t="shared" si="7"/>
        <v>38</v>
      </c>
      <c r="BA15" s="41" t="e">
        <f>+VLOOKUP($AC15,[1]!Temporalidad[[nombre]:[Columna1]],7,0)</f>
        <v>#REF!</v>
      </c>
      <c r="BB15" s="41" t="e">
        <f>+VLOOKUP($E15,[1]!Tipo_Gráfico[#Data],2,0)</f>
        <v>#REF!</v>
      </c>
      <c r="BC15" s="36" t="str">
        <f t="shared" si="15"/>
        <v>Servicio de Impuestos Internos , Ministerio de Hacienda, Chile</v>
      </c>
      <c r="BD15" s="35" t="e">
        <f>+VLOOKUP($AD15,[1]!unidad_medida[[nombre]:[Columna1]],2,0)</f>
        <v>#REF!</v>
      </c>
      <c r="BE15" s="40" t="str">
        <f t="shared" si="8"/>
        <v>No Aplica</v>
      </c>
      <c r="BF15" s="40" t="str">
        <f t="shared" si="8"/>
        <v>No Aplica</v>
      </c>
      <c r="BG15" s="40" t="str">
        <f t="shared" si="8"/>
        <v>No Aplica</v>
      </c>
      <c r="BH15" s="41" t="e">
        <f>+VLOOKUP($AS15,[1]!Responsables[#Data],3,0)</f>
        <v>#REF!</v>
      </c>
      <c r="BI15" s="41" t="e">
        <f>+VLOOKUP($AD15,[1]!unidad_medida[[nombre]:[Columna1]],5,0)</f>
        <v>#REF!</v>
      </c>
      <c r="BJ15" s="63" t="s">
        <v>261</v>
      </c>
      <c r="BK15" s="63" t="s">
        <v>259</v>
      </c>
      <c r="BO15" s="63" t="s">
        <v>260</v>
      </c>
    </row>
    <row r="16" spans="1:67" ht="43.5" x14ac:dyDescent="0.35">
      <c r="A16" s="58" t="s">
        <v>250</v>
      </c>
      <c r="B16" s="58" t="s">
        <v>251</v>
      </c>
      <c r="C16" s="59">
        <v>4.0999999999999996</v>
      </c>
      <c r="D16" s="19">
        <f t="shared" si="9"/>
        <v>15</v>
      </c>
      <c r="E16" s="20" t="s">
        <v>47</v>
      </c>
      <c r="F16" s="21"/>
      <c r="G16" s="22"/>
      <c r="H16" s="22"/>
      <c r="I16" s="23" t="s">
        <v>48</v>
      </c>
      <c r="J16" s="24">
        <v>2</v>
      </c>
      <c r="K16" s="22"/>
      <c r="L16" s="22"/>
      <c r="M16" s="22"/>
      <c r="N16" s="22"/>
      <c r="O16" s="22"/>
      <c r="P16" s="53" t="str">
        <f t="shared" ref="P16:P27" si="17">+"Número de  Empresas del Sector Agrícola por Cultivo en la Categoría de Tamaño Específica: "&amp;R16&amp;" del Servicio de Impuestos Internos de Chile para el Año 2020 (empleados)"</f>
        <v>Número de  Empresas del Sector Agrícola por Cultivo en la Categoría de Tamaño Específica: PEQUEÑA 2 del Servicio de Impuestos Internos de Chile para el Año 2020 (empleados)</v>
      </c>
      <c r="Q16" s="20" t="str">
        <f t="shared" si="11"/>
        <v>Gráfico 2</v>
      </c>
      <c r="R16" s="26" t="s">
        <v>66</v>
      </c>
      <c r="S16" s="27">
        <f t="shared" si="1"/>
        <v>2</v>
      </c>
      <c r="T16" s="28"/>
      <c r="U16" s="28"/>
      <c r="V16" s="28"/>
      <c r="W16" s="28"/>
      <c r="X16" s="28"/>
      <c r="Y16" s="28"/>
      <c r="Z16" s="25" t="str">
        <f t="shared" ref="Z16:Z27" si="18">+"https://analytics.zoho.com/open-view/2395394000001128577?ZOHO_CRITERIA=%224.5%22.%22Id_Tama%C3%B1o_Espec%C3%ADfico%22%3D"&amp;S16</f>
        <v>https://analytics.zoho.com/open-view/2395394000001128577?ZOHO_CRITERIA=%224.5%22.%22Id_Tama%C3%B1o_Espec%C3%ADfico%22%3D2</v>
      </c>
      <c r="AA16" s="54" t="s">
        <v>92</v>
      </c>
      <c r="AB16" s="30" t="str">
        <f t="shared" si="12"/>
        <v>Chile</v>
      </c>
      <c r="AC16" s="31" t="str">
        <f t="shared" si="12"/>
        <v>Año 2020</v>
      </c>
      <c r="AD16" s="32" t="str">
        <f t="shared" si="12"/>
        <v>empresas</v>
      </c>
      <c r="AE16" s="30" t="str">
        <f t="shared" si="12"/>
        <v>Número</v>
      </c>
      <c r="AG16" s="33" t="str">
        <f t="shared" si="3"/>
        <v>Gráfico 2</v>
      </c>
      <c r="AH16" s="34" t="str">
        <f t="shared" si="13"/>
        <v>Número de Empresas Agrícultura</v>
      </c>
      <c r="AI16" s="34" t="str">
        <f t="shared" si="16"/>
        <v>Número de empleados contratados en empresas dedicadas a agricultura y/o ganadería clasificadas por el Servicio de Impuestos Internos de tamaño PEQUEÑA 2</v>
      </c>
      <c r="AJ16" s="34" t="str">
        <f t="shared" si="5"/>
        <v>Número de  Empresas del Sector Agrícola por Cultivo en la Categoría de Tamaño Específica: PEQUEÑA 2 del Servicio de Impuestos Internos de Chile para el Año 2020 (empleados)</v>
      </c>
      <c r="AK16" s="35" t="str">
        <f t="shared" si="14"/>
        <v>Año 2020</v>
      </c>
      <c r="AL16" s="34" t="str">
        <f t="shared" si="14"/>
        <v>venta estimada, empresas en agricultura, cultivos, actividad económica, agricultura, ganadería</v>
      </c>
      <c r="AM16" s="36" t="str">
        <f t="shared" si="6"/>
        <v>https://analytics.zoho.com/open-view/2395394000001128577?ZOHO_CRITERIA=%224.5%22.%22Id_Tama%C3%B1o_Espec%C3%ADfico%22%3D2</v>
      </c>
      <c r="AN16" s="44" t="str">
        <f t="shared" si="7"/>
        <v>CHL</v>
      </c>
      <c r="AO16" s="44" t="str">
        <f t="shared" si="7"/>
        <v>País</v>
      </c>
      <c r="AP16" s="34" t="str">
        <f t="shared" si="7"/>
        <v>Número de Empleados de las empresas dedicadas a una actividad económica asociada a la agricultura o la ganadería, según tamaño de la empresa.</v>
      </c>
      <c r="AQ16" s="45">
        <f t="shared" si="7"/>
        <v>44324</v>
      </c>
      <c r="AR16" s="36" t="str">
        <f t="shared" si="7"/>
        <v>Español</v>
      </c>
      <c r="AS16" s="36" t="str">
        <f t="shared" si="7"/>
        <v>Naty</v>
      </c>
      <c r="AT16" s="40" t="str">
        <f t="shared" si="7"/>
        <v>No Aplica</v>
      </c>
      <c r="AU16" s="40" t="str">
        <f t="shared" si="7"/>
        <v>No Aplica</v>
      </c>
      <c r="AV16" s="40" t="str">
        <f t="shared" si="7"/>
        <v>No Aplica</v>
      </c>
      <c r="AW16" s="35">
        <f t="shared" si="7"/>
        <v>100100000</v>
      </c>
      <c r="AX16" s="41" t="e">
        <f t="shared" si="7"/>
        <v>#REF!</v>
      </c>
      <c r="AY16" s="46" t="str">
        <f t="shared" si="7"/>
        <v>Fruta</v>
      </c>
      <c r="AZ16" s="40">
        <f t="shared" si="7"/>
        <v>38</v>
      </c>
      <c r="BA16" s="41" t="e">
        <f>+VLOOKUP($AC16,[1]!Temporalidad[[nombre]:[Columna1]],7,0)</f>
        <v>#REF!</v>
      </c>
      <c r="BB16" s="41" t="e">
        <f>+VLOOKUP($E16,[1]!Tipo_Gráfico[#Data],2,0)</f>
        <v>#REF!</v>
      </c>
      <c r="BC16" s="36" t="str">
        <f t="shared" si="15"/>
        <v>Servicio de Impuestos Internos , Ministerio de Hacienda, Chile</v>
      </c>
      <c r="BD16" s="35" t="e">
        <f>+VLOOKUP($AD16,[1]!unidad_medida[[nombre]:[Columna1]],2,0)</f>
        <v>#REF!</v>
      </c>
      <c r="BE16" s="40" t="str">
        <f t="shared" si="8"/>
        <v>No Aplica</v>
      </c>
      <c r="BF16" s="40" t="str">
        <f t="shared" si="8"/>
        <v>No Aplica</v>
      </c>
      <c r="BG16" s="40" t="str">
        <f t="shared" si="8"/>
        <v>No Aplica</v>
      </c>
      <c r="BH16" s="41" t="e">
        <f>+VLOOKUP($AS16,[1]!Responsables[#Data],3,0)</f>
        <v>#REF!</v>
      </c>
      <c r="BI16" s="41" t="e">
        <f>+VLOOKUP($AD16,[1]!unidad_medida[[nombre]:[Columna1]],5,0)</f>
        <v>#REF!</v>
      </c>
    </row>
    <row r="17" spans="1:67" ht="43.5" x14ac:dyDescent="0.35">
      <c r="A17" s="58" t="s">
        <v>250</v>
      </c>
      <c r="B17" s="58" t="s">
        <v>251</v>
      </c>
      <c r="C17" s="59">
        <v>4.0999999999999996</v>
      </c>
      <c r="D17" s="19">
        <f t="shared" si="9"/>
        <v>16</v>
      </c>
      <c r="E17" s="20" t="str">
        <f>+E16</f>
        <v>GR</v>
      </c>
      <c r="F17" s="21"/>
      <c r="G17" s="22"/>
      <c r="H17" s="22"/>
      <c r="I17" s="23" t="s">
        <v>48</v>
      </c>
      <c r="J17" s="24">
        <v>3</v>
      </c>
      <c r="K17" s="22"/>
      <c r="L17" s="22"/>
      <c r="M17" s="22"/>
      <c r="N17" s="22"/>
      <c r="O17" s="22"/>
      <c r="P17" s="53" t="str">
        <f t="shared" si="17"/>
        <v>Número de  Empresas del Sector Agrícola por Cultivo en la Categoría de Tamaño Específica: MICRO 1 del Servicio de Impuestos Internos de Chile para el Año 2020 (empleados)</v>
      </c>
      <c r="Q17" s="20" t="str">
        <f t="shared" si="11"/>
        <v>Gráfico 2</v>
      </c>
      <c r="R17" s="26" t="s">
        <v>68</v>
      </c>
      <c r="S17" s="27">
        <f t="shared" si="1"/>
        <v>3</v>
      </c>
      <c r="T17" s="28"/>
      <c r="U17" s="28"/>
      <c r="V17" s="28"/>
      <c r="W17" s="28"/>
      <c r="X17" s="28"/>
      <c r="Y17" s="28"/>
      <c r="Z17" s="25" t="str">
        <f t="shared" si="18"/>
        <v>https://analytics.zoho.com/open-view/2395394000001128577?ZOHO_CRITERIA=%224.5%22.%22Id_Tama%C3%B1o_Espec%C3%ADfico%22%3D3</v>
      </c>
      <c r="AA17" s="54" t="s">
        <v>93</v>
      </c>
      <c r="AB17" s="30" t="str">
        <f t="shared" si="12"/>
        <v>Chile</v>
      </c>
      <c r="AC17" s="31" t="str">
        <f t="shared" si="12"/>
        <v>Año 2020</v>
      </c>
      <c r="AD17" s="32" t="str">
        <f t="shared" si="12"/>
        <v>empresas</v>
      </c>
      <c r="AE17" s="30" t="str">
        <f t="shared" si="12"/>
        <v>Número</v>
      </c>
      <c r="AG17" s="33" t="str">
        <f t="shared" si="3"/>
        <v>Gráfico 2</v>
      </c>
      <c r="AH17" s="34" t="str">
        <f t="shared" si="13"/>
        <v>Número de Empresas Agrícultura</v>
      </c>
      <c r="AI17" s="34" t="str">
        <f t="shared" si="16"/>
        <v>Número de empleados contratados en empresas dedicadas a agricultura y/o ganadería clasificadas por el Servicio de Impuestos Internos de tamaño MICRO 1</v>
      </c>
      <c r="AJ17" s="34" t="str">
        <f t="shared" si="5"/>
        <v>Número de  Empresas del Sector Agrícola por Cultivo en la Categoría de Tamaño Específica: MICRO 1 del Servicio de Impuestos Internos de Chile para el Año 2020 (empleados)</v>
      </c>
      <c r="AK17" s="35" t="str">
        <f t="shared" si="14"/>
        <v>Año 2020</v>
      </c>
      <c r="AL17" s="34" t="str">
        <f t="shared" si="14"/>
        <v>venta estimada, empresas en agricultura, cultivos, actividad económica, agricultura, ganadería</v>
      </c>
      <c r="AM17" s="36" t="str">
        <f t="shared" si="6"/>
        <v>https://analytics.zoho.com/open-view/2395394000001128577?ZOHO_CRITERIA=%224.5%22.%22Id_Tama%C3%B1o_Espec%C3%ADfico%22%3D3</v>
      </c>
      <c r="AN17" s="44" t="str">
        <f t="shared" si="7"/>
        <v>CHL</v>
      </c>
      <c r="AO17" s="44" t="str">
        <f t="shared" si="7"/>
        <v>País</v>
      </c>
      <c r="AP17" s="34" t="str">
        <f t="shared" si="7"/>
        <v>Número de Empleados de las empresas dedicadas a una actividad económica asociada a la agricultura o la ganadería, según tamaño de la empresa.</v>
      </c>
      <c r="AQ17" s="45">
        <f t="shared" si="7"/>
        <v>44324</v>
      </c>
      <c r="AR17" s="36" t="str">
        <f t="shared" si="7"/>
        <v>Español</v>
      </c>
      <c r="AS17" s="36" t="str">
        <f t="shared" si="7"/>
        <v>Naty</v>
      </c>
      <c r="AT17" s="40" t="str">
        <f t="shared" si="7"/>
        <v>No Aplica</v>
      </c>
      <c r="AU17" s="40" t="str">
        <f t="shared" si="7"/>
        <v>No Aplica</v>
      </c>
      <c r="AV17" s="40" t="str">
        <f t="shared" si="7"/>
        <v>No Aplica</v>
      </c>
      <c r="AW17" s="35">
        <f t="shared" si="7"/>
        <v>100100000</v>
      </c>
      <c r="AX17" s="41" t="e">
        <f t="shared" si="7"/>
        <v>#REF!</v>
      </c>
      <c r="AY17" s="46" t="str">
        <f t="shared" si="7"/>
        <v>Fruta</v>
      </c>
      <c r="AZ17" s="40">
        <f t="shared" si="7"/>
        <v>38</v>
      </c>
      <c r="BA17" s="41" t="e">
        <f>+VLOOKUP($AC17,[1]!Temporalidad[[nombre]:[Columna1]],7,0)</f>
        <v>#REF!</v>
      </c>
      <c r="BB17" s="41" t="e">
        <f>+VLOOKUP($E17,[1]!Tipo_Gráfico[#Data],2,0)</f>
        <v>#REF!</v>
      </c>
      <c r="BC17" s="36" t="str">
        <f t="shared" si="15"/>
        <v>Servicio de Impuestos Internos , Ministerio de Hacienda, Chile</v>
      </c>
      <c r="BD17" s="35" t="e">
        <f>+VLOOKUP($AD17,[1]!unidad_medida[[nombre]:[Columna1]],2,0)</f>
        <v>#REF!</v>
      </c>
      <c r="BE17" s="40" t="str">
        <f t="shared" si="8"/>
        <v>No Aplica</v>
      </c>
      <c r="BF17" s="40" t="str">
        <f t="shared" si="8"/>
        <v>No Aplica</v>
      </c>
      <c r="BG17" s="40" t="str">
        <f t="shared" si="8"/>
        <v>No Aplica</v>
      </c>
      <c r="BH17" s="41" t="e">
        <f>+VLOOKUP($AS17,[1]!Responsables[#Data],3,0)</f>
        <v>#REF!</v>
      </c>
      <c r="BI17" s="41" t="e">
        <f>+VLOOKUP($AD17,[1]!unidad_medida[[nombre]:[Columna1]],5,0)</f>
        <v>#REF!</v>
      </c>
    </row>
    <row r="18" spans="1:67" ht="43.5" x14ac:dyDescent="0.35">
      <c r="A18" s="58" t="s">
        <v>250</v>
      </c>
      <c r="B18" s="58" t="s">
        <v>251</v>
      </c>
      <c r="C18" s="59">
        <v>4.0999999999999996</v>
      </c>
      <c r="D18" s="19">
        <f t="shared" si="9"/>
        <v>17</v>
      </c>
      <c r="E18" s="20" t="str">
        <f t="shared" ref="E18:E29" si="19">+E17</f>
        <v>GR</v>
      </c>
      <c r="F18" s="21"/>
      <c r="G18" s="22"/>
      <c r="H18" s="22"/>
      <c r="I18" s="23" t="s">
        <v>48</v>
      </c>
      <c r="J18" s="24">
        <v>4</v>
      </c>
      <c r="K18" s="22"/>
      <c r="L18" s="22"/>
      <c r="M18" s="22"/>
      <c r="N18" s="22"/>
      <c r="O18" s="22"/>
      <c r="P18" s="53" t="str">
        <f t="shared" si="17"/>
        <v>Número de  Empresas del Sector Agrícola por Cultivo en la Categoría de Tamaño Específica: MEDIANA 1 del Servicio de Impuestos Internos de Chile para el Año 2020 (empleados)</v>
      </c>
      <c r="Q18" s="20" t="str">
        <f t="shared" si="11"/>
        <v>Gráfico 2</v>
      </c>
      <c r="R18" s="26" t="s">
        <v>70</v>
      </c>
      <c r="S18" s="27">
        <f t="shared" si="1"/>
        <v>4</v>
      </c>
      <c r="T18" s="28"/>
      <c r="U18" s="28"/>
      <c r="V18" s="28"/>
      <c r="W18" s="28"/>
      <c r="X18" s="28"/>
      <c r="Y18" s="28"/>
      <c r="Z18" s="25" t="str">
        <f t="shared" si="18"/>
        <v>https://analytics.zoho.com/open-view/2395394000001128577?ZOHO_CRITERIA=%224.5%22.%22Id_Tama%C3%B1o_Espec%C3%ADfico%22%3D4</v>
      </c>
      <c r="AA18" s="54" t="s">
        <v>94</v>
      </c>
      <c r="AB18" s="30" t="str">
        <f t="shared" si="12"/>
        <v>Chile</v>
      </c>
      <c r="AC18" s="31" t="str">
        <f t="shared" si="12"/>
        <v>Año 2020</v>
      </c>
      <c r="AD18" s="32" t="str">
        <f t="shared" si="12"/>
        <v>empresas</v>
      </c>
      <c r="AE18" s="30" t="str">
        <f t="shared" si="12"/>
        <v>Número</v>
      </c>
      <c r="AG18" s="33" t="str">
        <f t="shared" si="3"/>
        <v>Gráfico 2</v>
      </c>
      <c r="AH18" s="34" t="str">
        <f t="shared" si="13"/>
        <v>Número de Empresas Agrícultura</v>
      </c>
      <c r="AI18" s="34" t="str">
        <f t="shared" si="16"/>
        <v>Número de empleados contratados en empresas dedicadas a agricultura y/o ganadería clasificadas por el Servicio de Impuestos Internos de tamaño MEDIANA 1</v>
      </c>
      <c r="AJ18" s="34" t="str">
        <f t="shared" si="5"/>
        <v>Número de  Empresas del Sector Agrícola por Cultivo en la Categoría de Tamaño Específica: MEDIANA 1 del Servicio de Impuestos Internos de Chile para el Año 2020 (empleados)</v>
      </c>
      <c r="AK18" s="35" t="str">
        <f t="shared" si="14"/>
        <v>Año 2020</v>
      </c>
      <c r="AL18" s="34" t="str">
        <f t="shared" si="14"/>
        <v>venta estimada, empresas en agricultura, cultivos, actividad económica, agricultura, ganadería</v>
      </c>
      <c r="AM18" s="36" t="str">
        <f t="shared" si="6"/>
        <v>https://analytics.zoho.com/open-view/2395394000001128577?ZOHO_CRITERIA=%224.5%22.%22Id_Tama%C3%B1o_Espec%C3%ADfico%22%3D4</v>
      </c>
      <c r="AN18" s="44" t="str">
        <f t="shared" si="7"/>
        <v>CHL</v>
      </c>
      <c r="AO18" s="44" t="str">
        <f t="shared" si="7"/>
        <v>País</v>
      </c>
      <c r="AP18" s="34" t="str">
        <f t="shared" si="7"/>
        <v>Número de Empleados de las empresas dedicadas a una actividad económica asociada a la agricultura o la ganadería, según tamaño de la empresa.</v>
      </c>
      <c r="AQ18" s="45">
        <f t="shared" si="7"/>
        <v>44324</v>
      </c>
      <c r="AR18" s="36" t="str">
        <f t="shared" si="7"/>
        <v>Español</v>
      </c>
      <c r="AS18" s="36" t="str">
        <f t="shared" si="7"/>
        <v>Naty</v>
      </c>
      <c r="AT18" s="40" t="str">
        <f t="shared" si="7"/>
        <v>No Aplica</v>
      </c>
      <c r="AU18" s="40" t="str">
        <f t="shared" si="7"/>
        <v>No Aplica</v>
      </c>
      <c r="AV18" s="40" t="str">
        <f t="shared" si="7"/>
        <v>No Aplica</v>
      </c>
      <c r="AW18" s="35">
        <f t="shared" si="7"/>
        <v>100100000</v>
      </c>
      <c r="AX18" s="41" t="e">
        <f t="shared" si="7"/>
        <v>#REF!</v>
      </c>
      <c r="AY18" s="46" t="str">
        <f t="shared" si="7"/>
        <v>Fruta</v>
      </c>
      <c r="AZ18" s="40">
        <f t="shared" si="7"/>
        <v>38</v>
      </c>
      <c r="BA18" s="41" t="e">
        <f>+VLOOKUP($AC18,[1]!Temporalidad[[nombre]:[Columna1]],7,0)</f>
        <v>#REF!</v>
      </c>
      <c r="BB18" s="41" t="e">
        <f>+VLOOKUP($E18,[1]!Tipo_Gráfico[#Data],2,0)</f>
        <v>#REF!</v>
      </c>
      <c r="BC18" s="36" t="str">
        <f t="shared" si="15"/>
        <v>Servicio de Impuestos Internos , Ministerio de Hacienda, Chile</v>
      </c>
      <c r="BD18" s="35" t="e">
        <f>+VLOOKUP($AD18,[1]!unidad_medida[[nombre]:[Columna1]],2,0)</f>
        <v>#REF!</v>
      </c>
      <c r="BE18" s="40" t="str">
        <f t="shared" si="8"/>
        <v>No Aplica</v>
      </c>
      <c r="BF18" s="40" t="str">
        <f t="shared" si="8"/>
        <v>No Aplica</v>
      </c>
      <c r="BG18" s="40" t="str">
        <f t="shared" si="8"/>
        <v>No Aplica</v>
      </c>
      <c r="BH18" s="41" t="e">
        <f>+VLOOKUP($AS18,[1]!Responsables[#Data],3,0)</f>
        <v>#REF!</v>
      </c>
      <c r="BI18" s="41" t="e">
        <f>+VLOOKUP($AD18,[1]!unidad_medida[[nombre]:[Columna1]],5,0)</f>
        <v>#REF!</v>
      </c>
    </row>
    <row r="19" spans="1:67" ht="43.5" x14ac:dyDescent="0.35">
      <c r="A19" s="58" t="s">
        <v>250</v>
      </c>
      <c r="B19" s="58" t="s">
        <v>251</v>
      </c>
      <c r="C19" s="59">
        <v>4.0999999999999996</v>
      </c>
      <c r="D19" s="19">
        <f t="shared" si="9"/>
        <v>18</v>
      </c>
      <c r="E19" s="20" t="str">
        <f t="shared" si="19"/>
        <v>GR</v>
      </c>
      <c r="F19" s="21"/>
      <c r="G19" s="22"/>
      <c r="H19" s="22"/>
      <c r="I19" s="23" t="s">
        <v>48</v>
      </c>
      <c r="J19" s="24">
        <v>5</v>
      </c>
      <c r="K19" s="22"/>
      <c r="L19" s="22"/>
      <c r="M19" s="22"/>
      <c r="N19" s="22"/>
      <c r="O19" s="22"/>
      <c r="P19" s="53" t="str">
        <f t="shared" si="17"/>
        <v>Número de  Empresas del Sector Agrícola por Cultivo en la Categoría de Tamaño Específica: MICRO 2 del Servicio de Impuestos Internos de Chile para el Año 2020 (empleados)</v>
      </c>
      <c r="Q19" s="20" t="str">
        <f t="shared" si="11"/>
        <v>Gráfico 2</v>
      </c>
      <c r="R19" s="26" t="s">
        <v>72</v>
      </c>
      <c r="S19" s="27">
        <f t="shared" si="1"/>
        <v>5</v>
      </c>
      <c r="T19" s="28"/>
      <c r="U19" s="28"/>
      <c r="V19" s="28"/>
      <c r="W19" s="28"/>
      <c r="X19" s="28"/>
      <c r="Y19" s="28"/>
      <c r="Z19" s="25" t="str">
        <f t="shared" si="18"/>
        <v>https://analytics.zoho.com/open-view/2395394000001128577?ZOHO_CRITERIA=%224.5%22.%22Id_Tama%C3%B1o_Espec%C3%ADfico%22%3D5</v>
      </c>
      <c r="AA19" s="54" t="s">
        <v>95</v>
      </c>
      <c r="AB19" s="30" t="str">
        <f t="shared" si="12"/>
        <v>Chile</v>
      </c>
      <c r="AC19" s="31" t="str">
        <f t="shared" si="12"/>
        <v>Año 2020</v>
      </c>
      <c r="AD19" s="32" t="str">
        <f t="shared" si="12"/>
        <v>empresas</v>
      </c>
      <c r="AE19" s="30" t="str">
        <f t="shared" si="12"/>
        <v>Número</v>
      </c>
      <c r="AG19" s="33" t="str">
        <f t="shared" si="3"/>
        <v>Gráfico 2</v>
      </c>
      <c r="AH19" s="34" t="str">
        <f t="shared" si="13"/>
        <v>Número de Empresas Agrícultura</v>
      </c>
      <c r="AI19" s="34" t="str">
        <f t="shared" si="16"/>
        <v>Número de empleados contratados en empresas dedicadas a agricultura y/o ganadería clasificadas por el Servicio de Impuestos Internos de tamaño MICRO 2</v>
      </c>
      <c r="AJ19" s="34" t="str">
        <f t="shared" si="5"/>
        <v>Número de  Empresas del Sector Agrícola por Cultivo en la Categoría de Tamaño Específica: MICRO 2 del Servicio de Impuestos Internos de Chile para el Año 2020 (empleados)</v>
      </c>
      <c r="AK19" s="35" t="str">
        <f t="shared" si="14"/>
        <v>Año 2020</v>
      </c>
      <c r="AL19" s="34" t="str">
        <f t="shared" si="14"/>
        <v>venta estimada, empresas en agricultura, cultivos, actividad económica, agricultura, ganadería</v>
      </c>
      <c r="AM19" s="36" t="str">
        <f t="shared" si="6"/>
        <v>https://analytics.zoho.com/open-view/2395394000001128577?ZOHO_CRITERIA=%224.5%22.%22Id_Tama%C3%B1o_Espec%C3%ADfico%22%3D5</v>
      </c>
      <c r="AN19" s="44" t="str">
        <f t="shared" ref="AN19:AZ34" si="20">+AN18</f>
        <v>CHL</v>
      </c>
      <c r="AO19" s="44" t="str">
        <f t="shared" si="20"/>
        <v>País</v>
      </c>
      <c r="AP19" s="34" t="str">
        <f t="shared" si="20"/>
        <v>Número de Empleados de las empresas dedicadas a una actividad económica asociada a la agricultura o la ganadería, según tamaño de la empresa.</v>
      </c>
      <c r="AQ19" s="45">
        <f t="shared" si="20"/>
        <v>44324</v>
      </c>
      <c r="AR19" s="36" t="str">
        <f t="shared" si="20"/>
        <v>Español</v>
      </c>
      <c r="AS19" s="36" t="str">
        <f t="shared" si="20"/>
        <v>Naty</v>
      </c>
      <c r="AT19" s="40" t="str">
        <f t="shared" si="20"/>
        <v>No Aplica</v>
      </c>
      <c r="AU19" s="40" t="str">
        <f t="shared" si="20"/>
        <v>No Aplica</v>
      </c>
      <c r="AV19" s="40" t="str">
        <f t="shared" si="20"/>
        <v>No Aplica</v>
      </c>
      <c r="AW19" s="35">
        <f t="shared" si="20"/>
        <v>100100000</v>
      </c>
      <c r="AX19" s="41" t="e">
        <f t="shared" si="20"/>
        <v>#REF!</v>
      </c>
      <c r="AY19" s="46" t="str">
        <f t="shared" si="20"/>
        <v>Fruta</v>
      </c>
      <c r="AZ19" s="40">
        <f t="shared" si="20"/>
        <v>38</v>
      </c>
      <c r="BA19" s="41" t="e">
        <f>+VLOOKUP($AC19,[1]!Temporalidad[[nombre]:[Columna1]],7,0)</f>
        <v>#REF!</v>
      </c>
      <c r="BB19" s="41" t="e">
        <f>+VLOOKUP($E19,[1]!Tipo_Gráfico[#Data],2,0)</f>
        <v>#REF!</v>
      </c>
      <c r="BC19" s="36" t="str">
        <f t="shared" si="15"/>
        <v>Servicio de Impuestos Internos , Ministerio de Hacienda, Chile</v>
      </c>
      <c r="BD19" s="35" t="e">
        <f>+VLOOKUP($AD19,[1]!unidad_medida[[nombre]:[Columna1]],2,0)</f>
        <v>#REF!</v>
      </c>
      <c r="BE19" s="40" t="str">
        <f t="shared" ref="BE19:BG34" si="21">+BE18</f>
        <v>No Aplica</v>
      </c>
      <c r="BF19" s="40" t="str">
        <f t="shared" si="21"/>
        <v>No Aplica</v>
      </c>
      <c r="BG19" s="40" t="str">
        <f t="shared" si="21"/>
        <v>No Aplica</v>
      </c>
      <c r="BH19" s="41" t="e">
        <f>+VLOOKUP($AS19,[1]!Responsables[#Data],3,0)</f>
        <v>#REF!</v>
      </c>
      <c r="BI19" s="41" t="e">
        <f>+VLOOKUP($AD19,[1]!unidad_medida[[nombre]:[Columna1]],5,0)</f>
        <v>#REF!</v>
      </c>
    </row>
    <row r="20" spans="1:67" ht="43.5" x14ac:dyDescent="0.35">
      <c r="A20" s="58" t="s">
        <v>250</v>
      </c>
      <c r="B20" s="58" t="s">
        <v>251</v>
      </c>
      <c r="C20" s="59">
        <v>4.0999999999999996</v>
      </c>
      <c r="D20" s="19">
        <f t="shared" si="9"/>
        <v>19</v>
      </c>
      <c r="E20" s="20" t="str">
        <f t="shared" si="19"/>
        <v>GR</v>
      </c>
      <c r="F20" s="21"/>
      <c r="G20" s="22"/>
      <c r="H20" s="22"/>
      <c r="I20" s="23" t="s">
        <v>48</v>
      </c>
      <c r="J20" s="24">
        <v>6</v>
      </c>
      <c r="K20" s="22"/>
      <c r="L20" s="22"/>
      <c r="M20" s="22"/>
      <c r="N20" s="22"/>
      <c r="O20" s="22"/>
      <c r="P20" s="53" t="str">
        <f t="shared" si="17"/>
        <v>Número de  Empresas del Sector Agrícola por Cultivo en la Categoría de Tamaño Específica: PEQUEÑA 3 del Servicio de Impuestos Internos de Chile para el Año 2020 (empleados)</v>
      </c>
      <c r="Q20" s="20" t="str">
        <f t="shared" si="11"/>
        <v>Gráfico 2</v>
      </c>
      <c r="R20" s="26" t="s">
        <v>74</v>
      </c>
      <c r="S20" s="27">
        <f t="shared" si="1"/>
        <v>6</v>
      </c>
      <c r="T20" s="28"/>
      <c r="U20" s="28"/>
      <c r="V20" s="28"/>
      <c r="W20" s="28"/>
      <c r="X20" s="28"/>
      <c r="Y20" s="28"/>
      <c r="Z20" s="25" t="str">
        <f t="shared" si="18"/>
        <v>https://analytics.zoho.com/open-view/2395394000001128577?ZOHO_CRITERIA=%224.5%22.%22Id_Tama%C3%B1o_Espec%C3%ADfico%22%3D6</v>
      </c>
      <c r="AA20" s="54" t="s">
        <v>96</v>
      </c>
      <c r="AB20" s="30" t="str">
        <f t="shared" ref="AB20:AE35" si="22">+AB19</f>
        <v>Chile</v>
      </c>
      <c r="AC20" s="31" t="str">
        <f t="shared" si="22"/>
        <v>Año 2020</v>
      </c>
      <c r="AD20" s="32" t="str">
        <f t="shared" si="22"/>
        <v>empresas</v>
      </c>
      <c r="AE20" s="30" t="str">
        <f t="shared" si="22"/>
        <v>Número</v>
      </c>
      <c r="AG20" s="33" t="str">
        <f t="shared" si="3"/>
        <v>Gráfico 2</v>
      </c>
      <c r="AH20" s="34" t="str">
        <f t="shared" si="13"/>
        <v>Número de Empresas Agrícultura</v>
      </c>
      <c r="AI20" s="34" t="str">
        <f t="shared" si="16"/>
        <v>Número de empleados contratados en empresas dedicadas a agricultura y/o ganadería clasificadas por el Servicio de Impuestos Internos de tamaño PEQUEÑA 3</v>
      </c>
      <c r="AJ20" s="34" t="str">
        <f t="shared" si="5"/>
        <v>Número de  Empresas del Sector Agrícola por Cultivo en la Categoría de Tamaño Específica: PEQUEÑA 3 del Servicio de Impuestos Internos de Chile para el Año 2020 (empleados)</v>
      </c>
      <c r="AK20" s="35" t="str">
        <f t="shared" ref="AK20:AL35" si="23">+AK19</f>
        <v>Año 2020</v>
      </c>
      <c r="AL20" s="34" t="str">
        <f t="shared" si="23"/>
        <v>venta estimada, empresas en agricultura, cultivos, actividad económica, agricultura, ganadería</v>
      </c>
      <c r="AM20" s="36" t="str">
        <f t="shared" si="6"/>
        <v>https://analytics.zoho.com/open-view/2395394000001128577?ZOHO_CRITERIA=%224.5%22.%22Id_Tama%C3%B1o_Espec%C3%ADfico%22%3D6</v>
      </c>
      <c r="AN20" s="44" t="str">
        <f t="shared" si="20"/>
        <v>CHL</v>
      </c>
      <c r="AO20" s="44" t="str">
        <f t="shared" si="20"/>
        <v>País</v>
      </c>
      <c r="AP20" s="34" t="str">
        <f t="shared" si="20"/>
        <v>Número de Empleados de las empresas dedicadas a una actividad económica asociada a la agricultura o la ganadería, según tamaño de la empresa.</v>
      </c>
      <c r="AQ20" s="45">
        <f t="shared" si="20"/>
        <v>44324</v>
      </c>
      <c r="AR20" s="36" t="str">
        <f t="shared" si="20"/>
        <v>Español</v>
      </c>
      <c r="AS20" s="36" t="str">
        <f t="shared" si="20"/>
        <v>Naty</v>
      </c>
      <c r="AT20" s="40" t="str">
        <f t="shared" si="20"/>
        <v>No Aplica</v>
      </c>
      <c r="AU20" s="40" t="str">
        <f t="shared" si="20"/>
        <v>No Aplica</v>
      </c>
      <c r="AV20" s="40" t="str">
        <f t="shared" si="20"/>
        <v>No Aplica</v>
      </c>
      <c r="AW20" s="35">
        <f t="shared" si="20"/>
        <v>100100000</v>
      </c>
      <c r="AX20" s="41" t="e">
        <f t="shared" si="20"/>
        <v>#REF!</v>
      </c>
      <c r="AY20" s="46" t="str">
        <f t="shared" si="20"/>
        <v>Fruta</v>
      </c>
      <c r="AZ20" s="40">
        <f t="shared" si="20"/>
        <v>38</v>
      </c>
      <c r="BA20" s="41" t="e">
        <f>+VLOOKUP($AC20,[1]!Temporalidad[[nombre]:[Columna1]],7,0)</f>
        <v>#REF!</v>
      </c>
      <c r="BB20" s="41" t="e">
        <f>+VLOOKUP($E20,[1]!Tipo_Gráfico[#Data],2,0)</f>
        <v>#REF!</v>
      </c>
      <c r="BC20" s="36" t="str">
        <f t="shared" si="15"/>
        <v>Servicio de Impuestos Internos , Ministerio de Hacienda, Chile</v>
      </c>
      <c r="BD20" s="35" t="e">
        <f>+VLOOKUP($AD20,[1]!unidad_medida[[nombre]:[Columna1]],2,0)</f>
        <v>#REF!</v>
      </c>
      <c r="BE20" s="40" t="str">
        <f t="shared" si="21"/>
        <v>No Aplica</v>
      </c>
      <c r="BF20" s="40" t="str">
        <f t="shared" si="21"/>
        <v>No Aplica</v>
      </c>
      <c r="BG20" s="40" t="str">
        <f t="shared" si="21"/>
        <v>No Aplica</v>
      </c>
      <c r="BH20" s="41" t="e">
        <f>+VLOOKUP($AS20,[1]!Responsables[#Data],3,0)</f>
        <v>#REF!</v>
      </c>
      <c r="BI20" s="41" t="e">
        <f>+VLOOKUP($AD20,[1]!unidad_medida[[nombre]:[Columna1]],5,0)</f>
        <v>#REF!</v>
      </c>
    </row>
    <row r="21" spans="1:67" ht="43.5" x14ac:dyDescent="0.35">
      <c r="A21" s="58" t="s">
        <v>250</v>
      </c>
      <c r="B21" s="58" t="s">
        <v>251</v>
      </c>
      <c r="C21" s="59">
        <v>4.0999999999999996</v>
      </c>
      <c r="D21" s="19">
        <f t="shared" si="9"/>
        <v>20</v>
      </c>
      <c r="E21" s="20" t="str">
        <f t="shared" si="19"/>
        <v>GR</v>
      </c>
      <c r="F21" s="21"/>
      <c r="G21" s="22"/>
      <c r="H21" s="22"/>
      <c r="I21" s="23" t="s">
        <v>48</v>
      </c>
      <c r="J21" s="24">
        <v>7</v>
      </c>
      <c r="K21" s="22"/>
      <c r="L21" s="22"/>
      <c r="M21" s="22"/>
      <c r="N21" s="22"/>
      <c r="O21" s="22"/>
      <c r="P21" s="53" t="str">
        <f t="shared" si="17"/>
        <v>Número de  Empresas del Sector Agrícola por Cultivo en la Categoría de Tamaño Específica: MICRO 3 del Servicio de Impuestos Internos de Chile para el Año 2020 (empleados)</v>
      </c>
      <c r="Q21" s="20" t="str">
        <f t="shared" si="11"/>
        <v>Gráfico 2</v>
      </c>
      <c r="R21" s="26" t="s">
        <v>76</v>
      </c>
      <c r="S21" s="27">
        <f t="shared" si="1"/>
        <v>7</v>
      </c>
      <c r="T21" s="28"/>
      <c r="U21" s="28"/>
      <c r="V21" s="28"/>
      <c r="W21" s="28"/>
      <c r="X21" s="28"/>
      <c r="Y21" s="28"/>
      <c r="Z21" s="25" t="str">
        <f t="shared" si="18"/>
        <v>https://analytics.zoho.com/open-view/2395394000001128577?ZOHO_CRITERIA=%224.5%22.%22Id_Tama%C3%B1o_Espec%C3%ADfico%22%3D7</v>
      </c>
      <c r="AA21" s="54" t="s">
        <v>97</v>
      </c>
      <c r="AB21" s="30" t="str">
        <f t="shared" si="22"/>
        <v>Chile</v>
      </c>
      <c r="AC21" s="31" t="str">
        <f t="shared" si="22"/>
        <v>Año 2020</v>
      </c>
      <c r="AD21" s="32" t="str">
        <f t="shared" si="22"/>
        <v>empresas</v>
      </c>
      <c r="AE21" s="30" t="str">
        <f t="shared" si="22"/>
        <v>Número</v>
      </c>
      <c r="AG21" s="33" t="str">
        <f t="shared" si="3"/>
        <v>Gráfico 2</v>
      </c>
      <c r="AH21" s="34" t="str">
        <f t="shared" si="13"/>
        <v>Número de Empresas Agrícultura</v>
      </c>
      <c r="AI21" s="34" t="str">
        <f t="shared" si="16"/>
        <v>Número de empleados contratados en empresas dedicadas a agricultura y/o ganadería clasificadas por el Servicio de Impuestos Internos de tamaño MICRO 3</v>
      </c>
      <c r="AJ21" s="34" t="str">
        <f t="shared" si="5"/>
        <v>Número de  Empresas del Sector Agrícola por Cultivo en la Categoría de Tamaño Específica: MICRO 3 del Servicio de Impuestos Internos de Chile para el Año 2020 (empleados)</v>
      </c>
      <c r="AK21" s="35" t="str">
        <f t="shared" si="23"/>
        <v>Año 2020</v>
      </c>
      <c r="AL21" s="34" t="str">
        <f t="shared" si="23"/>
        <v>venta estimada, empresas en agricultura, cultivos, actividad económica, agricultura, ganadería</v>
      </c>
      <c r="AM21" s="36" t="str">
        <f t="shared" si="6"/>
        <v>https://analytics.zoho.com/open-view/2395394000001128577?ZOHO_CRITERIA=%224.5%22.%22Id_Tama%C3%B1o_Espec%C3%ADfico%22%3D7</v>
      </c>
      <c r="AN21" s="44" t="str">
        <f t="shared" si="20"/>
        <v>CHL</v>
      </c>
      <c r="AO21" s="44" t="str">
        <f t="shared" si="20"/>
        <v>País</v>
      </c>
      <c r="AP21" s="34" t="str">
        <f t="shared" si="20"/>
        <v>Número de Empleados de las empresas dedicadas a una actividad económica asociada a la agricultura o la ganadería, según tamaño de la empresa.</v>
      </c>
      <c r="AQ21" s="45">
        <f t="shared" si="20"/>
        <v>44324</v>
      </c>
      <c r="AR21" s="36" t="str">
        <f t="shared" si="20"/>
        <v>Español</v>
      </c>
      <c r="AS21" s="36" t="str">
        <f t="shared" si="20"/>
        <v>Naty</v>
      </c>
      <c r="AT21" s="40" t="str">
        <f t="shared" si="20"/>
        <v>No Aplica</v>
      </c>
      <c r="AU21" s="40" t="str">
        <f t="shared" si="20"/>
        <v>No Aplica</v>
      </c>
      <c r="AV21" s="40" t="str">
        <f t="shared" si="20"/>
        <v>No Aplica</v>
      </c>
      <c r="AW21" s="35">
        <f t="shared" si="20"/>
        <v>100100000</v>
      </c>
      <c r="AX21" s="41" t="e">
        <f t="shared" si="20"/>
        <v>#REF!</v>
      </c>
      <c r="AY21" s="46" t="str">
        <f t="shared" si="20"/>
        <v>Fruta</v>
      </c>
      <c r="AZ21" s="40">
        <f t="shared" si="20"/>
        <v>38</v>
      </c>
      <c r="BA21" s="41" t="e">
        <f>+VLOOKUP($AC21,[1]!Temporalidad[[nombre]:[Columna1]],7,0)</f>
        <v>#REF!</v>
      </c>
      <c r="BB21" s="41" t="e">
        <f>+VLOOKUP($E21,[1]!Tipo_Gráfico[#Data],2,0)</f>
        <v>#REF!</v>
      </c>
      <c r="BC21" s="36" t="str">
        <f t="shared" si="15"/>
        <v>Servicio de Impuestos Internos , Ministerio de Hacienda, Chile</v>
      </c>
      <c r="BD21" s="35" t="e">
        <f>+VLOOKUP($AD21,[1]!unidad_medida[[nombre]:[Columna1]],2,0)</f>
        <v>#REF!</v>
      </c>
      <c r="BE21" s="40" t="str">
        <f t="shared" si="21"/>
        <v>No Aplica</v>
      </c>
      <c r="BF21" s="40" t="str">
        <f t="shared" si="21"/>
        <v>No Aplica</v>
      </c>
      <c r="BG21" s="40" t="str">
        <f t="shared" si="21"/>
        <v>No Aplica</v>
      </c>
      <c r="BH21" s="41" t="e">
        <f>+VLOOKUP($AS21,[1]!Responsables[#Data],3,0)</f>
        <v>#REF!</v>
      </c>
      <c r="BI21" s="41" t="e">
        <f>+VLOOKUP($AD21,[1]!unidad_medida[[nombre]:[Columna1]],5,0)</f>
        <v>#REF!</v>
      </c>
    </row>
    <row r="22" spans="1:67" ht="43.5" x14ac:dyDescent="0.35">
      <c r="A22" s="58" t="s">
        <v>250</v>
      </c>
      <c r="B22" s="58" t="s">
        <v>251</v>
      </c>
      <c r="C22" s="59">
        <v>4.0999999999999996</v>
      </c>
      <c r="D22" s="19">
        <f t="shared" si="9"/>
        <v>21</v>
      </c>
      <c r="E22" s="20" t="str">
        <f t="shared" si="19"/>
        <v>GR</v>
      </c>
      <c r="F22" s="21"/>
      <c r="G22" s="22"/>
      <c r="H22" s="22"/>
      <c r="I22" s="23" t="s">
        <v>48</v>
      </c>
      <c r="J22" s="24">
        <v>8</v>
      </c>
      <c r="K22" s="22"/>
      <c r="L22" s="22"/>
      <c r="M22" s="22"/>
      <c r="N22" s="22"/>
      <c r="O22" s="22"/>
      <c r="P22" s="53" t="str">
        <f t="shared" si="17"/>
        <v>Número de  Empresas del Sector Agrícola por Cultivo en la Categoría de Tamaño Específica: GRANDE 1 del Servicio de Impuestos Internos de Chile para el Año 2020 (empleados)</v>
      </c>
      <c r="Q22" s="20" t="str">
        <f t="shared" si="11"/>
        <v>Gráfico 2</v>
      </c>
      <c r="R22" s="26" t="s">
        <v>78</v>
      </c>
      <c r="S22" s="27">
        <f t="shared" si="1"/>
        <v>8</v>
      </c>
      <c r="T22" s="28"/>
      <c r="U22" s="28"/>
      <c r="V22" s="28"/>
      <c r="W22" s="28"/>
      <c r="X22" s="28"/>
      <c r="Y22" s="28"/>
      <c r="Z22" s="25" t="str">
        <f t="shared" si="18"/>
        <v>https://analytics.zoho.com/open-view/2395394000001128577?ZOHO_CRITERIA=%224.5%22.%22Id_Tama%C3%B1o_Espec%C3%ADfico%22%3D8</v>
      </c>
      <c r="AA22" s="54" t="s">
        <v>98</v>
      </c>
      <c r="AB22" s="30" t="str">
        <f t="shared" si="22"/>
        <v>Chile</v>
      </c>
      <c r="AC22" s="31" t="str">
        <f t="shared" si="22"/>
        <v>Año 2020</v>
      </c>
      <c r="AD22" s="32" t="str">
        <f t="shared" si="22"/>
        <v>empresas</v>
      </c>
      <c r="AE22" s="30" t="str">
        <f t="shared" si="22"/>
        <v>Número</v>
      </c>
      <c r="AG22" s="33" t="str">
        <f t="shared" si="3"/>
        <v>Gráfico 2</v>
      </c>
      <c r="AH22" s="34" t="str">
        <f t="shared" si="13"/>
        <v>Número de Empresas Agrícultura</v>
      </c>
      <c r="AI22" s="34" t="str">
        <f t="shared" si="16"/>
        <v>Número de empleados contratados en empresas dedicadas a agricultura y/o ganadería clasificadas por el Servicio de Impuestos Internos de tamaño GRANDE 1</v>
      </c>
      <c r="AJ22" s="34" t="str">
        <f t="shared" si="5"/>
        <v>Número de  Empresas del Sector Agrícola por Cultivo en la Categoría de Tamaño Específica: GRANDE 1 del Servicio de Impuestos Internos de Chile para el Año 2020 (empleados)</v>
      </c>
      <c r="AK22" s="35" t="str">
        <f t="shared" si="23"/>
        <v>Año 2020</v>
      </c>
      <c r="AL22" s="34" t="str">
        <f t="shared" si="23"/>
        <v>venta estimada, empresas en agricultura, cultivos, actividad económica, agricultura, ganadería</v>
      </c>
      <c r="AM22" s="36" t="str">
        <f t="shared" si="6"/>
        <v>https://analytics.zoho.com/open-view/2395394000001128577?ZOHO_CRITERIA=%224.5%22.%22Id_Tama%C3%B1o_Espec%C3%ADfico%22%3D8</v>
      </c>
      <c r="AN22" s="44" t="str">
        <f t="shared" si="20"/>
        <v>CHL</v>
      </c>
      <c r="AO22" s="44" t="str">
        <f t="shared" si="20"/>
        <v>País</v>
      </c>
      <c r="AP22" s="34" t="str">
        <f t="shared" si="20"/>
        <v>Número de Empleados de las empresas dedicadas a una actividad económica asociada a la agricultura o la ganadería, según tamaño de la empresa.</v>
      </c>
      <c r="AQ22" s="45">
        <f t="shared" si="20"/>
        <v>44324</v>
      </c>
      <c r="AR22" s="36" t="str">
        <f t="shared" si="20"/>
        <v>Español</v>
      </c>
      <c r="AS22" s="36" t="str">
        <f t="shared" si="20"/>
        <v>Naty</v>
      </c>
      <c r="AT22" s="40" t="str">
        <f t="shared" si="20"/>
        <v>No Aplica</v>
      </c>
      <c r="AU22" s="40" t="str">
        <f t="shared" si="20"/>
        <v>No Aplica</v>
      </c>
      <c r="AV22" s="40" t="str">
        <f t="shared" si="20"/>
        <v>No Aplica</v>
      </c>
      <c r="AW22" s="35">
        <f t="shared" si="20"/>
        <v>100100000</v>
      </c>
      <c r="AX22" s="41" t="e">
        <f t="shared" si="20"/>
        <v>#REF!</v>
      </c>
      <c r="AY22" s="46" t="str">
        <f t="shared" si="20"/>
        <v>Fruta</v>
      </c>
      <c r="AZ22" s="40">
        <f t="shared" si="20"/>
        <v>38</v>
      </c>
      <c r="BA22" s="41" t="e">
        <f>+VLOOKUP($AC22,[1]!Temporalidad[[nombre]:[Columna1]],7,0)</f>
        <v>#REF!</v>
      </c>
      <c r="BB22" s="41" t="e">
        <f>+VLOOKUP($E22,[1]!Tipo_Gráfico[#Data],2,0)</f>
        <v>#REF!</v>
      </c>
      <c r="BC22" s="36" t="str">
        <f t="shared" si="15"/>
        <v>Servicio de Impuestos Internos , Ministerio de Hacienda, Chile</v>
      </c>
      <c r="BD22" s="35" t="e">
        <f>+VLOOKUP($AD22,[1]!unidad_medida[[nombre]:[Columna1]],2,0)</f>
        <v>#REF!</v>
      </c>
      <c r="BE22" s="40" t="str">
        <f t="shared" si="21"/>
        <v>No Aplica</v>
      </c>
      <c r="BF22" s="40" t="str">
        <f t="shared" si="21"/>
        <v>No Aplica</v>
      </c>
      <c r="BG22" s="40" t="str">
        <f t="shared" si="21"/>
        <v>No Aplica</v>
      </c>
      <c r="BH22" s="41" t="e">
        <f>+VLOOKUP($AS22,[1]!Responsables[#Data],3,0)</f>
        <v>#REF!</v>
      </c>
      <c r="BI22" s="41" t="e">
        <f>+VLOOKUP($AD22,[1]!unidad_medida[[nombre]:[Columna1]],5,0)</f>
        <v>#REF!</v>
      </c>
    </row>
    <row r="23" spans="1:67" ht="43.5" x14ac:dyDescent="0.35">
      <c r="A23" s="58" t="s">
        <v>250</v>
      </c>
      <c r="B23" s="58" t="s">
        <v>251</v>
      </c>
      <c r="C23" s="59">
        <v>4.0999999999999996</v>
      </c>
      <c r="D23" s="19">
        <f t="shared" si="9"/>
        <v>22</v>
      </c>
      <c r="E23" s="20" t="str">
        <f t="shared" si="19"/>
        <v>GR</v>
      </c>
      <c r="F23" s="21"/>
      <c r="G23" s="22"/>
      <c r="H23" s="22"/>
      <c r="I23" s="23" t="s">
        <v>48</v>
      </c>
      <c r="J23" s="24">
        <v>9</v>
      </c>
      <c r="K23" s="22"/>
      <c r="L23" s="22"/>
      <c r="M23" s="22"/>
      <c r="N23" s="22"/>
      <c r="O23" s="22"/>
      <c r="P23" s="53" t="str">
        <f t="shared" si="17"/>
        <v>Número de  Empresas del Sector Agrícola por Cultivo en la Categoría de Tamaño Específica: PEQUEÑA 1 del Servicio de Impuestos Internos de Chile para el Año 2020 (empleados)</v>
      </c>
      <c r="Q23" s="20" t="str">
        <f t="shared" si="11"/>
        <v>Gráfico 2</v>
      </c>
      <c r="R23" s="26" t="s">
        <v>80</v>
      </c>
      <c r="S23" s="27">
        <f t="shared" si="1"/>
        <v>9</v>
      </c>
      <c r="T23" s="28"/>
      <c r="U23" s="28"/>
      <c r="V23" s="28"/>
      <c r="W23" s="28"/>
      <c r="X23" s="28"/>
      <c r="Y23" s="28"/>
      <c r="Z23" s="25" t="str">
        <f t="shared" si="18"/>
        <v>https://analytics.zoho.com/open-view/2395394000001128577?ZOHO_CRITERIA=%224.5%22.%22Id_Tama%C3%B1o_Espec%C3%ADfico%22%3D9</v>
      </c>
      <c r="AA23" s="54" t="s">
        <v>99</v>
      </c>
      <c r="AB23" s="30" t="str">
        <f t="shared" si="22"/>
        <v>Chile</v>
      </c>
      <c r="AC23" s="31" t="str">
        <f t="shared" si="22"/>
        <v>Año 2020</v>
      </c>
      <c r="AD23" s="32" t="str">
        <f t="shared" si="22"/>
        <v>empresas</v>
      </c>
      <c r="AE23" s="30" t="str">
        <f t="shared" si="22"/>
        <v>Número</v>
      </c>
      <c r="AG23" s="33" t="str">
        <f t="shared" si="3"/>
        <v>Gráfico 2</v>
      </c>
      <c r="AH23" s="34" t="str">
        <f t="shared" si="13"/>
        <v>Número de Empresas Agrícultura</v>
      </c>
      <c r="AI23" s="34" t="str">
        <f t="shared" si="16"/>
        <v>Número de empleados contratados en empresas dedicadas a agricultura y/o ganadería clasificadas por el Servicio de Impuestos Internos de tamaño PEQUEÑA 1</v>
      </c>
      <c r="AJ23" s="34" t="str">
        <f t="shared" si="5"/>
        <v>Número de  Empresas del Sector Agrícola por Cultivo en la Categoría de Tamaño Específica: PEQUEÑA 1 del Servicio de Impuestos Internos de Chile para el Año 2020 (empleados)</v>
      </c>
      <c r="AK23" s="35" t="str">
        <f t="shared" si="23"/>
        <v>Año 2020</v>
      </c>
      <c r="AL23" s="34" t="str">
        <f t="shared" si="23"/>
        <v>venta estimada, empresas en agricultura, cultivos, actividad económica, agricultura, ganadería</v>
      </c>
      <c r="AM23" s="36" t="str">
        <f t="shared" si="6"/>
        <v>https://analytics.zoho.com/open-view/2395394000001128577?ZOHO_CRITERIA=%224.5%22.%22Id_Tama%C3%B1o_Espec%C3%ADfico%22%3D9</v>
      </c>
      <c r="AN23" s="44" t="str">
        <f t="shared" si="20"/>
        <v>CHL</v>
      </c>
      <c r="AO23" s="44" t="str">
        <f t="shared" si="20"/>
        <v>País</v>
      </c>
      <c r="AP23" s="34" t="str">
        <f t="shared" si="20"/>
        <v>Número de Empleados de las empresas dedicadas a una actividad económica asociada a la agricultura o la ganadería, según tamaño de la empresa.</v>
      </c>
      <c r="AQ23" s="45">
        <f t="shared" si="20"/>
        <v>44324</v>
      </c>
      <c r="AR23" s="36" t="str">
        <f t="shared" si="20"/>
        <v>Español</v>
      </c>
      <c r="AS23" s="36" t="str">
        <f t="shared" si="20"/>
        <v>Naty</v>
      </c>
      <c r="AT23" s="40" t="str">
        <f t="shared" si="20"/>
        <v>No Aplica</v>
      </c>
      <c r="AU23" s="40" t="str">
        <f t="shared" si="20"/>
        <v>No Aplica</v>
      </c>
      <c r="AV23" s="40" t="str">
        <f t="shared" si="20"/>
        <v>No Aplica</v>
      </c>
      <c r="AW23" s="35">
        <f t="shared" si="20"/>
        <v>100100000</v>
      </c>
      <c r="AX23" s="41" t="e">
        <f t="shared" si="20"/>
        <v>#REF!</v>
      </c>
      <c r="AY23" s="46" t="str">
        <f t="shared" si="20"/>
        <v>Fruta</v>
      </c>
      <c r="AZ23" s="40">
        <f t="shared" si="20"/>
        <v>38</v>
      </c>
      <c r="BA23" s="41" t="e">
        <f>+VLOOKUP($AC23,[1]!Temporalidad[[nombre]:[Columna1]],7,0)</f>
        <v>#REF!</v>
      </c>
      <c r="BB23" s="41" t="e">
        <f>+VLOOKUP($E23,[1]!Tipo_Gráfico[#Data],2,0)</f>
        <v>#REF!</v>
      </c>
      <c r="BC23" s="36" t="str">
        <f t="shared" si="15"/>
        <v>Servicio de Impuestos Internos , Ministerio de Hacienda, Chile</v>
      </c>
      <c r="BD23" s="35" t="e">
        <f>+VLOOKUP($AD23,[1]!unidad_medida[[nombre]:[Columna1]],2,0)</f>
        <v>#REF!</v>
      </c>
      <c r="BE23" s="40" t="str">
        <f t="shared" si="21"/>
        <v>No Aplica</v>
      </c>
      <c r="BF23" s="40" t="str">
        <f t="shared" si="21"/>
        <v>No Aplica</v>
      </c>
      <c r="BG23" s="40" t="str">
        <f t="shared" si="21"/>
        <v>No Aplica</v>
      </c>
      <c r="BH23" s="41" t="e">
        <f>+VLOOKUP($AS23,[1]!Responsables[#Data],3,0)</f>
        <v>#REF!</v>
      </c>
      <c r="BI23" s="41" t="e">
        <f>+VLOOKUP($AD23,[1]!unidad_medida[[nombre]:[Columna1]],5,0)</f>
        <v>#REF!</v>
      </c>
    </row>
    <row r="24" spans="1:67" ht="43.5" x14ac:dyDescent="0.35">
      <c r="A24" s="58" t="s">
        <v>250</v>
      </c>
      <c r="B24" s="58" t="s">
        <v>251</v>
      </c>
      <c r="C24" s="59">
        <v>4.0999999999999996</v>
      </c>
      <c r="D24" s="19">
        <f t="shared" si="9"/>
        <v>23</v>
      </c>
      <c r="E24" s="20" t="str">
        <f t="shared" si="19"/>
        <v>GR</v>
      </c>
      <c r="F24" s="21"/>
      <c r="G24" s="22"/>
      <c r="H24" s="22"/>
      <c r="I24" s="23" t="s">
        <v>48</v>
      </c>
      <c r="J24" s="24">
        <v>10</v>
      </c>
      <c r="K24" s="22"/>
      <c r="L24" s="22"/>
      <c r="M24" s="22"/>
      <c r="N24" s="22"/>
      <c r="O24" s="22"/>
      <c r="P24" s="53" t="str">
        <f t="shared" si="17"/>
        <v>Número de  Empresas del Sector Agrícola por Cultivo en la Categoría de Tamaño Específica: MEDIANA 2 del Servicio de Impuestos Internos de Chile para el Año 2020 (empleados)</v>
      </c>
      <c r="Q24" s="20" t="str">
        <f t="shared" si="11"/>
        <v>Gráfico 2</v>
      </c>
      <c r="R24" s="26" t="s">
        <v>82</v>
      </c>
      <c r="S24" s="27">
        <f t="shared" si="1"/>
        <v>10</v>
      </c>
      <c r="T24" s="28"/>
      <c r="U24" s="28"/>
      <c r="V24" s="28"/>
      <c r="W24" s="28"/>
      <c r="X24" s="28"/>
      <c r="Y24" s="28"/>
      <c r="Z24" s="25" t="str">
        <f t="shared" si="18"/>
        <v>https://analytics.zoho.com/open-view/2395394000001128577?ZOHO_CRITERIA=%224.5%22.%22Id_Tama%C3%B1o_Espec%C3%ADfico%22%3D10</v>
      </c>
      <c r="AA24" s="54" t="s">
        <v>100</v>
      </c>
      <c r="AB24" s="30" t="str">
        <f t="shared" si="22"/>
        <v>Chile</v>
      </c>
      <c r="AC24" s="31" t="str">
        <f t="shared" si="22"/>
        <v>Año 2020</v>
      </c>
      <c r="AD24" s="32" t="str">
        <f t="shared" si="22"/>
        <v>empresas</v>
      </c>
      <c r="AE24" s="30" t="str">
        <f t="shared" si="22"/>
        <v>Número</v>
      </c>
      <c r="AG24" s="33" t="str">
        <f t="shared" si="3"/>
        <v>Gráfico 2</v>
      </c>
      <c r="AH24" s="34" t="str">
        <f t="shared" si="13"/>
        <v>Número de Empresas Agrícultura</v>
      </c>
      <c r="AI24" s="34" t="str">
        <f t="shared" si="16"/>
        <v>Número de empleados contratados en empresas dedicadas a agricultura y/o ganadería clasificadas por el Servicio de Impuestos Internos de tamaño MEDIANA 2</v>
      </c>
      <c r="AJ24" s="34" t="str">
        <f t="shared" si="5"/>
        <v>Número de  Empresas del Sector Agrícola por Cultivo en la Categoría de Tamaño Específica: MEDIANA 2 del Servicio de Impuestos Internos de Chile para el Año 2020 (empleados)</v>
      </c>
      <c r="AK24" s="35" t="str">
        <f t="shared" si="23"/>
        <v>Año 2020</v>
      </c>
      <c r="AL24" s="34" t="str">
        <f t="shared" si="23"/>
        <v>venta estimada, empresas en agricultura, cultivos, actividad económica, agricultura, ganadería</v>
      </c>
      <c r="AM24" s="36" t="str">
        <f t="shared" si="6"/>
        <v>https://analytics.zoho.com/open-view/2395394000001128577?ZOHO_CRITERIA=%224.5%22.%22Id_Tama%C3%B1o_Espec%C3%ADfico%22%3D10</v>
      </c>
      <c r="AN24" s="44" t="str">
        <f t="shared" si="20"/>
        <v>CHL</v>
      </c>
      <c r="AO24" s="44" t="str">
        <f t="shared" si="20"/>
        <v>País</v>
      </c>
      <c r="AP24" s="34" t="str">
        <f t="shared" si="20"/>
        <v>Número de Empleados de las empresas dedicadas a una actividad económica asociada a la agricultura o la ganadería, según tamaño de la empresa.</v>
      </c>
      <c r="AQ24" s="45">
        <f t="shared" si="20"/>
        <v>44324</v>
      </c>
      <c r="AR24" s="36" t="str">
        <f t="shared" si="20"/>
        <v>Español</v>
      </c>
      <c r="AS24" s="36" t="str">
        <f t="shared" si="20"/>
        <v>Naty</v>
      </c>
      <c r="AT24" s="40" t="str">
        <f t="shared" si="20"/>
        <v>No Aplica</v>
      </c>
      <c r="AU24" s="40" t="str">
        <f t="shared" si="20"/>
        <v>No Aplica</v>
      </c>
      <c r="AV24" s="40" t="str">
        <f t="shared" si="20"/>
        <v>No Aplica</v>
      </c>
      <c r="AW24" s="35">
        <f t="shared" si="20"/>
        <v>100100000</v>
      </c>
      <c r="AX24" s="41" t="e">
        <f t="shared" si="20"/>
        <v>#REF!</v>
      </c>
      <c r="AY24" s="46" t="str">
        <f t="shared" si="20"/>
        <v>Fruta</v>
      </c>
      <c r="AZ24" s="40">
        <f t="shared" si="20"/>
        <v>38</v>
      </c>
      <c r="BA24" s="41" t="e">
        <f>+VLOOKUP($AC24,[1]!Temporalidad[[nombre]:[Columna1]],7,0)</f>
        <v>#REF!</v>
      </c>
      <c r="BB24" s="41" t="e">
        <f>+VLOOKUP($E24,[1]!Tipo_Gráfico[#Data],2,0)</f>
        <v>#REF!</v>
      </c>
      <c r="BC24" s="36" t="str">
        <f t="shared" si="15"/>
        <v>Servicio de Impuestos Internos , Ministerio de Hacienda, Chile</v>
      </c>
      <c r="BD24" s="35" t="e">
        <f>+VLOOKUP($AD24,[1]!unidad_medida[[nombre]:[Columna1]],2,0)</f>
        <v>#REF!</v>
      </c>
      <c r="BE24" s="40" t="str">
        <f t="shared" si="21"/>
        <v>No Aplica</v>
      </c>
      <c r="BF24" s="40" t="str">
        <f t="shared" si="21"/>
        <v>No Aplica</v>
      </c>
      <c r="BG24" s="40" t="str">
        <f t="shared" si="21"/>
        <v>No Aplica</v>
      </c>
      <c r="BH24" s="41" t="e">
        <f>+VLOOKUP($AS24,[1]!Responsables[#Data],3,0)</f>
        <v>#REF!</v>
      </c>
      <c r="BI24" s="41" t="e">
        <f>+VLOOKUP($AD24,[1]!unidad_medida[[nombre]:[Columna1]],5,0)</f>
        <v>#REF!</v>
      </c>
    </row>
    <row r="25" spans="1:67" ht="43.5" x14ac:dyDescent="0.35">
      <c r="A25" s="58" t="s">
        <v>250</v>
      </c>
      <c r="B25" s="58" t="s">
        <v>251</v>
      </c>
      <c r="C25" s="59">
        <v>4.0999999999999996</v>
      </c>
      <c r="D25" s="19">
        <f t="shared" si="9"/>
        <v>24</v>
      </c>
      <c r="E25" s="20" t="str">
        <f t="shared" si="19"/>
        <v>GR</v>
      </c>
      <c r="F25" s="21"/>
      <c r="G25" s="22"/>
      <c r="H25" s="22"/>
      <c r="I25" s="23" t="s">
        <v>48</v>
      </c>
      <c r="J25" s="24">
        <v>11</v>
      </c>
      <c r="K25" s="22"/>
      <c r="L25" s="22"/>
      <c r="M25" s="22"/>
      <c r="N25" s="22"/>
      <c r="O25" s="22"/>
      <c r="P25" s="53" t="str">
        <f t="shared" si="17"/>
        <v>Número de  Empresas del Sector Agrícola por Cultivo en la Categoría de Tamaño Específica: GRANDE 2 del Servicio de Impuestos Internos de Chile para el Año 2020 (empleados)</v>
      </c>
      <c r="Q25" s="20" t="str">
        <f t="shared" si="11"/>
        <v>Gráfico 2</v>
      </c>
      <c r="R25" s="26" t="s">
        <v>84</v>
      </c>
      <c r="S25" s="27">
        <f t="shared" si="1"/>
        <v>11</v>
      </c>
      <c r="T25" s="28"/>
      <c r="U25" s="28"/>
      <c r="V25" s="28"/>
      <c r="W25" s="28"/>
      <c r="X25" s="28"/>
      <c r="Y25" s="28"/>
      <c r="Z25" s="25" t="str">
        <f t="shared" si="18"/>
        <v>https://analytics.zoho.com/open-view/2395394000001128577?ZOHO_CRITERIA=%224.5%22.%22Id_Tama%C3%B1o_Espec%C3%ADfico%22%3D11</v>
      </c>
      <c r="AA25" s="54" t="s">
        <v>101</v>
      </c>
      <c r="AB25" s="30" t="str">
        <f t="shared" si="22"/>
        <v>Chile</v>
      </c>
      <c r="AC25" s="31" t="str">
        <f t="shared" si="22"/>
        <v>Año 2020</v>
      </c>
      <c r="AD25" s="32" t="str">
        <f t="shared" si="22"/>
        <v>empresas</v>
      </c>
      <c r="AE25" s="30" t="str">
        <f t="shared" si="22"/>
        <v>Número</v>
      </c>
      <c r="AG25" s="33" t="str">
        <f t="shared" si="3"/>
        <v>Gráfico 2</v>
      </c>
      <c r="AH25" s="34" t="str">
        <f t="shared" si="13"/>
        <v>Número de Empresas Agrícultura</v>
      </c>
      <c r="AI25" s="34" t="str">
        <f t="shared" si="16"/>
        <v>Número de empleados contratados en empresas dedicadas a agricultura y/o ganadería clasificadas por el Servicio de Impuestos Internos de tamaño GRANDE 2</v>
      </c>
      <c r="AJ25" s="34" t="str">
        <f t="shared" si="5"/>
        <v>Número de  Empresas del Sector Agrícola por Cultivo en la Categoría de Tamaño Específica: GRANDE 2 del Servicio de Impuestos Internos de Chile para el Año 2020 (empleados)</v>
      </c>
      <c r="AK25" s="35" t="str">
        <f t="shared" si="23"/>
        <v>Año 2020</v>
      </c>
      <c r="AL25" s="34" t="str">
        <f t="shared" si="23"/>
        <v>venta estimada, empresas en agricultura, cultivos, actividad económica, agricultura, ganadería</v>
      </c>
      <c r="AM25" s="36" t="str">
        <f t="shared" si="6"/>
        <v>https://analytics.zoho.com/open-view/2395394000001128577?ZOHO_CRITERIA=%224.5%22.%22Id_Tama%C3%B1o_Espec%C3%ADfico%22%3D11</v>
      </c>
      <c r="AN25" s="44" t="str">
        <f t="shared" si="20"/>
        <v>CHL</v>
      </c>
      <c r="AO25" s="44" t="str">
        <f t="shared" si="20"/>
        <v>País</v>
      </c>
      <c r="AP25" s="34" t="str">
        <f t="shared" si="20"/>
        <v>Número de Empleados de las empresas dedicadas a una actividad económica asociada a la agricultura o la ganadería, según tamaño de la empresa.</v>
      </c>
      <c r="AQ25" s="45">
        <f t="shared" si="20"/>
        <v>44324</v>
      </c>
      <c r="AR25" s="36" t="str">
        <f t="shared" si="20"/>
        <v>Español</v>
      </c>
      <c r="AS25" s="36" t="str">
        <f t="shared" si="20"/>
        <v>Naty</v>
      </c>
      <c r="AT25" s="40" t="str">
        <f t="shared" si="20"/>
        <v>No Aplica</v>
      </c>
      <c r="AU25" s="40" t="str">
        <f t="shared" si="20"/>
        <v>No Aplica</v>
      </c>
      <c r="AV25" s="40" t="str">
        <f t="shared" si="20"/>
        <v>No Aplica</v>
      </c>
      <c r="AW25" s="35">
        <f t="shared" si="20"/>
        <v>100100000</v>
      </c>
      <c r="AX25" s="41" t="e">
        <f t="shared" si="20"/>
        <v>#REF!</v>
      </c>
      <c r="AY25" s="46" t="str">
        <f t="shared" si="20"/>
        <v>Fruta</v>
      </c>
      <c r="AZ25" s="40">
        <f t="shared" si="20"/>
        <v>38</v>
      </c>
      <c r="BA25" s="41" t="e">
        <f>+VLOOKUP($AC25,[1]!Temporalidad[[nombre]:[Columna1]],7,0)</f>
        <v>#REF!</v>
      </c>
      <c r="BB25" s="41" t="e">
        <f>+VLOOKUP($E25,[1]!Tipo_Gráfico[#Data],2,0)</f>
        <v>#REF!</v>
      </c>
      <c r="BC25" s="36" t="str">
        <f t="shared" si="15"/>
        <v>Servicio de Impuestos Internos , Ministerio de Hacienda, Chile</v>
      </c>
      <c r="BD25" s="35" t="e">
        <f>+VLOOKUP($AD25,[1]!unidad_medida[[nombre]:[Columna1]],2,0)</f>
        <v>#REF!</v>
      </c>
      <c r="BE25" s="40" t="str">
        <f t="shared" si="21"/>
        <v>No Aplica</v>
      </c>
      <c r="BF25" s="40" t="str">
        <f t="shared" si="21"/>
        <v>No Aplica</v>
      </c>
      <c r="BG25" s="40" t="str">
        <f t="shared" si="21"/>
        <v>No Aplica</v>
      </c>
      <c r="BH25" s="41" t="e">
        <f>+VLOOKUP($AS25,[1]!Responsables[#Data],3,0)</f>
        <v>#REF!</v>
      </c>
      <c r="BI25" s="41" t="e">
        <f>+VLOOKUP($AD25,[1]!unidad_medida[[nombre]:[Columna1]],5,0)</f>
        <v>#REF!</v>
      </c>
    </row>
    <row r="26" spans="1:67" ht="43.5" x14ac:dyDescent="0.35">
      <c r="A26" s="58" t="s">
        <v>250</v>
      </c>
      <c r="B26" s="58" t="s">
        <v>251</v>
      </c>
      <c r="C26" s="59">
        <v>4.0999999999999996</v>
      </c>
      <c r="D26" s="19">
        <f t="shared" si="9"/>
        <v>25</v>
      </c>
      <c r="E26" s="20" t="str">
        <f t="shared" si="19"/>
        <v>GR</v>
      </c>
      <c r="F26" s="21"/>
      <c r="G26" s="22"/>
      <c r="H26" s="22"/>
      <c r="I26" s="23" t="s">
        <v>48</v>
      </c>
      <c r="J26" s="24">
        <v>12</v>
      </c>
      <c r="K26" s="22"/>
      <c r="L26" s="22"/>
      <c r="M26" s="22"/>
      <c r="N26" s="22"/>
      <c r="O26" s="22"/>
      <c r="P26" s="53" t="str">
        <f t="shared" si="17"/>
        <v>Número de  Empresas del Sector Agrícola por Cultivo en la Categoría de Tamaño Específica: GRANDE 4 del Servicio de Impuestos Internos de Chile para el Año 2020 (empleados)</v>
      </c>
      <c r="Q26" s="20" t="str">
        <f t="shared" si="11"/>
        <v>Gráfico 2</v>
      </c>
      <c r="R26" s="26" t="s">
        <v>86</v>
      </c>
      <c r="S26" s="27">
        <f t="shared" si="1"/>
        <v>12</v>
      </c>
      <c r="T26" s="28"/>
      <c r="U26" s="28"/>
      <c r="V26" s="28"/>
      <c r="W26" s="28"/>
      <c r="X26" s="28"/>
      <c r="Y26" s="28"/>
      <c r="Z26" s="25" t="str">
        <f t="shared" si="18"/>
        <v>https://analytics.zoho.com/open-view/2395394000001128577?ZOHO_CRITERIA=%224.5%22.%22Id_Tama%C3%B1o_Espec%C3%ADfico%22%3D12</v>
      </c>
      <c r="AA26" s="54" t="s">
        <v>102</v>
      </c>
      <c r="AB26" s="30" t="str">
        <f t="shared" si="22"/>
        <v>Chile</v>
      </c>
      <c r="AC26" s="31" t="str">
        <f t="shared" si="22"/>
        <v>Año 2020</v>
      </c>
      <c r="AD26" s="32" t="str">
        <f t="shared" si="22"/>
        <v>empresas</v>
      </c>
      <c r="AE26" s="30" t="str">
        <f t="shared" si="22"/>
        <v>Número</v>
      </c>
      <c r="AG26" s="33" t="str">
        <f t="shared" si="3"/>
        <v>Gráfico 2</v>
      </c>
      <c r="AH26" s="34" t="str">
        <f t="shared" si="13"/>
        <v>Número de Empresas Agrícultura</v>
      </c>
      <c r="AI26" s="34" t="str">
        <f t="shared" si="16"/>
        <v>Número de empleados contratados en empresas dedicadas a agricultura y/o ganadería clasificadas por el Servicio de Impuestos Internos de tamaño GRANDE 4</v>
      </c>
      <c r="AJ26" s="34" t="str">
        <f t="shared" si="5"/>
        <v>Número de  Empresas del Sector Agrícola por Cultivo en la Categoría de Tamaño Específica: GRANDE 4 del Servicio de Impuestos Internos de Chile para el Año 2020 (empleados)</v>
      </c>
      <c r="AK26" s="35" t="str">
        <f t="shared" si="23"/>
        <v>Año 2020</v>
      </c>
      <c r="AL26" s="34" t="str">
        <f t="shared" si="23"/>
        <v>venta estimada, empresas en agricultura, cultivos, actividad económica, agricultura, ganadería</v>
      </c>
      <c r="AM26" s="36" t="str">
        <f t="shared" si="6"/>
        <v>https://analytics.zoho.com/open-view/2395394000001128577?ZOHO_CRITERIA=%224.5%22.%22Id_Tama%C3%B1o_Espec%C3%ADfico%22%3D12</v>
      </c>
      <c r="AN26" s="44" t="str">
        <f t="shared" si="20"/>
        <v>CHL</v>
      </c>
      <c r="AO26" s="44" t="str">
        <f t="shared" si="20"/>
        <v>País</v>
      </c>
      <c r="AP26" s="34" t="str">
        <f t="shared" si="20"/>
        <v>Número de Empleados de las empresas dedicadas a una actividad económica asociada a la agricultura o la ganadería, según tamaño de la empresa.</v>
      </c>
      <c r="AQ26" s="45">
        <f t="shared" si="20"/>
        <v>44324</v>
      </c>
      <c r="AR26" s="36" t="str">
        <f t="shared" si="20"/>
        <v>Español</v>
      </c>
      <c r="AS26" s="36" t="str">
        <f t="shared" si="20"/>
        <v>Naty</v>
      </c>
      <c r="AT26" s="40" t="str">
        <f t="shared" si="20"/>
        <v>No Aplica</v>
      </c>
      <c r="AU26" s="40" t="str">
        <f t="shared" si="20"/>
        <v>No Aplica</v>
      </c>
      <c r="AV26" s="40" t="str">
        <f t="shared" si="20"/>
        <v>No Aplica</v>
      </c>
      <c r="AW26" s="35">
        <f t="shared" si="20"/>
        <v>100100000</v>
      </c>
      <c r="AX26" s="41" t="e">
        <f t="shared" si="20"/>
        <v>#REF!</v>
      </c>
      <c r="AY26" s="46" t="str">
        <f t="shared" si="20"/>
        <v>Fruta</v>
      </c>
      <c r="AZ26" s="40">
        <f t="shared" si="20"/>
        <v>38</v>
      </c>
      <c r="BA26" s="41" t="e">
        <f>+VLOOKUP($AC26,[1]!Temporalidad[[nombre]:[Columna1]],7,0)</f>
        <v>#REF!</v>
      </c>
      <c r="BB26" s="41" t="e">
        <f>+VLOOKUP($E26,[1]!Tipo_Gráfico[#Data],2,0)</f>
        <v>#REF!</v>
      </c>
      <c r="BC26" s="36" t="str">
        <f t="shared" si="15"/>
        <v>Servicio de Impuestos Internos , Ministerio de Hacienda, Chile</v>
      </c>
      <c r="BD26" s="35" t="e">
        <f>+VLOOKUP($AD26,[1]!unidad_medida[[nombre]:[Columna1]],2,0)</f>
        <v>#REF!</v>
      </c>
      <c r="BE26" s="40" t="str">
        <f t="shared" si="21"/>
        <v>No Aplica</v>
      </c>
      <c r="BF26" s="40" t="str">
        <f t="shared" si="21"/>
        <v>No Aplica</v>
      </c>
      <c r="BG26" s="40" t="str">
        <f t="shared" si="21"/>
        <v>No Aplica</v>
      </c>
      <c r="BH26" s="41" t="e">
        <f>+VLOOKUP($AS26,[1]!Responsables[#Data],3,0)</f>
        <v>#REF!</v>
      </c>
      <c r="BI26" s="41" t="e">
        <f>+VLOOKUP($AD26,[1]!unidad_medida[[nombre]:[Columna1]],5,0)</f>
        <v>#REF!</v>
      </c>
    </row>
    <row r="27" spans="1:67" ht="43.5" x14ac:dyDescent="0.35">
      <c r="A27" s="58" t="s">
        <v>250</v>
      </c>
      <c r="B27" s="58" t="s">
        <v>251</v>
      </c>
      <c r="C27" s="59">
        <v>4.0999999999999996</v>
      </c>
      <c r="D27" s="19">
        <f t="shared" si="9"/>
        <v>26</v>
      </c>
      <c r="E27" s="20" t="str">
        <f t="shared" si="19"/>
        <v>GR</v>
      </c>
      <c r="F27" s="21"/>
      <c r="G27" s="22"/>
      <c r="H27" s="22"/>
      <c r="I27" s="23" t="s">
        <v>48</v>
      </c>
      <c r="J27" s="24">
        <v>13</v>
      </c>
      <c r="K27" s="22"/>
      <c r="L27" s="22"/>
      <c r="M27" s="22"/>
      <c r="N27" s="22"/>
      <c r="O27" s="22"/>
      <c r="P27" s="53" t="str">
        <f t="shared" si="17"/>
        <v>Número de  Empresas del Sector Agrícola por Cultivo en la Categoría de Tamaño Específica: GRANDE 3 del Servicio de Impuestos Internos de Chile para el Año 2020 (empleados)</v>
      </c>
      <c r="Q27" s="20" t="str">
        <f t="shared" si="11"/>
        <v>Gráfico 2</v>
      </c>
      <c r="R27" s="26" t="s">
        <v>88</v>
      </c>
      <c r="S27" s="27">
        <f t="shared" si="1"/>
        <v>13</v>
      </c>
      <c r="T27" s="28"/>
      <c r="U27" s="28"/>
      <c r="V27" s="28"/>
      <c r="W27" s="28"/>
      <c r="X27" s="28"/>
      <c r="Y27" s="28"/>
      <c r="Z27" s="25" t="str">
        <f t="shared" si="18"/>
        <v>https://analytics.zoho.com/open-view/2395394000001128577?ZOHO_CRITERIA=%224.5%22.%22Id_Tama%C3%B1o_Espec%C3%ADfico%22%3D13</v>
      </c>
      <c r="AA27" s="54" t="s">
        <v>103</v>
      </c>
      <c r="AB27" s="30" t="str">
        <f t="shared" si="22"/>
        <v>Chile</v>
      </c>
      <c r="AC27" s="31" t="str">
        <f t="shared" si="22"/>
        <v>Año 2020</v>
      </c>
      <c r="AD27" s="32" t="str">
        <f t="shared" si="22"/>
        <v>empresas</v>
      </c>
      <c r="AE27" s="30" t="str">
        <f t="shared" si="22"/>
        <v>Número</v>
      </c>
      <c r="AG27" s="33" t="str">
        <f t="shared" si="3"/>
        <v>Gráfico 2</v>
      </c>
      <c r="AH27" s="34" t="str">
        <f t="shared" si="13"/>
        <v>Número de Empresas Agrícultura</v>
      </c>
      <c r="AI27" s="34" t="str">
        <f t="shared" si="16"/>
        <v>Número de empleados contratados en empresas dedicadas a agricultura y/o ganadería clasificadas por el Servicio de Impuestos Internos de tamaño GRANDE 3</v>
      </c>
      <c r="AJ27" s="34" t="str">
        <f t="shared" si="5"/>
        <v>Número de  Empresas del Sector Agrícola por Cultivo en la Categoría de Tamaño Específica: GRANDE 3 del Servicio de Impuestos Internos de Chile para el Año 2020 (empleados)</v>
      </c>
      <c r="AK27" s="35" t="str">
        <f t="shared" si="23"/>
        <v>Año 2020</v>
      </c>
      <c r="AL27" s="34" t="str">
        <f t="shared" si="23"/>
        <v>venta estimada, empresas en agricultura, cultivos, actividad económica, agricultura, ganadería</v>
      </c>
      <c r="AM27" s="36" t="str">
        <f t="shared" si="6"/>
        <v>https://analytics.zoho.com/open-view/2395394000001128577?ZOHO_CRITERIA=%224.5%22.%22Id_Tama%C3%B1o_Espec%C3%ADfico%22%3D13</v>
      </c>
      <c r="AN27" s="44" t="str">
        <f t="shared" si="20"/>
        <v>CHL</v>
      </c>
      <c r="AO27" s="44" t="str">
        <f t="shared" si="20"/>
        <v>País</v>
      </c>
      <c r="AP27" s="34" t="str">
        <f t="shared" si="20"/>
        <v>Número de Empleados de las empresas dedicadas a una actividad económica asociada a la agricultura o la ganadería, según tamaño de la empresa.</v>
      </c>
      <c r="AQ27" s="45">
        <f t="shared" si="20"/>
        <v>44324</v>
      </c>
      <c r="AR27" s="36" t="str">
        <f t="shared" si="20"/>
        <v>Español</v>
      </c>
      <c r="AS27" s="36" t="str">
        <f t="shared" si="20"/>
        <v>Naty</v>
      </c>
      <c r="AT27" s="40" t="str">
        <f t="shared" si="20"/>
        <v>No Aplica</v>
      </c>
      <c r="AU27" s="40" t="str">
        <f t="shared" si="20"/>
        <v>No Aplica</v>
      </c>
      <c r="AV27" s="40" t="str">
        <f t="shared" si="20"/>
        <v>No Aplica</v>
      </c>
      <c r="AW27" s="35">
        <f t="shared" si="20"/>
        <v>100100000</v>
      </c>
      <c r="AX27" s="41" t="e">
        <f t="shared" si="20"/>
        <v>#REF!</v>
      </c>
      <c r="AY27" s="46" t="str">
        <f t="shared" si="20"/>
        <v>Fruta</v>
      </c>
      <c r="AZ27" s="40">
        <f t="shared" si="20"/>
        <v>38</v>
      </c>
      <c r="BA27" s="41" t="e">
        <f>+VLOOKUP($AC27,[1]!Temporalidad[[nombre]:[Columna1]],7,0)</f>
        <v>#REF!</v>
      </c>
      <c r="BB27" s="41" t="e">
        <f>+VLOOKUP($E27,[1]!Tipo_Gráfico[#Data],2,0)</f>
        <v>#REF!</v>
      </c>
      <c r="BC27" s="36" t="str">
        <f t="shared" si="15"/>
        <v>Servicio de Impuestos Internos , Ministerio de Hacienda, Chile</v>
      </c>
      <c r="BD27" s="35" t="e">
        <f>+VLOOKUP($AD27,[1]!unidad_medida[[nombre]:[Columna1]],2,0)</f>
        <v>#REF!</v>
      </c>
      <c r="BE27" s="40" t="str">
        <f t="shared" si="21"/>
        <v>No Aplica</v>
      </c>
      <c r="BF27" s="40" t="str">
        <f t="shared" si="21"/>
        <v>No Aplica</v>
      </c>
      <c r="BG27" s="40" t="str">
        <f t="shared" si="21"/>
        <v>No Aplica</v>
      </c>
      <c r="BH27" s="41" t="e">
        <f>+VLOOKUP($AS27,[1]!Responsables[#Data],3,0)</f>
        <v>#REF!</v>
      </c>
      <c r="BI27" s="41" t="e">
        <f>+VLOOKUP($AD27,[1]!unidad_medida[[nombre]:[Columna1]],5,0)</f>
        <v>#REF!</v>
      </c>
      <c r="BJ27" s="63" t="s">
        <v>261</v>
      </c>
      <c r="BK27" s="63" t="s">
        <v>259</v>
      </c>
      <c r="BO27" s="63" t="s">
        <v>260</v>
      </c>
    </row>
    <row r="28" spans="1:67" ht="43.5" x14ac:dyDescent="0.35">
      <c r="A28" s="58" t="s">
        <v>250</v>
      </c>
      <c r="B28" s="58" t="s">
        <v>251</v>
      </c>
      <c r="C28" s="59">
        <v>4.0999999999999996</v>
      </c>
      <c r="D28" s="19">
        <f t="shared" si="9"/>
        <v>27</v>
      </c>
      <c r="E28" s="20" t="str">
        <f t="shared" si="19"/>
        <v>GR</v>
      </c>
      <c r="F28" s="21"/>
      <c r="G28" s="22"/>
      <c r="H28" s="23" t="s">
        <v>48</v>
      </c>
      <c r="I28" s="22"/>
      <c r="J28" s="24">
        <v>1</v>
      </c>
      <c r="K28" s="22"/>
      <c r="L28" s="22"/>
      <c r="M28" s="22"/>
      <c r="N28" s="22"/>
      <c r="O28" s="22"/>
      <c r="P28" s="53" t="str">
        <f>+"Ventas Estimadas de Empresas del Sector Agrícola por Tipo de Cultivo en la Categoría de Tamaño Específica: "&amp;R28&amp;" del Servicio de Impuestos Internos de Chile para el Año 2020 (USD)"</f>
        <v>Ventas Estimadas de Empresas del Sector Agrícola por Tipo de Cultivo en la Categoría de Tamaño Específica: SIN VENTAS del Servicio de Impuestos Internos de Chile para el Año 2020 (USD)</v>
      </c>
      <c r="Q28" s="20" t="s">
        <v>104</v>
      </c>
      <c r="R28" s="26" t="s">
        <v>50</v>
      </c>
      <c r="S28" s="27">
        <f t="shared" si="1"/>
        <v>1</v>
      </c>
      <c r="T28" s="28"/>
      <c r="U28" s="28"/>
      <c r="V28" s="28"/>
      <c r="W28" s="28"/>
      <c r="X28" s="28"/>
      <c r="Y28" s="28"/>
      <c r="Z28" s="25" t="str">
        <f>+"https://analytics.zoho.com/open-view/2395394000001128894?ZOHO_CRITERIA=%224.5%22.%22Id_Tama%C3%B1o_Espec%C3%ADfico%22%3D"&amp;S28</f>
        <v>https://analytics.zoho.com/open-view/2395394000001128894?ZOHO_CRITERIA=%224.5%22.%22Id_Tama%C3%B1o_Espec%C3%ADfico%22%3D1</v>
      </c>
      <c r="AA28" s="54" t="s">
        <v>105</v>
      </c>
      <c r="AB28" s="30" t="str">
        <f t="shared" si="22"/>
        <v>Chile</v>
      </c>
      <c r="AC28" s="31" t="str">
        <f t="shared" si="22"/>
        <v>Año 2020</v>
      </c>
      <c r="AD28" s="32" t="s">
        <v>106</v>
      </c>
      <c r="AE28" s="30" t="s">
        <v>107</v>
      </c>
      <c r="AG28" s="33" t="str">
        <f t="shared" si="3"/>
        <v>Gráfico 3</v>
      </c>
      <c r="AH28" s="34" t="s">
        <v>108</v>
      </c>
      <c r="AI28" s="34" t="str">
        <f>+"Ventas Estimadas de empresas dedicadas a agricultura y/o ganadería clasificadas por el Servicio de Impuestos Internos de tamaño "&amp;R28</f>
        <v>Ventas Estimadas de empresas dedicadas a agricultura y/o ganadería clasificadas por el Servicio de Impuestos Internos de tamaño SIN VENTAS</v>
      </c>
      <c r="AJ28" s="34" t="str">
        <f t="shared" si="5"/>
        <v>Ventas Estimadas de Empresas del Sector Agrícola por Tipo de Cultivo en la Categoría de Tamaño Específica: SIN VENTAS del Servicio de Impuestos Internos de Chile para el Año 2020 (USD)</v>
      </c>
      <c r="AK28" s="35" t="str">
        <f t="shared" si="23"/>
        <v>Año 2020</v>
      </c>
      <c r="AL28" s="34" t="str">
        <f t="shared" si="23"/>
        <v>venta estimada, empresas en agricultura, cultivos, actividad económica, agricultura, ganadería</v>
      </c>
      <c r="AM28" s="36" t="str">
        <f t="shared" si="6"/>
        <v>https://analytics.zoho.com/open-view/2395394000001128894?ZOHO_CRITERIA=%224.5%22.%22Id_Tama%C3%B1o_Espec%C3%ADfico%22%3D1</v>
      </c>
      <c r="AN28" s="44" t="str">
        <f t="shared" si="20"/>
        <v>CHL</v>
      </c>
      <c r="AO28" s="44" t="str">
        <f t="shared" si="20"/>
        <v>País</v>
      </c>
      <c r="AP28" s="34" t="str">
        <f t="shared" si="20"/>
        <v>Número de Empleados de las empresas dedicadas a una actividad económica asociada a la agricultura o la ganadería, según tamaño de la empresa.</v>
      </c>
      <c r="AQ28" s="45">
        <f t="shared" si="20"/>
        <v>44324</v>
      </c>
      <c r="AR28" s="36" t="str">
        <f t="shared" si="20"/>
        <v>Español</v>
      </c>
      <c r="AS28" s="36" t="str">
        <f t="shared" si="20"/>
        <v>Naty</v>
      </c>
      <c r="AT28" s="40" t="str">
        <f t="shared" si="20"/>
        <v>No Aplica</v>
      </c>
      <c r="AU28" s="40" t="str">
        <f t="shared" si="20"/>
        <v>No Aplica</v>
      </c>
      <c r="AV28" s="40" t="str">
        <f t="shared" si="20"/>
        <v>No Aplica</v>
      </c>
      <c r="AW28" s="35">
        <f t="shared" si="20"/>
        <v>100100000</v>
      </c>
      <c r="AX28" s="41" t="e">
        <f t="shared" si="20"/>
        <v>#REF!</v>
      </c>
      <c r="AY28" s="46" t="str">
        <f t="shared" si="20"/>
        <v>Fruta</v>
      </c>
      <c r="AZ28" s="40">
        <f t="shared" si="20"/>
        <v>38</v>
      </c>
      <c r="BA28" s="41" t="e">
        <f>+VLOOKUP($AC28,[1]!Temporalidad[[nombre]:[Columna1]],7,0)</f>
        <v>#REF!</v>
      </c>
      <c r="BB28" s="41" t="e">
        <f>+VLOOKUP($E28,[1]!Tipo_Gráfico[#Data],2,0)</f>
        <v>#REF!</v>
      </c>
      <c r="BC28" s="36" t="str">
        <f t="shared" si="15"/>
        <v>Servicio de Impuestos Internos , Ministerio de Hacienda, Chile</v>
      </c>
      <c r="BD28" s="35" t="e">
        <f>+VLOOKUP($AD28,[1]!unidad_medida[[nombre]:[Columna1]],2,0)</f>
        <v>#REF!</v>
      </c>
      <c r="BE28" s="40" t="str">
        <f t="shared" si="21"/>
        <v>No Aplica</v>
      </c>
      <c r="BF28" s="40" t="str">
        <f t="shared" si="21"/>
        <v>No Aplica</v>
      </c>
      <c r="BG28" s="40" t="str">
        <f t="shared" si="21"/>
        <v>No Aplica</v>
      </c>
      <c r="BH28" s="41" t="e">
        <f>+VLOOKUP($AS28,[1]!Responsables[#Data],3,0)</f>
        <v>#REF!</v>
      </c>
      <c r="BI28" s="41" t="e">
        <f>+VLOOKUP($AD28,[1]!unidad_medida[[nombre]:[Columna1]],5,0)</f>
        <v>#REF!</v>
      </c>
      <c r="BJ28" s="65" t="s">
        <v>261</v>
      </c>
      <c r="BK28" s="63" t="s">
        <v>259</v>
      </c>
      <c r="BO28" s="64" t="s">
        <v>266</v>
      </c>
    </row>
    <row r="29" spans="1:67" ht="43.5" x14ac:dyDescent="0.35">
      <c r="A29" s="58" t="s">
        <v>250</v>
      </c>
      <c r="B29" s="58" t="s">
        <v>251</v>
      </c>
      <c r="C29" s="59">
        <v>4.0999999999999996</v>
      </c>
      <c r="D29" s="19">
        <f t="shared" si="9"/>
        <v>28</v>
      </c>
      <c r="E29" s="20" t="str">
        <f t="shared" si="19"/>
        <v>GR</v>
      </c>
      <c r="F29" s="21"/>
      <c r="G29" s="22"/>
      <c r="H29" s="23" t="s">
        <v>48</v>
      </c>
      <c r="I29" s="22"/>
      <c r="J29" s="24">
        <v>2</v>
      </c>
      <c r="K29" s="22"/>
      <c r="L29" s="22"/>
      <c r="M29" s="22"/>
      <c r="N29" s="22"/>
      <c r="O29" s="22"/>
      <c r="P29" s="53" t="str">
        <f t="shared" ref="P29:P40" si="24">+"Ventas Estimadas de Empresas del Sector Agrícola por Tipo de Cultivo en la Categoría de Tamaño Específica: "&amp;R29&amp;" del Servicio de Impuestos Internos de Chile para el Año 2020 (USD)"</f>
        <v>Ventas Estimadas de Empresas del Sector Agrícola por Tipo de Cultivo en la Categoría de Tamaño Específica: PEQUEÑA 2 del Servicio de Impuestos Internos de Chile para el Año 2020 (USD)</v>
      </c>
      <c r="Q29" s="20" t="str">
        <f t="shared" si="11"/>
        <v>Gráfico 3</v>
      </c>
      <c r="R29" s="26" t="s">
        <v>66</v>
      </c>
      <c r="S29" s="27">
        <f t="shared" si="1"/>
        <v>2</v>
      </c>
      <c r="T29" s="28"/>
      <c r="U29" s="28"/>
      <c r="V29" s="28"/>
      <c r="W29" s="28"/>
      <c r="X29" s="28"/>
      <c r="Y29" s="28"/>
      <c r="Z29" s="25" t="str">
        <f t="shared" ref="Z29:Z40" si="25">+"https://analytics.zoho.com/open-view/2395394000001128894?ZOHO_CRITERIA=%224.5%22.%22Id_Tama%C3%B1o_Espec%C3%ADfico%22%3D"&amp;S29</f>
        <v>https://analytics.zoho.com/open-view/2395394000001128894?ZOHO_CRITERIA=%224.5%22.%22Id_Tama%C3%B1o_Espec%C3%ADfico%22%3D2</v>
      </c>
      <c r="AA29" s="54" t="s">
        <v>109</v>
      </c>
      <c r="AB29" s="30" t="str">
        <f t="shared" si="22"/>
        <v>Chile</v>
      </c>
      <c r="AC29" s="31" t="str">
        <f t="shared" si="22"/>
        <v>Año 2020</v>
      </c>
      <c r="AD29" s="32" t="str">
        <f t="shared" si="22"/>
        <v>Dólar USA</v>
      </c>
      <c r="AE29" s="30" t="str">
        <f t="shared" si="22"/>
        <v>Ventas</v>
      </c>
      <c r="AG29" s="33" t="str">
        <f t="shared" si="3"/>
        <v>Gráfico 3</v>
      </c>
      <c r="AH29" s="34" t="str">
        <f t="shared" si="13"/>
        <v>Ventas Estimadas Agricultura</v>
      </c>
      <c r="AI29" s="34" t="str">
        <f t="shared" ref="AI29:AI53" si="26">+"Ventas Estimadas de empresas dedicadas a agricultura y/o ganadería clasificadas por el Servicio de Impuestos Internos de tamaño "&amp;R29</f>
        <v>Ventas Estimadas de empresas dedicadas a agricultura y/o ganadería clasificadas por el Servicio de Impuestos Internos de tamaño PEQUEÑA 2</v>
      </c>
      <c r="AJ29" s="34" t="str">
        <f t="shared" si="5"/>
        <v>Ventas Estimadas de Empresas del Sector Agrícola por Tipo de Cultivo en la Categoría de Tamaño Específica: PEQUEÑA 2 del Servicio de Impuestos Internos de Chile para el Año 2020 (USD)</v>
      </c>
      <c r="AK29" s="35" t="str">
        <f t="shared" si="23"/>
        <v>Año 2020</v>
      </c>
      <c r="AL29" s="34" t="str">
        <f t="shared" si="23"/>
        <v>venta estimada, empresas en agricultura, cultivos, actividad económica, agricultura, ganadería</v>
      </c>
      <c r="AM29" s="36" t="str">
        <f t="shared" si="6"/>
        <v>https://analytics.zoho.com/open-view/2395394000001128894?ZOHO_CRITERIA=%224.5%22.%22Id_Tama%C3%B1o_Espec%C3%ADfico%22%3D2</v>
      </c>
      <c r="AN29" s="44" t="str">
        <f t="shared" si="20"/>
        <v>CHL</v>
      </c>
      <c r="AO29" s="44" t="str">
        <f t="shared" si="20"/>
        <v>País</v>
      </c>
      <c r="AP29" s="34" t="str">
        <f t="shared" si="20"/>
        <v>Número de Empleados de las empresas dedicadas a una actividad económica asociada a la agricultura o la ganadería, según tamaño de la empresa.</v>
      </c>
      <c r="AQ29" s="45">
        <f t="shared" si="20"/>
        <v>44324</v>
      </c>
      <c r="AR29" s="36" t="str">
        <f t="shared" si="20"/>
        <v>Español</v>
      </c>
      <c r="AS29" s="36" t="str">
        <f t="shared" si="20"/>
        <v>Naty</v>
      </c>
      <c r="AT29" s="40" t="str">
        <f t="shared" si="20"/>
        <v>No Aplica</v>
      </c>
      <c r="AU29" s="40" t="str">
        <f t="shared" si="20"/>
        <v>No Aplica</v>
      </c>
      <c r="AV29" s="40" t="str">
        <f t="shared" si="20"/>
        <v>No Aplica</v>
      </c>
      <c r="AW29" s="35">
        <f t="shared" si="20"/>
        <v>100100000</v>
      </c>
      <c r="AX29" s="41" t="e">
        <f t="shared" si="20"/>
        <v>#REF!</v>
      </c>
      <c r="AY29" s="46" t="str">
        <f t="shared" si="20"/>
        <v>Fruta</v>
      </c>
      <c r="AZ29" s="40">
        <f t="shared" si="20"/>
        <v>38</v>
      </c>
      <c r="BA29" s="41" t="e">
        <f>+VLOOKUP($AC29,[1]!Temporalidad[[nombre]:[Columna1]],7,0)</f>
        <v>#REF!</v>
      </c>
      <c r="BB29" s="41" t="e">
        <f>+VLOOKUP($E29,[1]!Tipo_Gráfico[#Data],2,0)</f>
        <v>#REF!</v>
      </c>
      <c r="BC29" s="36" t="str">
        <f t="shared" si="15"/>
        <v>Servicio de Impuestos Internos , Ministerio de Hacienda, Chile</v>
      </c>
      <c r="BD29" s="35" t="e">
        <f>+VLOOKUP($AD29,[1]!unidad_medida[[nombre]:[Columna1]],2,0)</f>
        <v>#REF!</v>
      </c>
      <c r="BE29" s="40" t="str">
        <f t="shared" si="21"/>
        <v>No Aplica</v>
      </c>
      <c r="BF29" s="40" t="str">
        <f t="shared" si="21"/>
        <v>No Aplica</v>
      </c>
      <c r="BG29" s="40" t="str">
        <f t="shared" si="21"/>
        <v>No Aplica</v>
      </c>
      <c r="BH29" s="41" t="e">
        <f>+VLOOKUP($AS29,[1]!Responsables[#Data],3,0)</f>
        <v>#REF!</v>
      </c>
      <c r="BI29" s="41" t="e">
        <f>+VLOOKUP($AD29,[1]!unidad_medida[[nombre]:[Columna1]],5,0)</f>
        <v>#REF!</v>
      </c>
      <c r="BJ29" s="63" t="s">
        <v>261</v>
      </c>
      <c r="BK29" s="63" t="s">
        <v>259</v>
      </c>
      <c r="BL29" s="63" t="s">
        <v>263</v>
      </c>
      <c r="BM29" s="63" t="s">
        <v>263</v>
      </c>
      <c r="BN29" s="63" t="s">
        <v>264</v>
      </c>
      <c r="BO29" s="64" t="s">
        <v>265</v>
      </c>
    </row>
    <row r="30" spans="1:67" ht="43.5" x14ac:dyDescent="0.35">
      <c r="A30" s="58" t="s">
        <v>250</v>
      </c>
      <c r="B30" s="58" t="s">
        <v>251</v>
      </c>
      <c r="C30" s="59">
        <v>4.0999999999999996</v>
      </c>
      <c r="D30" s="19">
        <f t="shared" si="9"/>
        <v>29</v>
      </c>
      <c r="E30" s="20" t="s">
        <v>47</v>
      </c>
      <c r="F30" s="21"/>
      <c r="G30" s="22"/>
      <c r="H30" s="23" t="s">
        <v>48</v>
      </c>
      <c r="I30" s="22"/>
      <c r="J30" s="24">
        <v>3</v>
      </c>
      <c r="K30" s="22"/>
      <c r="L30" s="22"/>
      <c r="M30" s="22"/>
      <c r="N30" s="22"/>
      <c r="O30" s="22"/>
      <c r="P30" s="53" t="str">
        <f t="shared" si="24"/>
        <v>Ventas Estimadas de Empresas del Sector Agrícola por Tipo de Cultivo en la Categoría de Tamaño Específica: MICRO 1 del Servicio de Impuestos Internos de Chile para el Año 2020 (USD)</v>
      </c>
      <c r="Q30" s="20" t="str">
        <f t="shared" si="11"/>
        <v>Gráfico 3</v>
      </c>
      <c r="R30" s="26" t="s">
        <v>68</v>
      </c>
      <c r="S30" s="27">
        <f t="shared" si="1"/>
        <v>3</v>
      </c>
      <c r="T30" s="28"/>
      <c r="U30" s="28"/>
      <c r="V30" s="28"/>
      <c r="W30" s="28"/>
      <c r="X30" s="28"/>
      <c r="Y30" s="28"/>
      <c r="Z30" s="25" t="str">
        <f t="shared" si="25"/>
        <v>https://analytics.zoho.com/open-view/2395394000001128894?ZOHO_CRITERIA=%224.5%22.%22Id_Tama%C3%B1o_Espec%C3%ADfico%22%3D3</v>
      </c>
      <c r="AA30" s="54" t="s">
        <v>110</v>
      </c>
      <c r="AB30" s="30" t="str">
        <f t="shared" si="22"/>
        <v>Chile</v>
      </c>
      <c r="AC30" s="31" t="str">
        <f t="shared" si="22"/>
        <v>Año 2020</v>
      </c>
      <c r="AD30" s="32" t="s">
        <v>106</v>
      </c>
      <c r="AE30" s="30" t="str">
        <f t="shared" si="22"/>
        <v>Ventas</v>
      </c>
      <c r="AG30" s="33" t="str">
        <f t="shared" si="3"/>
        <v>Gráfico 3</v>
      </c>
      <c r="AH30" s="34" t="str">
        <f t="shared" si="13"/>
        <v>Ventas Estimadas Agricultura</v>
      </c>
      <c r="AI30" s="34" t="str">
        <f t="shared" si="26"/>
        <v>Ventas Estimadas de empresas dedicadas a agricultura y/o ganadería clasificadas por el Servicio de Impuestos Internos de tamaño MICRO 1</v>
      </c>
      <c r="AJ30" s="34" t="str">
        <f t="shared" si="5"/>
        <v>Ventas Estimadas de Empresas del Sector Agrícola por Tipo de Cultivo en la Categoría de Tamaño Específica: MICRO 1 del Servicio de Impuestos Internos de Chile para el Año 2020 (USD)</v>
      </c>
      <c r="AK30" s="35" t="str">
        <f t="shared" si="23"/>
        <v>Año 2020</v>
      </c>
      <c r="AL30" s="34" t="str">
        <f t="shared" si="23"/>
        <v>venta estimada, empresas en agricultura, cultivos, actividad económica, agricultura, ganadería</v>
      </c>
      <c r="AM30" s="36" t="str">
        <f t="shared" si="6"/>
        <v>https://analytics.zoho.com/open-view/2395394000001128894?ZOHO_CRITERIA=%224.5%22.%22Id_Tama%C3%B1o_Espec%C3%ADfico%22%3D3</v>
      </c>
      <c r="AN30" s="44" t="str">
        <f t="shared" si="20"/>
        <v>CHL</v>
      </c>
      <c r="AO30" s="44" t="str">
        <f t="shared" si="20"/>
        <v>País</v>
      </c>
      <c r="AP30" s="34" t="str">
        <f t="shared" si="20"/>
        <v>Número de Empleados de las empresas dedicadas a una actividad económica asociada a la agricultura o la ganadería, según tamaño de la empresa.</v>
      </c>
      <c r="AQ30" s="45">
        <f t="shared" si="20"/>
        <v>44324</v>
      </c>
      <c r="AR30" s="36" t="str">
        <f t="shared" si="20"/>
        <v>Español</v>
      </c>
      <c r="AS30" s="36" t="str">
        <f t="shared" si="20"/>
        <v>Naty</v>
      </c>
      <c r="AT30" s="40" t="str">
        <f t="shared" si="20"/>
        <v>No Aplica</v>
      </c>
      <c r="AU30" s="40" t="str">
        <f t="shared" si="20"/>
        <v>No Aplica</v>
      </c>
      <c r="AV30" s="40" t="str">
        <f t="shared" si="20"/>
        <v>No Aplica</v>
      </c>
      <c r="AW30" s="35">
        <f t="shared" si="20"/>
        <v>100100000</v>
      </c>
      <c r="AX30" s="41" t="e">
        <f t="shared" si="20"/>
        <v>#REF!</v>
      </c>
      <c r="AY30" s="46" t="str">
        <f t="shared" si="20"/>
        <v>Fruta</v>
      </c>
      <c r="AZ30" s="40">
        <f t="shared" si="20"/>
        <v>38</v>
      </c>
      <c r="BA30" s="41" t="e">
        <f>+VLOOKUP($AC30,[1]!Temporalidad[[nombre]:[Columna1]],7,0)</f>
        <v>#REF!</v>
      </c>
      <c r="BB30" s="41" t="e">
        <f>+VLOOKUP($E30,[1]!Tipo_Gráfico[#Data],2,0)</f>
        <v>#REF!</v>
      </c>
      <c r="BC30" s="36" t="str">
        <f t="shared" si="15"/>
        <v>Servicio de Impuestos Internos , Ministerio de Hacienda, Chile</v>
      </c>
      <c r="BD30" s="35" t="e">
        <f>+VLOOKUP($AD30,[1]!unidad_medida[[nombre]:[Columna1]],2,0)</f>
        <v>#REF!</v>
      </c>
      <c r="BE30" s="40" t="str">
        <f t="shared" si="21"/>
        <v>No Aplica</v>
      </c>
      <c r="BF30" s="40" t="str">
        <f t="shared" si="21"/>
        <v>No Aplica</v>
      </c>
      <c r="BG30" s="40" t="str">
        <f t="shared" si="21"/>
        <v>No Aplica</v>
      </c>
      <c r="BH30" s="41" t="e">
        <f>+VLOOKUP($AS30,[1]!Responsables[#Data],3,0)</f>
        <v>#REF!</v>
      </c>
      <c r="BI30" s="41" t="e">
        <f>+VLOOKUP($AD30,[1]!unidad_medida[[nombre]:[Columna1]],5,0)</f>
        <v>#REF!</v>
      </c>
    </row>
    <row r="31" spans="1:67" ht="43.5" x14ac:dyDescent="0.35">
      <c r="A31" s="58" t="s">
        <v>250</v>
      </c>
      <c r="B31" s="58" t="s">
        <v>251</v>
      </c>
      <c r="C31" s="59">
        <v>4.0999999999999996</v>
      </c>
      <c r="D31" s="19">
        <f t="shared" si="9"/>
        <v>30</v>
      </c>
      <c r="E31" s="20" t="str">
        <f>+E30</f>
        <v>GR</v>
      </c>
      <c r="F31" s="21"/>
      <c r="G31" s="22"/>
      <c r="H31" s="23" t="s">
        <v>48</v>
      </c>
      <c r="I31" s="22"/>
      <c r="J31" s="24">
        <v>4</v>
      </c>
      <c r="K31" s="22"/>
      <c r="L31" s="22"/>
      <c r="M31" s="22"/>
      <c r="N31" s="22"/>
      <c r="O31" s="22"/>
      <c r="P31" s="53" t="str">
        <f t="shared" si="24"/>
        <v>Ventas Estimadas de Empresas del Sector Agrícola por Tipo de Cultivo en la Categoría de Tamaño Específica: MEDIANA 1 del Servicio de Impuestos Internos de Chile para el Año 2020 (USD)</v>
      </c>
      <c r="Q31" s="20" t="str">
        <f t="shared" si="11"/>
        <v>Gráfico 3</v>
      </c>
      <c r="R31" s="26" t="s">
        <v>70</v>
      </c>
      <c r="S31" s="27">
        <f t="shared" si="1"/>
        <v>4</v>
      </c>
      <c r="T31" s="28"/>
      <c r="U31" s="28"/>
      <c r="V31" s="28"/>
      <c r="W31" s="28"/>
      <c r="X31" s="28"/>
      <c r="Y31" s="28"/>
      <c r="Z31" s="25" t="str">
        <f t="shared" si="25"/>
        <v>https://analytics.zoho.com/open-view/2395394000001128894?ZOHO_CRITERIA=%224.5%22.%22Id_Tama%C3%B1o_Espec%C3%ADfico%22%3D4</v>
      </c>
      <c r="AA31" s="54" t="s">
        <v>111</v>
      </c>
      <c r="AB31" s="30" t="str">
        <f t="shared" si="22"/>
        <v>Chile</v>
      </c>
      <c r="AC31" s="31" t="str">
        <f t="shared" si="22"/>
        <v>Año 2020</v>
      </c>
      <c r="AD31" s="32" t="str">
        <f t="shared" si="22"/>
        <v>Dólar USA</v>
      </c>
      <c r="AE31" s="30" t="str">
        <f t="shared" si="22"/>
        <v>Ventas</v>
      </c>
      <c r="AG31" s="33" t="str">
        <f t="shared" si="3"/>
        <v>Gráfico 3</v>
      </c>
      <c r="AH31" s="34" t="str">
        <f t="shared" si="13"/>
        <v>Ventas Estimadas Agricultura</v>
      </c>
      <c r="AI31" s="34" t="str">
        <f t="shared" si="26"/>
        <v>Ventas Estimadas de empresas dedicadas a agricultura y/o ganadería clasificadas por el Servicio de Impuestos Internos de tamaño MEDIANA 1</v>
      </c>
      <c r="AJ31" s="34" t="str">
        <f t="shared" si="5"/>
        <v>Ventas Estimadas de Empresas del Sector Agrícola por Tipo de Cultivo en la Categoría de Tamaño Específica: MEDIANA 1 del Servicio de Impuestos Internos de Chile para el Año 2020 (USD)</v>
      </c>
      <c r="AK31" s="35" t="str">
        <f t="shared" si="23"/>
        <v>Año 2020</v>
      </c>
      <c r="AL31" s="34" t="str">
        <f t="shared" si="23"/>
        <v>venta estimada, empresas en agricultura, cultivos, actividad económica, agricultura, ganadería</v>
      </c>
      <c r="AM31" s="36" t="str">
        <f t="shared" si="6"/>
        <v>https://analytics.zoho.com/open-view/2395394000001128894?ZOHO_CRITERIA=%224.5%22.%22Id_Tama%C3%B1o_Espec%C3%ADfico%22%3D4</v>
      </c>
      <c r="AN31" s="44" t="str">
        <f t="shared" si="20"/>
        <v>CHL</v>
      </c>
      <c r="AO31" s="44" t="str">
        <f t="shared" si="20"/>
        <v>País</v>
      </c>
      <c r="AP31" s="34" t="str">
        <f t="shared" si="20"/>
        <v>Número de Empleados de las empresas dedicadas a una actividad económica asociada a la agricultura o la ganadería, según tamaño de la empresa.</v>
      </c>
      <c r="AQ31" s="45">
        <f t="shared" si="20"/>
        <v>44324</v>
      </c>
      <c r="AR31" s="36" t="str">
        <f t="shared" si="20"/>
        <v>Español</v>
      </c>
      <c r="AS31" s="36" t="str">
        <f t="shared" si="20"/>
        <v>Naty</v>
      </c>
      <c r="AT31" s="40" t="str">
        <f t="shared" si="20"/>
        <v>No Aplica</v>
      </c>
      <c r="AU31" s="40" t="str">
        <f t="shared" si="20"/>
        <v>No Aplica</v>
      </c>
      <c r="AV31" s="40" t="str">
        <f t="shared" si="20"/>
        <v>No Aplica</v>
      </c>
      <c r="AW31" s="35">
        <f t="shared" si="20"/>
        <v>100100000</v>
      </c>
      <c r="AX31" s="41" t="e">
        <f t="shared" si="20"/>
        <v>#REF!</v>
      </c>
      <c r="AY31" s="46" t="str">
        <f t="shared" si="20"/>
        <v>Fruta</v>
      </c>
      <c r="AZ31" s="40">
        <f t="shared" si="20"/>
        <v>38</v>
      </c>
      <c r="BA31" s="41" t="e">
        <f>+VLOOKUP($AC31,[1]!Temporalidad[[nombre]:[Columna1]],7,0)</f>
        <v>#REF!</v>
      </c>
      <c r="BB31" s="41" t="e">
        <f>+VLOOKUP($E31,[1]!Tipo_Gráfico[#Data],2,0)</f>
        <v>#REF!</v>
      </c>
      <c r="BC31" s="36" t="str">
        <f t="shared" si="15"/>
        <v>Servicio de Impuestos Internos , Ministerio de Hacienda, Chile</v>
      </c>
      <c r="BD31" s="35" t="e">
        <f>+VLOOKUP($AD31,[1]!unidad_medida[[nombre]:[Columna1]],2,0)</f>
        <v>#REF!</v>
      </c>
      <c r="BE31" s="40" t="str">
        <f t="shared" si="21"/>
        <v>No Aplica</v>
      </c>
      <c r="BF31" s="40" t="str">
        <f t="shared" si="21"/>
        <v>No Aplica</v>
      </c>
      <c r="BG31" s="40" t="str">
        <f t="shared" si="21"/>
        <v>No Aplica</v>
      </c>
      <c r="BH31" s="41" t="e">
        <f>+VLOOKUP($AS31,[1]!Responsables[#Data],3,0)</f>
        <v>#REF!</v>
      </c>
      <c r="BI31" s="41" t="e">
        <f>+VLOOKUP($AD31,[1]!unidad_medida[[nombre]:[Columna1]],5,0)</f>
        <v>#REF!</v>
      </c>
    </row>
    <row r="32" spans="1:67" ht="43.5" x14ac:dyDescent="0.35">
      <c r="A32" s="58" t="s">
        <v>250</v>
      </c>
      <c r="B32" s="58" t="s">
        <v>251</v>
      </c>
      <c r="C32" s="59">
        <v>4.0999999999999996</v>
      </c>
      <c r="D32" s="19">
        <f t="shared" si="9"/>
        <v>31</v>
      </c>
      <c r="E32" s="20" t="str">
        <f t="shared" ref="E32:E43" si="27">+E31</f>
        <v>GR</v>
      </c>
      <c r="F32" s="21"/>
      <c r="G32" s="22"/>
      <c r="H32" s="23" t="s">
        <v>48</v>
      </c>
      <c r="I32" s="22"/>
      <c r="J32" s="24">
        <v>5</v>
      </c>
      <c r="K32" s="22"/>
      <c r="L32" s="22"/>
      <c r="M32" s="22"/>
      <c r="N32" s="22"/>
      <c r="O32" s="22"/>
      <c r="P32" s="53" t="str">
        <f t="shared" si="24"/>
        <v>Ventas Estimadas de Empresas del Sector Agrícola por Tipo de Cultivo en la Categoría de Tamaño Específica: MICRO 2 del Servicio de Impuestos Internos de Chile para el Año 2020 (USD)</v>
      </c>
      <c r="Q32" s="20" t="str">
        <f t="shared" si="11"/>
        <v>Gráfico 3</v>
      </c>
      <c r="R32" s="26" t="s">
        <v>72</v>
      </c>
      <c r="S32" s="27">
        <f t="shared" si="1"/>
        <v>5</v>
      </c>
      <c r="T32" s="28"/>
      <c r="U32" s="28"/>
      <c r="V32" s="28"/>
      <c r="W32" s="28"/>
      <c r="X32" s="28"/>
      <c r="Y32" s="28"/>
      <c r="Z32" s="25" t="str">
        <f t="shared" si="25"/>
        <v>https://analytics.zoho.com/open-view/2395394000001128894?ZOHO_CRITERIA=%224.5%22.%22Id_Tama%C3%B1o_Espec%C3%ADfico%22%3D5</v>
      </c>
      <c r="AA32" s="54" t="s">
        <v>112</v>
      </c>
      <c r="AB32" s="30" t="str">
        <f t="shared" si="22"/>
        <v>Chile</v>
      </c>
      <c r="AC32" s="31" t="str">
        <f t="shared" si="22"/>
        <v>Año 2020</v>
      </c>
      <c r="AD32" s="32" t="str">
        <f t="shared" si="22"/>
        <v>Dólar USA</v>
      </c>
      <c r="AE32" s="30" t="str">
        <f t="shared" si="22"/>
        <v>Ventas</v>
      </c>
      <c r="AG32" s="33" t="str">
        <f t="shared" si="3"/>
        <v>Gráfico 3</v>
      </c>
      <c r="AH32" s="34" t="str">
        <f t="shared" si="13"/>
        <v>Ventas Estimadas Agricultura</v>
      </c>
      <c r="AI32" s="34" t="str">
        <f t="shared" si="26"/>
        <v>Ventas Estimadas de empresas dedicadas a agricultura y/o ganadería clasificadas por el Servicio de Impuestos Internos de tamaño MICRO 2</v>
      </c>
      <c r="AJ32" s="34" t="str">
        <f t="shared" si="5"/>
        <v>Ventas Estimadas de Empresas del Sector Agrícola por Tipo de Cultivo en la Categoría de Tamaño Específica: MICRO 2 del Servicio de Impuestos Internos de Chile para el Año 2020 (USD)</v>
      </c>
      <c r="AK32" s="35" t="str">
        <f t="shared" si="23"/>
        <v>Año 2020</v>
      </c>
      <c r="AL32" s="34" t="str">
        <f t="shared" si="23"/>
        <v>venta estimada, empresas en agricultura, cultivos, actividad económica, agricultura, ganadería</v>
      </c>
      <c r="AM32" s="36" t="str">
        <f t="shared" si="6"/>
        <v>https://analytics.zoho.com/open-view/2395394000001128894?ZOHO_CRITERIA=%224.5%22.%22Id_Tama%C3%B1o_Espec%C3%ADfico%22%3D5</v>
      </c>
      <c r="AN32" s="44" t="str">
        <f t="shared" si="20"/>
        <v>CHL</v>
      </c>
      <c r="AO32" s="44" t="str">
        <f t="shared" si="20"/>
        <v>País</v>
      </c>
      <c r="AP32" s="34" t="str">
        <f t="shared" si="20"/>
        <v>Número de Empleados de las empresas dedicadas a una actividad económica asociada a la agricultura o la ganadería, según tamaño de la empresa.</v>
      </c>
      <c r="AQ32" s="45">
        <f t="shared" si="20"/>
        <v>44324</v>
      </c>
      <c r="AR32" s="36" t="str">
        <f t="shared" si="20"/>
        <v>Español</v>
      </c>
      <c r="AS32" s="36" t="str">
        <f t="shared" si="20"/>
        <v>Naty</v>
      </c>
      <c r="AT32" s="40" t="str">
        <f t="shared" si="20"/>
        <v>No Aplica</v>
      </c>
      <c r="AU32" s="40" t="str">
        <f t="shared" si="20"/>
        <v>No Aplica</v>
      </c>
      <c r="AV32" s="40" t="str">
        <f t="shared" si="20"/>
        <v>No Aplica</v>
      </c>
      <c r="AW32" s="35">
        <f t="shared" si="20"/>
        <v>100100000</v>
      </c>
      <c r="AX32" s="41" t="e">
        <f t="shared" si="20"/>
        <v>#REF!</v>
      </c>
      <c r="AY32" s="46" t="str">
        <f t="shared" si="20"/>
        <v>Fruta</v>
      </c>
      <c r="AZ32" s="40">
        <f t="shared" si="20"/>
        <v>38</v>
      </c>
      <c r="BA32" s="41" t="e">
        <f>+VLOOKUP($AC32,[1]!Temporalidad[[nombre]:[Columna1]],7,0)</f>
        <v>#REF!</v>
      </c>
      <c r="BB32" s="41" t="e">
        <f>+VLOOKUP($E32,[1]!Tipo_Gráfico[#Data],2,0)</f>
        <v>#REF!</v>
      </c>
      <c r="BC32" s="36" t="str">
        <f t="shared" si="15"/>
        <v>Servicio de Impuestos Internos , Ministerio de Hacienda, Chile</v>
      </c>
      <c r="BD32" s="35" t="e">
        <f>+VLOOKUP($AD32,[1]!unidad_medida[[nombre]:[Columna1]],2,0)</f>
        <v>#REF!</v>
      </c>
      <c r="BE32" s="40" t="str">
        <f t="shared" si="21"/>
        <v>No Aplica</v>
      </c>
      <c r="BF32" s="40" t="str">
        <f t="shared" si="21"/>
        <v>No Aplica</v>
      </c>
      <c r="BG32" s="40" t="str">
        <f t="shared" si="21"/>
        <v>No Aplica</v>
      </c>
      <c r="BH32" s="41" t="e">
        <f>+VLOOKUP($AS32,[1]!Responsables[#Data],3,0)</f>
        <v>#REF!</v>
      </c>
      <c r="BI32" s="41" t="e">
        <f>+VLOOKUP($AD32,[1]!unidad_medida[[nombre]:[Columna1]],5,0)</f>
        <v>#REF!</v>
      </c>
    </row>
    <row r="33" spans="1:67" ht="43.5" x14ac:dyDescent="0.35">
      <c r="A33" s="58" t="s">
        <v>250</v>
      </c>
      <c r="B33" s="58" t="s">
        <v>251</v>
      </c>
      <c r="C33" s="59">
        <v>4.0999999999999996</v>
      </c>
      <c r="D33" s="19">
        <f t="shared" si="9"/>
        <v>32</v>
      </c>
      <c r="E33" s="20" t="str">
        <f t="shared" si="27"/>
        <v>GR</v>
      </c>
      <c r="F33" s="21"/>
      <c r="G33" s="22"/>
      <c r="H33" s="23" t="s">
        <v>48</v>
      </c>
      <c r="I33" s="22"/>
      <c r="J33" s="24">
        <v>6</v>
      </c>
      <c r="K33" s="22"/>
      <c r="L33" s="22"/>
      <c r="M33" s="22"/>
      <c r="N33" s="22"/>
      <c r="O33" s="22"/>
      <c r="P33" s="53" t="str">
        <f t="shared" si="24"/>
        <v>Ventas Estimadas de Empresas del Sector Agrícola por Tipo de Cultivo en la Categoría de Tamaño Específica: PEQUEÑA 3 del Servicio de Impuestos Internos de Chile para el Año 2020 (USD)</v>
      </c>
      <c r="Q33" s="20" t="str">
        <f t="shared" si="11"/>
        <v>Gráfico 3</v>
      </c>
      <c r="R33" s="26" t="s">
        <v>74</v>
      </c>
      <c r="S33" s="27">
        <f t="shared" si="1"/>
        <v>6</v>
      </c>
      <c r="T33" s="28"/>
      <c r="U33" s="28"/>
      <c r="V33" s="28"/>
      <c r="W33" s="28"/>
      <c r="X33" s="28"/>
      <c r="Y33" s="28"/>
      <c r="Z33" s="25" t="str">
        <f t="shared" si="25"/>
        <v>https://analytics.zoho.com/open-view/2395394000001128894?ZOHO_CRITERIA=%224.5%22.%22Id_Tama%C3%B1o_Espec%C3%ADfico%22%3D6</v>
      </c>
      <c r="AA33" s="54" t="s">
        <v>113</v>
      </c>
      <c r="AB33" s="30" t="str">
        <f t="shared" si="22"/>
        <v>Chile</v>
      </c>
      <c r="AC33" s="31" t="str">
        <f t="shared" si="22"/>
        <v>Año 2020</v>
      </c>
      <c r="AD33" s="32" t="str">
        <f t="shared" si="22"/>
        <v>Dólar USA</v>
      </c>
      <c r="AE33" s="30" t="str">
        <f t="shared" si="22"/>
        <v>Ventas</v>
      </c>
      <c r="AG33" s="33" t="str">
        <f t="shared" si="3"/>
        <v>Gráfico 3</v>
      </c>
      <c r="AH33" s="34" t="str">
        <f t="shared" si="13"/>
        <v>Ventas Estimadas Agricultura</v>
      </c>
      <c r="AI33" s="34" t="str">
        <f t="shared" si="26"/>
        <v>Ventas Estimadas de empresas dedicadas a agricultura y/o ganadería clasificadas por el Servicio de Impuestos Internos de tamaño PEQUEÑA 3</v>
      </c>
      <c r="AJ33" s="34" t="str">
        <f t="shared" si="5"/>
        <v>Ventas Estimadas de Empresas del Sector Agrícola por Tipo de Cultivo en la Categoría de Tamaño Específica: PEQUEÑA 3 del Servicio de Impuestos Internos de Chile para el Año 2020 (USD)</v>
      </c>
      <c r="AK33" s="35" t="str">
        <f t="shared" si="23"/>
        <v>Año 2020</v>
      </c>
      <c r="AL33" s="34" t="str">
        <f t="shared" si="23"/>
        <v>venta estimada, empresas en agricultura, cultivos, actividad económica, agricultura, ganadería</v>
      </c>
      <c r="AM33" s="36" t="str">
        <f t="shared" si="6"/>
        <v>https://analytics.zoho.com/open-view/2395394000001128894?ZOHO_CRITERIA=%224.5%22.%22Id_Tama%C3%B1o_Espec%C3%ADfico%22%3D6</v>
      </c>
      <c r="AN33" s="44" t="str">
        <f t="shared" si="20"/>
        <v>CHL</v>
      </c>
      <c r="AO33" s="44" t="str">
        <f t="shared" si="20"/>
        <v>País</v>
      </c>
      <c r="AP33" s="34" t="str">
        <f t="shared" si="20"/>
        <v>Número de Empleados de las empresas dedicadas a una actividad económica asociada a la agricultura o la ganadería, según tamaño de la empresa.</v>
      </c>
      <c r="AQ33" s="45">
        <f t="shared" si="20"/>
        <v>44324</v>
      </c>
      <c r="AR33" s="36" t="str">
        <f t="shared" si="20"/>
        <v>Español</v>
      </c>
      <c r="AS33" s="36" t="str">
        <f t="shared" si="20"/>
        <v>Naty</v>
      </c>
      <c r="AT33" s="40" t="str">
        <f t="shared" si="20"/>
        <v>No Aplica</v>
      </c>
      <c r="AU33" s="40" t="str">
        <f t="shared" si="20"/>
        <v>No Aplica</v>
      </c>
      <c r="AV33" s="40" t="str">
        <f t="shared" si="20"/>
        <v>No Aplica</v>
      </c>
      <c r="AW33" s="35">
        <f t="shared" si="20"/>
        <v>100100000</v>
      </c>
      <c r="AX33" s="41" t="e">
        <f t="shared" si="20"/>
        <v>#REF!</v>
      </c>
      <c r="AY33" s="46" t="str">
        <f t="shared" si="20"/>
        <v>Fruta</v>
      </c>
      <c r="AZ33" s="40">
        <f t="shared" si="20"/>
        <v>38</v>
      </c>
      <c r="BA33" s="41" t="e">
        <f>+VLOOKUP($AC33,[1]!Temporalidad[[nombre]:[Columna1]],7,0)</f>
        <v>#REF!</v>
      </c>
      <c r="BB33" s="41" t="e">
        <f>+VLOOKUP($E33,[1]!Tipo_Gráfico[#Data],2,0)</f>
        <v>#REF!</v>
      </c>
      <c r="BC33" s="36" t="str">
        <f t="shared" si="15"/>
        <v>Servicio de Impuestos Internos , Ministerio de Hacienda, Chile</v>
      </c>
      <c r="BD33" s="35" t="e">
        <f>+VLOOKUP($AD33,[1]!unidad_medida[[nombre]:[Columna1]],2,0)</f>
        <v>#REF!</v>
      </c>
      <c r="BE33" s="40" t="str">
        <f t="shared" si="21"/>
        <v>No Aplica</v>
      </c>
      <c r="BF33" s="40" t="str">
        <f t="shared" si="21"/>
        <v>No Aplica</v>
      </c>
      <c r="BG33" s="40" t="str">
        <f t="shared" si="21"/>
        <v>No Aplica</v>
      </c>
      <c r="BH33" s="41" t="e">
        <f>+VLOOKUP($AS33,[1]!Responsables[#Data],3,0)</f>
        <v>#REF!</v>
      </c>
      <c r="BI33" s="41" t="e">
        <f>+VLOOKUP($AD33,[1]!unidad_medida[[nombre]:[Columna1]],5,0)</f>
        <v>#REF!</v>
      </c>
    </row>
    <row r="34" spans="1:67" ht="43.5" x14ac:dyDescent="0.35">
      <c r="A34" s="58" t="s">
        <v>250</v>
      </c>
      <c r="B34" s="58" t="s">
        <v>251</v>
      </c>
      <c r="C34" s="59">
        <v>4.0999999999999996</v>
      </c>
      <c r="D34" s="19">
        <f t="shared" si="9"/>
        <v>33</v>
      </c>
      <c r="E34" s="20" t="str">
        <f t="shared" si="27"/>
        <v>GR</v>
      </c>
      <c r="F34" s="21"/>
      <c r="G34" s="22"/>
      <c r="H34" s="23" t="s">
        <v>48</v>
      </c>
      <c r="I34" s="22"/>
      <c r="J34" s="24">
        <v>7</v>
      </c>
      <c r="K34" s="22"/>
      <c r="L34" s="22"/>
      <c r="M34" s="22"/>
      <c r="N34" s="22"/>
      <c r="O34" s="22"/>
      <c r="P34" s="53" t="str">
        <f t="shared" si="24"/>
        <v>Ventas Estimadas de Empresas del Sector Agrícola por Tipo de Cultivo en la Categoría de Tamaño Específica: MICRO 3 del Servicio de Impuestos Internos de Chile para el Año 2020 (USD)</v>
      </c>
      <c r="Q34" s="20" t="str">
        <f t="shared" si="11"/>
        <v>Gráfico 3</v>
      </c>
      <c r="R34" s="26" t="s">
        <v>76</v>
      </c>
      <c r="S34" s="27">
        <f t="shared" si="1"/>
        <v>7</v>
      </c>
      <c r="T34" s="28"/>
      <c r="U34" s="28"/>
      <c r="V34" s="28"/>
      <c r="W34" s="28"/>
      <c r="X34" s="28"/>
      <c r="Y34" s="28"/>
      <c r="Z34" s="25" t="str">
        <f t="shared" si="25"/>
        <v>https://analytics.zoho.com/open-view/2395394000001128894?ZOHO_CRITERIA=%224.5%22.%22Id_Tama%C3%B1o_Espec%C3%ADfico%22%3D7</v>
      </c>
      <c r="AA34" s="54" t="s">
        <v>114</v>
      </c>
      <c r="AB34" s="30" t="str">
        <f t="shared" si="22"/>
        <v>Chile</v>
      </c>
      <c r="AC34" s="31" t="str">
        <f t="shared" si="22"/>
        <v>Año 2020</v>
      </c>
      <c r="AD34" s="32" t="str">
        <f t="shared" si="22"/>
        <v>Dólar USA</v>
      </c>
      <c r="AE34" s="30" t="str">
        <f t="shared" si="22"/>
        <v>Ventas</v>
      </c>
      <c r="AG34" s="33" t="str">
        <f t="shared" si="3"/>
        <v>Gráfico 3</v>
      </c>
      <c r="AH34" s="34" t="str">
        <f t="shared" si="13"/>
        <v>Ventas Estimadas Agricultura</v>
      </c>
      <c r="AI34" s="34" t="str">
        <f t="shared" si="26"/>
        <v>Ventas Estimadas de empresas dedicadas a agricultura y/o ganadería clasificadas por el Servicio de Impuestos Internos de tamaño MICRO 3</v>
      </c>
      <c r="AJ34" s="34" t="str">
        <f t="shared" si="5"/>
        <v>Ventas Estimadas de Empresas del Sector Agrícola por Tipo de Cultivo en la Categoría de Tamaño Específica: MICRO 3 del Servicio de Impuestos Internos de Chile para el Año 2020 (USD)</v>
      </c>
      <c r="AK34" s="35" t="str">
        <f t="shared" si="23"/>
        <v>Año 2020</v>
      </c>
      <c r="AL34" s="34" t="str">
        <f t="shared" si="23"/>
        <v>venta estimada, empresas en agricultura, cultivos, actividad económica, agricultura, ganadería</v>
      </c>
      <c r="AM34" s="36" t="str">
        <f t="shared" si="6"/>
        <v>https://analytics.zoho.com/open-view/2395394000001128894?ZOHO_CRITERIA=%224.5%22.%22Id_Tama%C3%B1o_Espec%C3%ADfico%22%3D7</v>
      </c>
      <c r="AN34" s="44" t="str">
        <f t="shared" si="20"/>
        <v>CHL</v>
      </c>
      <c r="AO34" s="44" t="str">
        <f t="shared" si="20"/>
        <v>País</v>
      </c>
      <c r="AP34" s="34" t="str">
        <f t="shared" si="20"/>
        <v>Número de Empleados de las empresas dedicadas a una actividad económica asociada a la agricultura o la ganadería, según tamaño de la empresa.</v>
      </c>
      <c r="AQ34" s="45">
        <f t="shared" si="20"/>
        <v>44324</v>
      </c>
      <c r="AR34" s="36" t="str">
        <f t="shared" si="20"/>
        <v>Español</v>
      </c>
      <c r="AS34" s="36" t="str">
        <f t="shared" si="20"/>
        <v>Naty</v>
      </c>
      <c r="AT34" s="40" t="str">
        <f t="shared" si="20"/>
        <v>No Aplica</v>
      </c>
      <c r="AU34" s="40" t="str">
        <f t="shared" si="20"/>
        <v>No Aplica</v>
      </c>
      <c r="AV34" s="40" t="str">
        <f t="shared" si="20"/>
        <v>No Aplica</v>
      </c>
      <c r="AW34" s="35">
        <f t="shared" si="20"/>
        <v>100100000</v>
      </c>
      <c r="AX34" s="41" t="e">
        <f t="shared" si="20"/>
        <v>#REF!</v>
      </c>
      <c r="AY34" s="46" t="str">
        <f t="shared" si="20"/>
        <v>Fruta</v>
      </c>
      <c r="AZ34" s="40">
        <f t="shared" si="20"/>
        <v>38</v>
      </c>
      <c r="BA34" s="41" t="e">
        <f>+VLOOKUP($AC34,[1]!Temporalidad[[nombre]:[Columna1]],7,0)</f>
        <v>#REF!</v>
      </c>
      <c r="BB34" s="41" t="e">
        <f>+VLOOKUP($E34,[1]!Tipo_Gráfico[#Data],2,0)</f>
        <v>#REF!</v>
      </c>
      <c r="BC34" s="36" t="str">
        <f t="shared" si="15"/>
        <v>Servicio de Impuestos Internos , Ministerio de Hacienda, Chile</v>
      </c>
      <c r="BD34" s="35" t="e">
        <f>+VLOOKUP($AD34,[1]!unidad_medida[[nombre]:[Columna1]],2,0)</f>
        <v>#REF!</v>
      </c>
      <c r="BE34" s="40" t="str">
        <f t="shared" si="21"/>
        <v>No Aplica</v>
      </c>
      <c r="BF34" s="40" t="str">
        <f t="shared" si="21"/>
        <v>No Aplica</v>
      </c>
      <c r="BG34" s="40" t="str">
        <f t="shared" si="21"/>
        <v>No Aplica</v>
      </c>
      <c r="BH34" s="41" t="e">
        <f>+VLOOKUP($AS34,[1]!Responsables[#Data],3,0)</f>
        <v>#REF!</v>
      </c>
      <c r="BI34" s="41" t="e">
        <f>+VLOOKUP($AD34,[1]!unidad_medida[[nombre]:[Columna1]],5,0)</f>
        <v>#REF!</v>
      </c>
    </row>
    <row r="35" spans="1:67" ht="43.5" x14ac:dyDescent="0.35">
      <c r="A35" s="58" t="s">
        <v>250</v>
      </c>
      <c r="B35" s="58" t="s">
        <v>251</v>
      </c>
      <c r="C35" s="59">
        <v>4.0999999999999996</v>
      </c>
      <c r="D35" s="19">
        <f t="shared" si="9"/>
        <v>34</v>
      </c>
      <c r="E35" s="20" t="str">
        <f t="shared" si="27"/>
        <v>GR</v>
      </c>
      <c r="F35" s="21"/>
      <c r="G35" s="22"/>
      <c r="H35" s="23" t="s">
        <v>48</v>
      </c>
      <c r="I35" s="22"/>
      <c r="J35" s="24">
        <v>8</v>
      </c>
      <c r="K35" s="22"/>
      <c r="L35" s="22"/>
      <c r="M35" s="22"/>
      <c r="N35" s="22"/>
      <c r="O35" s="22"/>
      <c r="P35" s="53" t="str">
        <f t="shared" si="24"/>
        <v>Ventas Estimadas de Empresas del Sector Agrícola por Tipo de Cultivo en la Categoría de Tamaño Específica: GRANDE 1 del Servicio de Impuestos Internos de Chile para el Año 2020 (USD)</v>
      </c>
      <c r="Q35" s="20" t="str">
        <f t="shared" si="11"/>
        <v>Gráfico 3</v>
      </c>
      <c r="R35" s="26" t="s">
        <v>78</v>
      </c>
      <c r="S35" s="27">
        <f t="shared" si="1"/>
        <v>8</v>
      </c>
      <c r="T35" s="28"/>
      <c r="U35" s="28"/>
      <c r="V35" s="28"/>
      <c r="W35" s="28"/>
      <c r="X35" s="28"/>
      <c r="Y35" s="28"/>
      <c r="Z35" s="25" t="str">
        <f t="shared" si="25"/>
        <v>https://analytics.zoho.com/open-view/2395394000001128894?ZOHO_CRITERIA=%224.5%22.%22Id_Tama%C3%B1o_Espec%C3%ADfico%22%3D8</v>
      </c>
      <c r="AA35" s="54" t="s">
        <v>115</v>
      </c>
      <c r="AB35" s="30" t="str">
        <f t="shared" si="22"/>
        <v>Chile</v>
      </c>
      <c r="AC35" s="31" t="str">
        <f t="shared" si="22"/>
        <v>Año 2020</v>
      </c>
      <c r="AD35" s="32" t="str">
        <f t="shared" si="22"/>
        <v>Dólar USA</v>
      </c>
      <c r="AE35" s="30" t="str">
        <f t="shared" si="22"/>
        <v>Ventas</v>
      </c>
      <c r="AG35" s="33" t="str">
        <f t="shared" si="3"/>
        <v>Gráfico 3</v>
      </c>
      <c r="AH35" s="34" t="str">
        <f t="shared" si="13"/>
        <v>Ventas Estimadas Agricultura</v>
      </c>
      <c r="AI35" s="34" t="str">
        <f t="shared" si="26"/>
        <v>Ventas Estimadas de empresas dedicadas a agricultura y/o ganadería clasificadas por el Servicio de Impuestos Internos de tamaño GRANDE 1</v>
      </c>
      <c r="AJ35" s="34" t="str">
        <f t="shared" si="5"/>
        <v>Ventas Estimadas de Empresas del Sector Agrícola por Tipo de Cultivo en la Categoría de Tamaño Específica: GRANDE 1 del Servicio de Impuestos Internos de Chile para el Año 2020 (USD)</v>
      </c>
      <c r="AK35" s="35" t="str">
        <f t="shared" si="23"/>
        <v>Año 2020</v>
      </c>
      <c r="AL35" s="34" t="str">
        <f t="shared" si="23"/>
        <v>venta estimada, empresas en agricultura, cultivos, actividad económica, agricultura, ganadería</v>
      </c>
      <c r="AM35" s="36" t="str">
        <f t="shared" si="6"/>
        <v>https://analytics.zoho.com/open-view/2395394000001128894?ZOHO_CRITERIA=%224.5%22.%22Id_Tama%C3%B1o_Espec%C3%ADfico%22%3D8</v>
      </c>
      <c r="AN35" s="44" t="str">
        <f t="shared" ref="AN35:AZ50" si="28">+AN34</f>
        <v>CHL</v>
      </c>
      <c r="AO35" s="44" t="str">
        <f t="shared" si="28"/>
        <v>País</v>
      </c>
      <c r="AP35" s="34" t="str">
        <f t="shared" si="28"/>
        <v>Número de Empleados de las empresas dedicadas a una actividad económica asociada a la agricultura o la ganadería, según tamaño de la empresa.</v>
      </c>
      <c r="AQ35" s="45">
        <f t="shared" si="28"/>
        <v>44324</v>
      </c>
      <c r="AR35" s="36" t="str">
        <f t="shared" si="28"/>
        <v>Español</v>
      </c>
      <c r="AS35" s="36" t="str">
        <f t="shared" si="28"/>
        <v>Naty</v>
      </c>
      <c r="AT35" s="40" t="str">
        <f t="shared" si="28"/>
        <v>No Aplica</v>
      </c>
      <c r="AU35" s="40" t="str">
        <f t="shared" si="28"/>
        <v>No Aplica</v>
      </c>
      <c r="AV35" s="40" t="str">
        <f t="shared" si="28"/>
        <v>No Aplica</v>
      </c>
      <c r="AW35" s="35">
        <f t="shared" si="28"/>
        <v>100100000</v>
      </c>
      <c r="AX35" s="41" t="e">
        <f t="shared" si="28"/>
        <v>#REF!</v>
      </c>
      <c r="AY35" s="46" t="str">
        <f t="shared" si="28"/>
        <v>Fruta</v>
      </c>
      <c r="AZ35" s="40">
        <f t="shared" si="28"/>
        <v>38</v>
      </c>
      <c r="BA35" s="41" t="e">
        <f>+VLOOKUP($AC35,[1]!Temporalidad[[nombre]:[Columna1]],7,0)</f>
        <v>#REF!</v>
      </c>
      <c r="BB35" s="41" t="e">
        <f>+VLOOKUP($E35,[1]!Tipo_Gráfico[#Data],2,0)</f>
        <v>#REF!</v>
      </c>
      <c r="BC35" s="36" t="str">
        <f t="shared" si="15"/>
        <v>Servicio de Impuestos Internos , Ministerio de Hacienda, Chile</v>
      </c>
      <c r="BD35" s="35" t="e">
        <f>+VLOOKUP($AD35,[1]!unidad_medida[[nombre]:[Columna1]],2,0)</f>
        <v>#REF!</v>
      </c>
      <c r="BE35" s="40" t="str">
        <f t="shared" ref="BE35:BG50" si="29">+BE34</f>
        <v>No Aplica</v>
      </c>
      <c r="BF35" s="40" t="str">
        <f t="shared" si="29"/>
        <v>No Aplica</v>
      </c>
      <c r="BG35" s="40" t="str">
        <f t="shared" si="29"/>
        <v>No Aplica</v>
      </c>
      <c r="BH35" s="41" t="e">
        <f>+VLOOKUP($AS35,[1]!Responsables[#Data],3,0)</f>
        <v>#REF!</v>
      </c>
      <c r="BI35" s="41" t="e">
        <f>+VLOOKUP($AD35,[1]!unidad_medida[[nombre]:[Columna1]],5,0)</f>
        <v>#REF!</v>
      </c>
      <c r="BJ35" s="63" t="s">
        <v>261</v>
      </c>
      <c r="BK35" s="63" t="s">
        <v>259</v>
      </c>
      <c r="BL35" s="63" t="s">
        <v>263</v>
      </c>
      <c r="BM35" s="63" t="s">
        <v>263</v>
      </c>
      <c r="BN35" s="63" t="s">
        <v>264</v>
      </c>
      <c r="BO35" s="64" t="s">
        <v>265</v>
      </c>
    </row>
    <row r="36" spans="1:67" ht="43.5" x14ac:dyDescent="0.35">
      <c r="A36" s="58" t="s">
        <v>250</v>
      </c>
      <c r="B36" s="58" t="s">
        <v>251</v>
      </c>
      <c r="C36" s="59">
        <v>4.0999999999999996</v>
      </c>
      <c r="D36" s="19">
        <f t="shared" si="9"/>
        <v>35</v>
      </c>
      <c r="E36" s="20" t="str">
        <f t="shared" si="27"/>
        <v>GR</v>
      </c>
      <c r="F36" s="21"/>
      <c r="G36" s="22"/>
      <c r="H36" s="23" t="s">
        <v>48</v>
      </c>
      <c r="I36" s="22"/>
      <c r="J36" s="24">
        <v>9</v>
      </c>
      <c r="K36" s="22"/>
      <c r="L36" s="22"/>
      <c r="M36" s="22"/>
      <c r="N36" s="22"/>
      <c r="O36" s="22"/>
      <c r="P36" s="53" t="str">
        <f t="shared" si="24"/>
        <v>Ventas Estimadas de Empresas del Sector Agrícola por Tipo de Cultivo en la Categoría de Tamaño Específica: PEQUEÑA 1 del Servicio de Impuestos Internos de Chile para el Año 2020 (USD)</v>
      </c>
      <c r="Q36" s="20" t="str">
        <f t="shared" si="11"/>
        <v>Gráfico 3</v>
      </c>
      <c r="R36" s="26" t="s">
        <v>80</v>
      </c>
      <c r="S36" s="27">
        <f t="shared" si="1"/>
        <v>9</v>
      </c>
      <c r="T36" s="28"/>
      <c r="U36" s="28"/>
      <c r="V36" s="28"/>
      <c r="W36" s="28"/>
      <c r="X36" s="28"/>
      <c r="Y36" s="28"/>
      <c r="Z36" s="25" t="str">
        <f t="shared" si="25"/>
        <v>https://analytics.zoho.com/open-view/2395394000001128894?ZOHO_CRITERIA=%224.5%22.%22Id_Tama%C3%B1o_Espec%C3%ADfico%22%3D9</v>
      </c>
      <c r="AA36" s="54" t="s">
        <v>116</v>
      </c>
      <c r="AB36" s="30" t="str">
        <f t="shared" ref="AB36:AE51" si="30">+AB35</f>
        <v>Chile</v>
      </c>
      <c r="AC36" s="31" t="str">
        <f t="shared" si="30"/>
        <v>Año 2020</v>
      </c>
      <c r="AD36" s="32" t="str">
        <f t="shared" si="30"/>
        <v>Dólar USA</v>
      </c>
      <c r="AE36" s="30" t="str">
        <f t="shared" si="30"/>
        <v>Ventas</v>
      </c>
      <c r="AG36" s="33" t="str">
        <f t="shared" si="3"/>
        <v>Gráfico 3</v>
      </c>
      <c r="AH36" s="34" t="str">
        <f t="shared" si="13"/>
        <v>Ventas Estimadas Agricultura</v>
      </c>
      <c r="AI36" s="34" t="str">
        <f t="shared" si="26"/>
        <v>Ventas Estimadas de empresas dedicadas a agricultura y/o ganadería clasificadas por el Servicio de Impuestos Internos de tamaño PEQUEÑA 1</v>
      </c>
      <c r="AJ36" s="34" t="str">
        <f t="shared" si="5"/>
        <v>Ventas Estimadas de Empresas del Sector Agrícola por Tipo de Cultivo en la Categoría de Tamaño Específica: PEQUEÑA 1 del Servicio de Impuestos Internos de Chile para el Año 2020 (USD)</v>
      </c>
      <c r="AK36" s="35" t="str">
        <f t="shared" ref="AK36:AL51" si="31">+AK35</f>
        <v>Año 2020</v>
      </c>
      <c r="AL36" s="34" t="str">
        <f t="shared" si="31"/>
        <v>venta estimada, empresas en agricultura, cultivos, actividad económica, agricultura, ganadería</v>
      </c>
      <c r="AM36" s="36" t="str">
        <f t="shared" si="6"/>
        <v>https://analytics.zoho.com/open-view/2395394000001128894?ZOHO_CRITERIA=%224.5%22.%22Id_Tama%C3%B1o_Espec%C3%ADfico%22%3D9</v>
      </c>
      <c r="AN36" s="44" t="str">
        <f t="shared" si="28"/>
        <v>CHL</v>
      </c>
      <c r="AO36" s="44" t="str">
        <f t="shared" si="28"/>
        <v>País</v>
      </c>
      <c r="AP36" s="34" t="str">
        <f t="shared" si="28"/>
        <v>Número de Empleados de las empresas dedicadas a una actividad económica asociada a la agricultura o la ganadería, según tamaño de la empresa.</v>
      </c>
      <c r="AQ36" s="45">
        <f t="shared" si="28"/>
        <v>44324</v>
      </c>
      <c r="AR36" s="36" t="str">
        <f t="shared" si="28"/>
        <v>Español</v>
      </c>
      <c r="AS36" s="36" t="str">
        <f t="shared" si="28"/>
        <v>Naty</v>
      </c>
      <c r="AT36" s="40" t="str">
        <f t="shared" si="28"/>
        <v>No Aplica</v>
      </c>
      <c r="AU36" s="40" t="str">
        <f t="shared" si="28"/>
        <v>No Aplica</v>
      </c>
      <c r="AV36" s="40" t="str">
        <f t="shared" si="28"/>
        <v>No Aplica</v>
      </c>
      <c r="AW36" s="35">
        <f t="shared" si="28"/>
        <v>100100000</v>
      </c>
      <c r="AX36" s="41" t="e">
        <f t="shared" si="28"/>
        <v>#REF!</v>
      </c>
      <c r="AY36" s="46" t="str">
        <f t="shared" si="28"/>
        <v>Fruta</v>
      </c>
      <c r="AZ36" s="40">
        <f t="shared" si="28"/>
        <v>38</v>
      </c>
      <c r="BA36" s="41" t="e">
        <f>+VLOOKUP($AC36,[1]!Temporalidad[[nombre]:[Columna1]],7,0)</f>
        <v>#REF!</v>
      </c>
      <c r="BB36" s="41" t="e">
        <f>+VLOOKUP($E36,[1]!Tipo_Gráfico[#Data],2,0)</f>
        <v>#REF!</v>
      </c>
      <c r="BC36" s="36" t="str">
        <f t="shared" si="15"/>
        <v>Servicio de Impuestos Internos , Ministerio de Hacienda, Chile</v>
      </c>
      <c r="BD36" s="35" t="e">
        <f>+VLOOKUP($AD36,[1]!unidad_medida[[nombre]:[Columna1]],2,0)</f>
        <v>#REF!</v>
      </c>
      <c r="BE36" s="40" t="str">
        <f t="shared" si="29"/>
        <v>No Aplica</v>
      </c>
      <c r="BF36" s="40" t="str">
        <f t="shared" si="29"/>
        <v>No Aplica</v>
      </c>
      <c r="BG36" s="40" t="str">
        <f t="shared" si="29"/>
        <v>No Aplica</v>
      </c>
      <c r="BH36" s="41" t="e">
        <f>+VLOOKUP($AS36,[1]!Responsables[#Data],3,0)</f>
        <v>#REF!</v>
      </c>
      <c r="BI36" s="41" t="e">
        <f>+VLOOKUP($AD36,[1]!unidad_medida[[nombre]:[Columna1]],5,0)</f>
        <v>#REF!</v>
      </c>
      <c r="BJ36" s="63" t="s">
        <v>261</v>
      </c>
      <c r="BK36" s="63" t="s">
        <v>259</v>
      </c>
      <c r="BL36" s="63" t="s">
        <v>263</v>
      </c>
      <c r="BM36" s="63" t="s">
        <v>263</v>
      </c>
      <c r="BN36" s="63" t="s">
        <v>264</v>
      </c>
      <c r="BO36" s="64" t="s">
        <v>265</v>
      </c>
    </row>
    <row r="37" spans="1:67" ht="43.5" x14ac:dyDescent="0.35">
      <c r="A37" s="58" t="s">
        <v>250</v>
      </c>
      <c r="B37" s="58" t="s">
        <v>251</v>
      </c>
      <c r="C37" s="59">
        <v>4.0999999999999996</v>
      </c>
      <c r="D37" s="19">
        <f t="shared" si="9"/>
        <v>36</v>
      </c>
      <c r="E37" s="20" t="str">
        <f t="shared" si="27"/>
        <v>GR</v>
      </c>
      <c r="F37" s="21"/>
      <c r="G37" s="22"/>
      <c r="H37" s="23" t="s">
        <v>48</v>
      </c>
      <c r="I37" s="22"/>
      <c r="J37" s="24">
        <v>10</v>
      </c>
      <c r="K37" s="22"/>
      <c r="L37" s="22"/>
      <c r="M37" s="22"/>
      <c r="N37" s="22"/>
      <c r="O37" s="22"/>
      <c r="P37" s="53" t="str">
        <f t="shared" si="24"/>
        <v>Ventas Estimadas de Empresas del Sector Agrícola por Tipo de Cultivo en la Categoría de Tamaño Específica: MEDIANA 2 del Servicio de Impuestos Internos de Chile para el Año 2020 (USD)</v>
      </c>
      <c r="Q37" s="20" t="str">
        <f t="shared" si="11"/>
        <v>Gráfico 3</v>
      </c>
      <c r="R37" s="26" t="s">
        <v>82</v>
      </c>
      <c r="S37" s="27">
        <f t="shared" si="1"/>
        <v>10</v>
      </c>
      <c r="T37" s="28"/>
      <c r="U37" s="28"/>
      <c r="V37" s="28"/>
      <c r="W37" s="28"/>
      <c r="X37" s="28"/>
      <c r="Y37" s="28"/>
      <c r="Z37" s="25" t="str">
        <f t="shared" si="25"/>
        <v>https://analytics.zoho.com/open-view/2395394000001128894?ZOHO_CRITERIA=%224.5%22.%22Id_Tama%C3%B1o_Espec%C3%ADfico%22%3D10</v>
      </c>
      <c r="AA37" s="54" t="s">
        <v>117</v>
      </c>
      <c r="AB37" s="30" t="str">
        <f t="shared" si="30"/>
        <v>Chile</v>
      </c>
      <c r="AC37" s="31" t="str">
        <f t="shared" si="30"/>
        <v>Año 2020</v>
      </c>
      <c r="AD37" s="32" t="str">
        <f t="shared" si="30"/>
        <v>Dólar USA</v>
      </c>
      <c r="AE37" s="30" t="str">
        <f t="shared" si="30"/>
        <v>Ventas</v>
      </c>
      <c r="AG37" s="33" t="str">
        <f t="shared" si="3"/>
        <v>Gráfico 3</v>
      </c>
      <c r="AH37" s="34" t="str">
        <f t="shared" si="13"/>
        <v>Ventas Estimadas Agricultura</v>
      </c>
      <c r="AI37" s="34" t="str">
        <f t="shared" si="26"/>
        <v>Ventas Estimadas de empresas dedicadas a agricultura y/o ganadería clasificadas por el Servicio de Impuestos Internos de tamaño MEDIANA 2</v>
      </c>
      <c r="AJ37" s="34" t="str">
        <f t="shared" si="5"/>
        <v>Ventas Estimadas de Empresas del Sector Agrícola por Tipo de Cultivo en la Categoría de Tamaño Específica: MEDIANA 2 del Servicio de Impuestos Internos de Chile para el Año 2020 (USD)</v>
      </c>
      <c r="AK37" s="35" t="str">
        <f t="shared" si="31"/>
        <v>Año 2020</v>
      </c>
      <c r="AL37" s="34" t="str">
        <f t="shared" si="31"/>
        <v>venta estimada, empresas en agricultura, cultivos, actividad económica, agricultura, ganadería</v>
      </c>
      <c r="AM37" s="36" t="str">
        <f t="shared" si="6"/>
        <v>https://analytics.zoho.com/open-view/2395394000001128894?ZOHO_CRITERIA=%224.5%22.%22Id_Tama%C3%B1o_Espec%C3%ADfico%22%3D10</v>
      </c>
      <c r="AN37" s="44" t="str">
        <f t="shared" si="28"/>
        <v>CHL</v>
      </c>
      <c r="AO37" s="44" t="str">
        <f t="shared" si="28"/>
        <v>País</v>
      </c>
      <c r="AP37" s="34" t="str">
        <f t="shared" si="28"/>
        <v>Número de Empleados de las empresas dedicadas a una actividad económica asociada a la agricultura o la ganadería, según tamaño de la empresa.</v>
      </c>
      <c r="AQ37" s="45">
        <f t="shared" si="28"/>
        <v>44324</v>
      </c>
      <c r="AR37" s="36" t="str">
        <f t="shared" si="28"/>
        <v>Español</v>
      </c>
      <c r="AS37" s="36" t="str">
        <f t="shared" si="28"/>
        <v>Naty</v>
      </c>
      <c r="AT37" s="40" t="str">
        <f t="shared" si="28"/>
        <v>No Aplica</v>
      </c>
      <c r="AU37" s="40" t="str">
        <f t="shared" si="28"/>
        <v>No Aplica</v>
      </c>
      <c r="AV37" s="40" t="str">
        <f t="shared" si="28"/>
        <v>No Aplica</v>
      </c>
      <c r="AW37" s="35">
        <f t="shared" si="28"/>
        <v>100100000</v>
      </c>
      <c r="AX37" s="41" t="e">
        <f t="shared" si="28"/>
        <v>#REF!</v>
      </c>
      <c r="AY37" s="46" t="str">
        <f t="shared" si="28"/>
        <v>Fruta</v>
      </c>
      <c r="AZ37" s="40">
        <f t="shared" si="28"/>
        <v>38</v>
      </c>
      <c r="BA37" s="41" t="e">
        <f>+VLOOKUP($AC37,[1]!Temporalidad[[nombre]:[Columna1]],7,0)</f>
        <v>#REF!</v>
      </c>
      <c r="BB37" s="41" t="e">
        <f>+VLOOKUP($E37,[1]!Tipo_Gráfico[#Data],2,0)</f>
        <v>#REF!</v>
      </c>
      <c r="BC37" s="36" t="str">
        <f t="shared" si="15"/>
        <v>Servicio de Impuestos Internos , Ministerio de Hacienda, Chile</v>
      </c>
      <c r="BD37" s="35" t="e">
        <f>+VLOOKUP($AD37,[1]!unidad_medida[[nombre]:[Columna1]],2,0)</f>
        <v>#REF!</v>
      </c>
      <c r="BE37" s="40" t="str">
        <f t="shared" si="29"/>
        <v>No Aplica</v>
      </c>
      <c r="BF37" s="40" t="str">
        <f t="shared" si="29"/>
        <v>No Aplica</v>
      </c>
      <c r="BG37" s="40" t="str">
        <f t="shared" si="29"/>
        <v>No Aplica</v>
      </c>
      <c r="BH37" s="41" t="e">
        <f>+VLOOKUP($AS37,[1]!Responsables[#Data],3,0)</f>
        <v>#REF!</v>
      </c>
      <c r="BI37" s="41" t="e">
        <f>+VLOOKUP($AD37,[1]!unidad_medida[[nombre]:[Columna1]],5,0)</f>
        <v>#REF!</v>
      </c>
    </row>
    <row r="38" spans="1:67" ht="43.5" x14ac:dyDescent="0.35">
      <c r="A38" s="58" t="s">
        <v>250</v>
      </c>
      <c r="B38" s="58" t="s">
        <v>251</v>
      </c>
      <c r="C38" s="59">
        <v>4.0999999999999996</v>
      </c>
      <c r="D38" s="19">
        <f t="shared" si="9"/>
        <v>37</v>
      </c>
      <c r="E38" s="20" t="str">
        <f t="shared" si="27"/>
        <v>GR</v>
      </c>
      <c r="F38" s="21"/>
      <c r="G38" s="22"/>
      <c r="H38" s="23" t="s">
        <v>48</v>
      </c>
      <c r="I38" s="22"/>
      <c r="J38" s="24">
        <v>11</v>
      </c>
      <c r="K38" s="22"/>
      <c r="L38" s="22"/>
      <c r="M38" s="22"/>
      <c r="N38" s="22"/>
      <c r="O38" s="22"/>
      <c r="P38" s="53" t="str">
        <f t="shared" si="24"/>
        <v>Ventas Estimadas de Empresas del Sector Agrícola por Tipo de Cultivo en la Categoría de Tamaño Específica: GRANDE 2 del Servicio de Impuestos Internos de Chile para el Año 2020 (USD)</v>
      </c>
      <c r="Q38" s="20" t="str">
        <f t="shared" si="11"/>
        <v>Gráfico 3</v>
      </c>
      <c r="R38" s="26" t="s">
        <v>84</v>
      </c>
      <c r="S38" s="27">
        <f t="shared" si="1"/>
        <v>11</v>
      </c>
      <c r="T38" s="28"/>
      <c r="U38" s="28"/>
      <c r="V38" s="28"/>
      <c r="W38" s="28"/>
      <c r="X38" s="28"/>
      <c r="Y38" s="28"/>
      <c r="Z38" s="25" t="str">
        <f t="shared" si="25"/>
        <v>https://analytics.zoho.com/open-view/2395394000001128894?ZOHO_CRITERIA=%224.5%22.%22Id_Tama%C3%B1o_Espec%C3%ADfico%22%3D11</v>
      </c>
      <c r="AA38" s="54" t="s">
        <v>118</v>
      </c>
      <c r="AB38" s="30" t="str">
        <f t="shared" si="30"/>
        <v>Chile</v>
      </c>
      <c r="AC38" s="31" t="str">
        <f t="shared" si="30"/>
        <v>Año 2020</v>
      </c>
      <c r="AD38" s="32" t="str">
        <f t="shared" si="30"/>
        <v>Dólar USA</v>
      </c>
      <c r="AE38" s="30" t="str">
        <f t="shared" si="30"/>
        <v>Ventas</v>
      </c>
      <c r="AG38" s="33" t="str">
        <f t="shared" si="3"/>
        <v>Gráfico 3</v>
      </c>
      <c r="AH38" s="34" t="str">
        <f t="shared" si="13"/>
        <v>Ventas Estimadas Agricultura</v>
      </c>
      <c r="AI38" s="34" t="str">
        <f t="shared" si="26"/>
        <v>Ventas Estimadas de empresas dedicadas a agricultura y/o ganadería clasificadas por el Servicio de Impuestos Internos de tamaño GRANDE 2</v>
      </c>
      <c r="AJ38" s="34" t="str">
        <f t="shared" si="5"/>
        <v>Ventas Estimadas de Empresas del Sector Agrícola por Tipo de Cultivo en la Categoría de Tamaño Específica: GRANDE 2 del Servicio de Impuestos Internos de Chile para el Año 2020 (USD)</v>
      </c>
      <c r="AK38" s="35" t="str">
        <f t="shared" si="31"/>
        <v>Año 2020</v>
      </c>
      <c r="AL38" s="34" t="str">
        <f t="shared" si="31"/>
        <v>venta estimada, empresas en agricultura, cultivos, actividad económica, agricultura, ganadería</v>
      </c>
      <c r="AM38" s="36" t="str">
        <f t="shared" si="6"/>
        <v>https://analytics.zoho.com/open-view/2395394000001128894?ZOHO_CRITERIA=%224.5%22.%22Id_Tama%C3%B1o_Espec%C3%ADfico%22%3D11</v>
      </c>
      <c r="AN38" s="44" t="str">
        <f t="shared" si="28"/>
        <v>CHL</v>
      </c>
      <c r="AO38" s="44" t="str">
        <f t="shared" si="28"/>
        <v>País</v>
      </c>
      <c r="AP38" s="34" t="str">
        <f t="shared" si="28"/>
        <v>Número de Empleados de las empresas dedicadas a una actividad económica asociada a la agricultura o la ganadería, según tamaño de la empresa.</v>
      </c>
      <c r="AQ38" s="45">
        <f t="shared" si="28"/>
        <v>44324</v>
      </c>
      <c r="AR38" s="36" t="str">
        <f t="shared" si="28"/>
        <v>Español</v>
      </c>
      <c r="AS38" s="36" t="str">
        <f t="shared" si="28"/>
        <v>Naty</v>
      </c>
      <c r="AT38" s="40" t="str">
        <f t="shared" si="28"/>
        <v>No Aplica</v>
      </c>
      <c r="AU38" s="40" t="str">
        <f t="shared" si="28"/>
        <v>No Aplica</v>
      </c>
      <c r="AV38" s="40" t="str">
        <f t="shared" si="28"/>
        <v>No Aplica</v>
      </c>
      <c r="AW38" s="35">
        <f t="shared" si="28"/>
        <v>100100000</v>
      </c>
      <c r="AX38" s="41" t="e">
        <f t="shared" si="28"/>
        <v>#REF!</v>
      </c>
      <c r="AY38" s="46" t="str">
        <f t="shared" si="28"/>
        <v>Fruta</v>
      </c>
      <c r="AZ38" s="40">
        <f t="shared" si="28"/>
        <v>38</v>
      </c>
      <c r="BA38" s="41" t="e">
        <f>+VLOOKUP($AC38,[1]!Temporalidad[[nombre]:[Columna1]],7,0)</f>
        <v>#REF!</v>
      </c>
      <c r="BB38" s="41" t="e">
        <f>+VLOOKUP($E38,[1]!Tipo_Gráfico[#Data],2,0)</f>
        <v>#REF!</v>
      </c>
      <c r="BC38" s="36" t="str">
        <f t="shared" si="15"/>
        <v>Servicio de Impuestos Internos , Ministerio de Hacienda, Chile</v>
      </c>
      <c r="BD38" s="35" t="e">
        <f>+VLOOKUP($AD38,[1]!unidad_medida[[nombre]:[Columna1]],2,0)</f>
        <v>#REF!</v>
      </c>
      <c r="BE38" s="40" t="str">
        <f t="shared" si="29"/>
        <v>No Aplica</v>
      </c>
      <c r="BF38" s="40" t="str">
        <f t="shared" si="29"/>
        <v>No Aplica</v>
      </c>
      <c r="BG38" s="40" t="str">
        <f t="shared" si="29"/>
        <v>No Aplica</v>
      </c>
      <c r="BH38" s="41" t="e">
        <f>+VLOOKUP($AS38,[1]!Responsables[#Data],3,0)</f>
        <v>#REF!</v>
      </c>
      <c r="BI38" s="41" t="e">
        <f>+VLOOKUP($AD38,[1]!unidad_medida[[nombre]:[Columna1]],5,0)</f>
        <v>#REF!</v>
      </c>
    </row>
    <row r="39" spans="1:67" ht="43.5" x14ac:dyDescent="0.35">
      <c r="A39" s="58" t="s">
        <v>250</v>
      </c>
      <c r="B39" s="58" t="s">
        <v>251</v>
      </c>
      <c r="C39" s="59">
        <v>4.0999999999999996</v>
      </c>
      <c r="D39" s="19">
        <f t="shared" si="9"/>
        <v>38</v>
      </c>
      <c r="E39" s="20" t="str">
        <f t="shared" si="27"/>
        <v>GR</v>
      </c>
      <c r="F39" s="21"/>
      <c r="G39" s="22"/>
      <c r="H39" s="23" t="s">
        <v>48</v>
      </c>
      <c r="I39" s="22"/>
      <c r="J39" s="24">
        <v>12</v>
      </c>
      <c r="K39" s="22"/>
      <c r="L39" s="22"/>
      <c r="M39" s="22"/>
      <c r="N39" s="22"/>
      <c r="O39" s="22"/>
      <c r="P39" s="53" t="str">
        <f t="shared" si="24"/>
        <v>Ventas Estimadas de Empresas del Sector Agrícola por Tipo de Cultivo en la Categoría de Tamaño Específica: GRANDE 4 del Servicio de Impuestos Internos de Chile para el Año 2020 (USD)</v>
      </c>
      <c r="Q39" s="20" t="str">
        <f t="shared" si="11"/>
        <v>Gráfico 3</v>
      </c>
      <c r="R39" s="26" t="s">
        <v>86</v>
      </c>
      <c r="S39" s="27">
        <f t="shared" si="1"/>
        <v>12</v>
      </c>
      <c r="T39" s="28"/>
      <c r="U39" s="28"/>
      <c r="V39" s="28"/>
      <c r="W39" s="28"/>
      <c r="X39" s="28"/>
      <c r="Y39" s="28"/>
      <c r="Z39" s="25" t="str">
        <f t="shared" si="25"/>
        <v>https://analytics.zoho.com/open-view/2395394000001128894?ZOHO_CRITERIA=%224.5%22.%22Id_Tama%C3%B1o_Espec%C3%ADfico%22%3D12</v>
      </c>
      <c r="AA39" s="54" t="s">
        <v>119</v>
      </c>
      <c r="AB39" s="30" t="str">
        <f t="shared" si="30"/>
        <v>Chile</v>
      </c>
      <c r="AC39" s="31" t="str">
        <f t="shared" si="30"/>
        <v>Año 2020</v>
      </c>
      <c r="AD39" s="32" t="str">
        <f t="shared" si="30"/>
        <v>Dólar USA</v>
      </c>
      <c r="AE39" s="30" t="str">
        <f t="shared" si="30"/>
        <v>Ventas</v>
      </c>
      <c r="AG39" s="33" t="str">
        <f t="shared" si="3"/>
        <v>Gráfico 3</v>
      </c>
      <c r="AH39" s="34" t="str">
        <f t="shared" si="13"/>
        <v>Ventas Estimadas Agricultura</v>
      </c>
      <c r="AI39" s="34" t="str">
        <f t="shared" si="26"/>
        <v>Ventas Estimadas de empresas dedicadas a agricultura y/o ganadería clasificadas por el Servicio de Impuestos Internos de tamaño GRANDE 4</v>
      </c>
      <c r="AJ39" s="34" t="str">
        <f t="shared" si="5"/>
        <v>Ventas Estimadas de Empresas del Sector Agrícola por Tipo de Cultivo en la Categoría de Tamaño Específica: GRANDE 4 del Servicio de Impuestos Internos de Chile para el Año 2020 (USD)</v>
      </c>
      <c r="AK39" s="35" t="str">
        <f t="shared" si="31"/>
        <v>Año 2020</v>
      </c>
      <c r="AL39" s="34" t="str">
        <f t="shared" si="31"/>
        <v>venta estimada, empresas en agricultura, cultivos, actividad económica, agricultura, ganadería</v>
      </c>
      <c r="AM39" s="36" t="str">
        <f t="shared" si="6"/>
        <v>https://analytics.zoho.com/open-view/2395394000001128894?ZOHO_CRITERIA=%224.5%22.%22Id_Tama%C3%B1o_Espec%C3%ADfico%22%3D12</v>
      </c>
      <c r="AN39" s="44" t="str">
        <f t="shared" si="28"/>
        <v>CHL</v>
      </c>
      <c r="AO39" s="44" t="str">
        <f t="shared" si="28"/>
        <v>País</v>
      </c>
      <c r="AP39" s="34" t="str">
        <f t="shared" si="28"/>
        <v>Número de Empleados de las empresas dedicadas a una actividad económica asociada a la agricultura o la ganadería, según tamaño de la empresa.</v>
      </c>
      <c r="AQ39" s="45">
        <f t="shared" si="28"/>
        <v>44324</v>
      </c>
      <c r="AR39" s="36" t="str">
        <f t="shared" si="28"/>
        <v>Español</v>
      </c>
      <c r="AS39" s="36" t="str">
        <f t="shared" si="28"/>
        <v>Naty</v>
      </c>
      <c r="AT39" s="40" t="str">
        <f t="shared" si="28"/>
        <v>No Aplica</v>
      </c>
      <c r="AU39" s="40" t="str">
        <f t="shared" si="28"/>
        <v>No Aplica</v>
      </c>
      <c r="AV39" s="40" t="str">
        <f t="shared" si="28"/>
        <v>No Aplica</v>
      </c>
      <c r="AW39" s="35">
        <f t="shared" si="28"/>
        <v>100100000</v>
      </c>
      <c r="AX39" s="41" t="e">
        <f t="shared" si="28"/>
        <v>#REF!</v>
      </c>
      <c r="AY39" s="46" t="str">
        <f t="shared" si="28"/>
        <v>Fruta</v>
      </c>
      <c r="AZ39" s="40">
        <f t="shared" si="28"/>
        <v>38</v>
      </c>
      <c r="BA39" s="41" t="e">
        <f>+VLOOKUP($AC39,[1]!Temporalidad[[nombre]:[Columna1]],7,0)</f>
        <v>#REF!</v>
      </c>
      <c r="BB39" s="41" t="e">
        <f>+VLOOKUP($E39,[1]!Tipo_Gráfico[#Data],2,0)</f>
        <v>#REF!</v>
      </c>
      <c r="BC39" s="36" t="str">
        <f t="shared" si="15"/>
        <v>Servicio de Impuestos Internos , Ministerio de Hacienda, Chile</v>
      </c>
      <c r="BD39" s="35" t="e">
        <f>+VLOOKUP($AD39,[1]!unidad_medida[[nombre]:[Columna1]],2,0)</f>
        <v>#REF!</v>
      </c>
      <c r="BE39" s="40" t="str">
        <f t="shared" si="29"/>
        <v>No Aplica</v>
      </c>
      <c r="BF39" s="40" t="str">
        <f t="shared" si="29"/>
        <v>No Aplica</v>
      </c>
      <c r="BG39" s="40" t="str">
        <f t="shared" si="29"/>
        <v>No Aplica</v>
      </c>
      <c r="BH39" s="41" t="e">
        <f>+VLOOKUP($AS39,[1]!Responsables[#Data],3,0)</f>
        <v>#REF!</v>
      </c>
      <c r="BI39" s="41" t="e">
        <f>+VLOOKUP($AD39,[1]!unidad_medida[[nombre]:[Columna1]],5,0)</f>
        <v>#REF!</v>
      </c>
      <c r="BJ39" s="63" t="s">
        <v>261</v>
      </c>
      <c r="BK39" s="63" t="s">
        <v>259</v>
      </c>
      <c r="BL39" s="63" t="s">
        <v>263</v>
      </c>
      <c r="BM39" s="63" t="s">
        <v>263</v>
      </c>
      <c r="BN39" s="63" t="s">
        <v>264</v>
      </c>
      <c r="BO39" s="64" t="s">
        <v>265</v>
      </c>
    </row>
    <row r="40" spans="1:67" ht="43.5" x14ac:dyDescent="0.35">
      <c r="A40" s="58" t="s">
        <v>250</v>
      </c>
      <c r="B40" s="58" t="s">
        <v>251</v>
      </c>
      <c r="C40" s="59">
        <v>4.0999999999999996</v>
      </c>
      <c r="D40" s="19">
        <f t="shared" si="9"/>
        <v>39</v>
      </c>
      <c r="E40" s="20" t="str">
        <f t="shared" si="27"/>
        <v>GR</v>
      </c>
      <c r="F40" s="21"/>
      <c r="G40" s="22"/>
      <c r="H40" s="23" t="s">
        <v>48</v>
      </c>
      <c r="I40" s="22"/>
      <c r="J40" s="24">
        <v>13</v>
      </c>
      <c r="K40" s="22"/>
      <c r="L40" s="22"/>
      <c r="M40" s="22"/>
      <c r="N40" s="22"/>
      <c r="O40" s="22"/>
      <c r="P40" s="53" t="str">
        <f t="shared" si="24"/>
        <v>Ventas Estimadas de Empresas del Sector Agrícola por Tipo de Cultivo en la Categoría de Tamaño Específica: GRANDE 3 del Servicio de Impuestos Internos de Chile para el Año 2020 (USD)</v>
      </c>
      <c r="Q40" s="20" t="str">
        <f t="shared" si="11"/>
        <v>Gráfico 3</v>
      </c>
      <c r="R40" s="26" t="s">
        <v>88</v>
      </c>
      <c r="S40" s="27">
        <f t="shared" si="1"/>
        <v>13</v>
      </c>
      <c r="T40" s="28"/>
      <c r="U40" s="28"/>
      <c r="V40" s="28"/>
      <c r="W40" s="28"/>
      <c r="X40" s="28"/>
      <c r="Y40" s="28"/>
      <c r="Z40" s="25" t="str">
        <f t="shared" si="25"/>
        <v>https://analytics.zoho.com/open-view/2395394000001128894?ZOHO_CRITERIA=%224.5%22.%22Id_Tama%C3%B1o_Espec%C3%ADfico%22%3D13</v>
      </c>
      <c r="AA40" s="54" t="s">
        <v>120</v>
      </c>
      <c r="AB40" s="30" t="str">
        <f t="shared" si="30"/>
        <v>Chile</v>
      </c>
      <c r="AC40" s="31" t="str">
        <f t="shared" si="30"/>
        <v>Año 2020</v>
      </c>
      <c r="AD40" s="32" t="str">
        <f t="shared" si="30"/>
        <v>Dólar USA</v>
      </c>
      <c r="AE40" s="30" t="str">
        <f t="shared" si="30"/>
        <v>Ventas</v>
      </c>
      <c r="AG40" s="33" t="str">
        <f t="shared" si="3"/>
        <v>Gráfico 3</v>
      </c>
      <c r="AH40" s="34" t="str">
        <f t="shared" si="13"/>
        <v>Ventas Estimadas Agricultura</v>
      </c>
      <c r="AI40" s="34" t="str">
        <f t="shared" si="26"/>
        <v>Ventas Estimadas de empresas dedicadas a agricultura y/o ganadería clasificadas por el Servicio de Impuestos Internos de tamaño GRANDE 3</v>
      </c>
      <c r="AJ40" s="34" t="str">
        <f t="shared" si="5"/>
        <v>Ventas Estimadas de Empresas del Sector Agrícola por Tipo de Cultivo en la Categoría de Tamaño Específica: GRANDE 3 del Servicio de Impuestos Internos de Chile para el Año 2020 (USD)</v>
      </c>
      <c r="AK40" s="35" t="str">
        <f t="shared" si="31"/>
        <v>Año 2020</v>
      </c>
      <c r="AL40" s="34" t="str">
        <f t="shared" si="31"/>
        <v>venta estimada, empresas en agricultura, cultivos, actividad económica, agricultura, ganadería</v>
      </c>
      <c r="AM40" s="36" t="str">
        <f t="shared" si="6"/>
        <v>https://analytics.zoho.com/open-view/2395394000001128894?ZOHO_CRITERIA=%224.5%22.%22Id_Tama%C3%B1o_Espec%C3%ADfico%22%3D13</v>
      </c>
      <c r="AN40" s="44" t="str">
        <f t="shared" si="28"/>
        <v>CHL</v>
      </c>
      <c r="AO40" s="44" t="str">
        <f t="shared" si="28"/>
        <v>País</v>
      </c>
      <c r="AP40" s="34" t="str">
        <f t="shared" si="28"/>
        <v>Número de Empleados de las empresas dedicadas a una actividad económica asociada a la agricultura o la ganadería, según tamaño de la empresa.</v>
      </c>
      <c r="AQ40" s="45">
        <f t="shared" si="28"/>
        <v>44324</v>
      </c>
      <c r="AR40" s="36" t="str">
        <f t="shared" si="28"/>
        <v>Español</v>
      </c>
      <c r="AS40" s="36" t="str">
        <f t="shared" si="28"/>
        <v>Naty</v>
      </c>
      <c r="AT40" s="40" t="str">
        <f t="shared" si="28"/>
        <v>No Aplica</v>
      </c>
      <c r="AU40" s="40" t="str">
        <f t="shared" si="28"/>
        <v>No Aplica</v>
      </c>
      <c r="AV40" s="40" t="str">
        <f t="shared" si="28"/>
        <v>No Aplica</v>
      </c>
      <c r="AW40" s="35">
        <f t="shared" si="28"/>
        <v>100100000</v>
      </c>
      <c r="AX40" s="41" t="e">
        <f t="shared" si="28"/>
        <v>#REF!</v>
      </c>
      <c r="AY40" s="46" t="str">
        <f t="shared" si="28"/>
        <v>Fruta</v>
      </c>
      <c r="AZ40" s="40">
        <f t="shared" si="28"/>
        <v>38</v>
      </c>
      <c r="BA40" s="41" t="e">
        <f>+VLOOKUP($AC40,[1]!Temporalidad[[nombre]:[Columna1]],7,0)</f>
        <v>#REF!</v>
      </c>
      <c r="BB40" s="41" t="e">
        <f>+VLOOKUP($E40,[1]!Tipo_Gráfico[#Data],2,0)</f>
        <v>#REF!</v>
      </c>
      <c r="BC40" s="36" t="str">
        <f t="shared" si="15"/>
        <v>Servicio de Impuestos Internos , Ministerio de Hacienda, Chile</v>
      </c>
      <c r="BD40" s="35" t="e">
        <f>+VLOOKUP($AD40,[1]!unidad_medida[[nombre]:[Columna1]],2,0)</f>
        <v>#REF!</v>
      </c>
      <c r="BE40" s="40" t="str">
        <f t="shared" si="29"/>
        <v>No Aplica</v>
      </c>
      <c r="BF40" s="40" t="str">
        <f t="shared" si="29"/>
        <v>No Aplica</v>
      </c>
      <c r="BG40" s="40" t="str">
        <f t="shared" si="29"/>
        <v>No Aplica</v>
      </c>
      <c r="BH40" s="41" t="e">
        <f>+VLOOKUP($AS40,[1]!Responsables[#Data],3,0)</f>
        <v>#REF!</v>
      </c>
      <c r="BI40" s="41" t="e">
        <f>+VLOOKUP($AD40,[1]!unidad_medida[[nombre]:[Columna1]],5,0)</f>
        <v>#REF!</v>
      </c>
    </row>
    <row r="41" spans="1:67" ht="43.5" x14ac:dyDescent="0.35">
      <c r="A41" s="58" t="s">
        <v>250</v>
      </c>
      <c r="B41" s="58" t="s">
        <v>251</v>
      </c>
      <c r="C41" s="59">
        <v>4.0999999999999996</v>
      </c>
      <c r="D41" s="19">
        <f t="shared" si="9"/>
        <v>40</v>
      </c>
      <c r="E41" s="20" t="str">
        <f t="shared" si="27"/>
        <v>GR</v>
      </c>
      <c r="F41" s="21"/>
      <c r="G41" s="22"/>
      <c r="H41" s="22"/>
      <c r="I41" s="23" t="s">
        <v>48</v>
      </c>
      <c r="J41" s="24">
        <v>1</v>
      </c>
      <c r="K41" s="22"/>
      <c r="L41" s="22"/>
      <c r="M41" s="22"/>
      <c r="N41" s="22"/>
      <c r="O41" s="22"/>
      <c r="P41" s="53" t="str">
        <f>+"Ventas Estimadas de Empresas del Sector Agrícola por Cultivo en la Categoría de Tamaño Específica: "&amp;R41&amp;" del Servicio de Impuestos Internos de Chile para el Año 2020 (USD)"</f>
        <v>Ventas Estimadas de Empresas del Sector Agrícola por Cultivo en la Categoría de Tamaño Específica: SIN VENTAS del Servicio de Impuestos Internos de Chile para el Año 2020 (USD)</v>
      </c>
      <c r="Q41" s="20" t="s">
        <v>121</v>
      </c>
      <c r="R41" s="26" t="s">
        <v>50</v>
      </c>
      <c r="S41" s="27">
        <f t="shared" si="1"/>
        <v>1</v>
      </c>
      <c r="T41" s="28"/>
      <c r="U41" s="28"/>
      <c r="V41" s="28"/>
      <c r="W41" s="28"/>
      <c r="X41" s="28"/>
      <c r="Y41" s="28"/>
      <c r="Z41" s="25" t="str">
        <f>+"https://analytics.zoho.com/open-view/2395394000001128820?ZOHO_CRITERIA=%224.5%22.%22Id_Tama%C3%B1o_Espec%C3%ADfico%22%3D"&amp;S41</f>
        <v>https://analytics.zoho.com/open-view/2395394000001128820?ZOHO_CRITERIA=%224.5%22.%22Id_Tama%C3%B1o_Espec%C3%ADfico%22%3D1</v>
      </c>
      <c r="AA41" s="54" t="s">
        <v>122</v>
      </c>
      <c r="AB41" s="30" t="str">
        <f t="shared" si="30"/>
        <v>Chile</v>
      </c>
      <c r="AC41" s="31" t="str">
        <f t="shared" si="30"/>
        <v>Año 2020</v>
      </c>
      <c r="AD41" s="32" t="str">
        <f t="shared" si="30"/>
        <v>Dólar USA</v>
      </c>
      <c r="AE41" s="30" t="str">
        <f t="shared" si="30"/>
        <v>Ventas</v>
      </c>
      <c r="AG41" s="33" t="str">
        <f t="shared" si="3"/>
        <v>Gráfico 4</v>
      </c>
      <c r="AH41" s="34" t="str">
        <f t="shared" si="13"/>
        <v>Ventas Estimadas Agricultura</v>
      </c>
      <c r="AI41" s="34" t="str">
        <f t="shared" si="26"/>
        <v>Ventas Estimadas de empresas dedicadas a agricultura y/o ganadería clasificadas por el Servicio de Impuestos Internos de tamaño SIN VENTAS</v>
      </c>
      <c r="AJ41" s="34" t="str">
        <f t="shared" si="5"/>
        <v>Ventas Estimadas de Empresas del Sector Agrícola por Cultivo en la Categoría de Tamaño Específica: SIN VENTAS del Servicio de Impuestos Internos de Chile para el Año 2020 (USD)</v>
      </c>
      <c r="AK41" s="35" t="str">
        <f t="shared" si="31"/>
        <v>Año 2020</v>
      </c>
      <c r="AL41" s="34" t="str">
        <f t="shared" si="31"/>
        <v>venta estimada, empresas en agricultura, cultivos, actividad económica, agricultura, ganadería</v>
      </c>
      <c r="AM41" s="36" t="str">
        <f t="shared" si="6"/>
        <v>https://analytics.zoho.com/open-view/2395394000001128820?ZOHO_CRITERIA=%224.5%22.%22Id_Tama%C3%B1o_Espec%C3%ADfico%22%3D1</v>
      </c>
      <c r="AN41" s="44" t="str">
        <f t="shared" si="28"/>
        <v>CHL</v>
      </c>
      <c r="AO41" s="44" t="str">
        <f t="shared" si="28"/>
        <v>País</v>
      </c>
      <c r="AP41" s="34" t="str">
        <f t="shared" si="28"/>
        <v>Número de Empleados de las empresas dedicadas a una actividad económica asociada a la agricultura o la ganadería, según tamaño de la empresa.</v>
      </c>
      <c r="AQ41" s="45">
        <f t="shared" si="28"/>
        <v>44324</v>
      </c>
      <c r="AR41" s="36" t="str">
        <f t="shared" si="28"/>
        <v>Español</v>
      </c>
      <c r="AS41" s="36" t="str">
        <f t="shared" si="28"/>
        <v>Naty</v>
      </c>
      <c r="AT41" s="40" t="str">
        <f t="shared" si="28"/>
        <v>No Aplica</v>
      </c>
      <c r="AU41" s="40" t="str">
        <f t="shared" si="28"/>
        <v>No Aplica</v>
      </c>
      <c r="AV41" s="40" t="str">
        <f t="shared" si="28"/>
        <v>No Aplica</v>
      </c>
      <c r="AW41" s="35">
        <f t="shared" si="28"/>
        <v>100100000</v>
      </c>
      <c r="AX41" s="41" t="e">
        <f t="shared" si="28"/>
        <v>#REF!</v>
      </c>
      <c r="AY41" s="46" t="str">
        <f t="shared" si="28"/>
        <v>Fruta</v>
      </c>
      <c r="AZ41" s="40">
        <f t="shared" si="28"/>
        <v>38</v>
      </c>
      <c r="BA41" s="41" t="e">
        <f>+VLOOKUP($AC41,[1]!Temporalidad[[nombre]:[Columna1]],7,0)</f>
        <v>#REF!</v>
      </c>
      <c r="BB41" s="41" t="e">
        <f>+VLOOKUP($E41,[1]!Tipo_Gráfico[#Data],2,0)</f>
        <v>#REF!</v>
      </c>
      <c r="BC41" s="36" t="str">
        <f t="shared" si="15"/>
        <v>Servicio de Impuestos Internos , Ministerio de Hacienda, Chile</v>
      </c>
      <c r="BD41" s="35" t="e">
        <f>+VLOOKUP($AD41,[1]!unidad_medida[[nombre]:[Columna1]],2,0)</f>
        <v>#REF!</v>
      </c>
      <c r="BE41" s="40" t="str">
        <f t="shared" si="29"/>
        <v>No Aplica</v>
      </c>
      <c r="BF41" s="40" t="str">
        <f t="shared" si="29"/>
        <v>No Aplica</v>
      </c>
      <c r="BG41" s="40" t="str">
        <f t="shared" si="29"/>
        <v>No Aplica</v>
      </c>
      <c r="BH41" s="41" t="e">
        <f>+VLOOKUP($AS41,[1]!Responsables[#Data],3,0)</f>
        <v>#REF!</v>
      </c>
      <c r="BI41" s="41" t="e">
        <f>+VLOOKUP($AD41,[1]!unidad_medida[[nombre]:[Columna1]],5,0)</f>
        <v>#REF!</v>
      </c>
      <c r="BJ41" s="65" t="s">
        <v>261</v>
      </c>
      <c r="BK41" s="63" t="s">
        <v>259</v>
      </c>
      <c r="BO41" s="64" t="s">
        <v>266</v>
      </c>
    </row>
    <row r="42" spans="1:67" ht="43.5" x14ac:dyDescent="0.35">
      <c r="A42" s="58" t="s">
        <v>250</v>
      </c>
      <c r="B42" s="58" t="s">
        <v>251</v>
      </c>
      <c r="C42" s="59">
        <v>4.0999999999999996</v>
      </c>
      <c r="D42" s="19">
        <f t="shared" si="9"/>
        <v>41</v>
      </c>
      <c r="E42" s="20" t="str">
        <f t="shared" si="27"/>
        <v>GR</v>
      </c>
      <c r="F42" s="21"/>
      <c r="G42" s="22"/>
      <c r="H42" s="22"/>
      <c r="I42" s="23" t="s">
        <v>48</v>
      </c>
      <c r="J42" s="24">
        <v>2</v>
      </c>
      <c r="K42" s="22"/>
      <c r="L42" s="22"/>
      <c r="M42" s="22"/>
      <c r="N42" s="22"/>
      <c r="O42" s="22"/>
      <c r="P42" s="53" t="str">
        <f t="shared" ref="P42:P53" si="32">+"Ventas Estimadas de Empresas del Sector Agrícola por Cultivo en la Categoría de Tamaño Específica: "&amp;R42&amp;" del Servicio de Impuestos Internos de Chile para el Año 2020 (USD)"</f>
        <v>Ventas Estimadas de Empresas del Sector Agrícola por Cultivo en la Categoría de Tamaño Específica: PEQUEÑA 2 del Servicio de Impuestos Internos de Chile para el Año 2020 (USD)</v>
      </c>
      <c r="Q42" s="20" t="str">
        <f t="shared" ref="Q42:Q43" si="33">+Q41</f>
        <v>Gráfico 4</v>
      </c>
      <c r="R42" s="26" t="s">
        <v>66</v>
      </c>
      <c r="S42" s="27">
        <f t="shared" si="1"/>
        <v>2</v>
      </c>
      <c r="T42" s="28"/>
      <c r="U42" s="28"/>
      <c r="V42" s="28"/>
      <c r="W42" s="28"/>
      <c r="X42" s="28"/>
      <c r="Y42" s="28"/>
      <c r="Z42" s="25" t="str">
        <f t="shared" ref="Z42:Z53" si="34">+"https://analytics.zoho.com/open-view/2395394000001128820?ZOHO_CRITERIA=%224.5%22.%22Id_Tama%C3%B1o_Espec%C3%ADfico%22%3D"&amp;S42</f>
        <v>https://analytics.zoho.com/open-view/2395394000001128820?ZOHO_CRITERIA=%224.5%22.%22Id_Tama%C3%B1o_Espec%C3%ADfico%22%3D2</v>
      </c>
      <c r="AA42" s="54" t="s">
        <v>123</v>
      </c>
      <c r="AB42" s="30" t="str">
        <f t="shared" si="30"/>
        <v>Chile</v>
      </c>
      <c r="AC42" s="31" t="str">
        <f t="shared" si="30"/>
        <v>Año 2020</v>
      </c>
      <c r="AD42" s="32" t="str">
        <f t="shared" si="30"/>
        <v>Dólar USA</v>
      </c>
      <c r="AE42" s="30" t="str">
        <f t="shared" si="30"/>
        <v>Ventas</v>
      </c>
      <c r="AG42" s="33" t="str">
        <f t="shared" si="3"/>
        <v>Gráfico 4</v>
      </c>
      <c r="AH42" s="34" t="str">
        <f t="shared" si="13"/>
        <v>Ventas Estimadas Agricultura</v>
      </c>
      <c r="AI42" s="34" t="str">
        <f t="shared" si="26"/>
        <v>Ventas Estimadas de empresas dedicadas a agricultura y/o ganadería clasificadas por el Servicio de Impuestos Internos de tamaño PEQUEÑA 2</v>
      </c>
      <c r="AJ42" s="34" t="str">
        <f t="shared" si="5"/>
        <v>Ventas Estimadas de Empresas del Sector Agrícola por Cultivo en la Categoría de Tamaño Específica: PEQUEÑA 2 del Servicio de Impuestos Internos de Chile para el Año 2020 (USD)</v>
      </c>
      <c r="AK42" s="35" t="str">
        <f t="shared" si="31"/>
        <v>Año 2020</v>
      </c>
      <c r="AL42" s="34" t="str">
        <f t="shared" si="31"/>
        <v>venta estimada, empresas en agricultura, cultivos, actividad económica, agricultura, ganadería</v>
      </c>
      <c r="AM42" s="36" t="str">
        <f t="shared" si="6"/>
        <v>https://analytics.zoho.com/open-view/2395394000001128820?ZOHO_CRITERIA=%224.5%22.%22Id_Tama%C3%B1o_Espec%C3%ADfico%22%3D2</v>
      </c>
      <c r="AN42" s="44" t="str">
        <f t="shared" si="28"/>
        <v>CHL</v>
      </c>
      <c r="AO42" s="44" t="str">
        <f t="shared" si="28"/>
        <v>País</v>
      </c>
      <c r="AP42" s="34" t="str">
        <f t="shared" si="28"/>
        <v>Número de Empleados de las empresas dedicadas a una actividad económica asociada a la agricultura o la ganadería, según tamaño de la empresa.</v>
      </c>
      <c r="AQ42" s="45">
        <f t="shared" si="28"/>
        <v>44324</v>
      </c>
      <c r="AR42" s="36" t="str">
        <f t="shared" si="28"/>
        <v>Español</v>
      </c>
      <c r="AS42" s="36" t="str">
        <f t="shared" si="28"/>
        <v>Naty</v>
      </c>
      <c r="AT42" s="40" t="str">
        <f t="shared" si="28"/>
        <v>No Aplica</v>
      </c>
      <c r="AU42" s="40" t="str">
        <f t="shared" si="28"/>
        <v>No Aplica</v>
      </c>
      <c r="AV42" s="40" t="str">
        <f t="shared" si="28"/>
        <v>No Aplica</v>
      </c>
      <c r="AW42" s="35">
        <f t="shared" si="28"/>
        <v>100100000</v>
      </c>
      <c r="AX42" s="41" t="e">
        <f t="shared" si="28"/>
        <v>#REF!</v>
      </c>
      <c r="AY42" s="46" t="str">
        <f t="shared" si="28"/>
        <v>Fruta</v>
      </c>
      <c r="AZ42" s="40">
        <f t="shared" si="28"/>
        <v>38</v>
      </c>
      <c r="BA42" s="41" t="e">
        <f>+VLOOKUP($AC42,[1]!Temporalidad[[nombre]:[Columna1]],7,0)</f>
        <v>#REF!</v>
      </c>
      <c r="BB42" s="41" t="e">
        <f>+VLOOKUP($E42,[1]!Tipo_Gráfico[#Data],2,0)</f>
        <v>#REF!</v>
      </c>
      <c r="BC42" s="36" t="str">
        <f t="shared" si="15"/>
        <v>Servicio de Impuestos Internos , Ministerio de Hacienda, Chile</v>
      </c>
      <c r="BD42" s="35" t="e">
        <f>+VLOOKUP($AD42,[1]!unidad_medida[[nombre]:[Columna1]],2,0)</f>
        <v>#REF!</v>
      </c>
      <c r="BE42" s="40" t="str">
        <f t="shared" si="29"/>
        <v>No Aplica</v>
      </c>
      <c r="BF42" s="40" t="str">
        <f t="shared" si="29"/>
        <v>No Aplica</v>
      </c>
      <c r="BG42" s="40" t="str">
        <f t="shared" si="29"/>
        <v>No Aplica</v>
      </c>
      <c r="BH42" s="41" t="e">
        <f>+VLOOKUP($AS42,[1]!Responsables[#Data],3,0)</f>
        <v>#REF!</v>
      </c>
      <c r="BI42" s="41" t="e">
        <f>+VLOOKUP($AD42,[1]!unidad_medida[[nombre]:[Columna1]],5,0)</f>
        <v>#REF!</v>
      </c>
      <c r="BJ42" s="63" t="s">
        <v>261</v>
      </c>
      <c r="BK42" s="63" t="s">
        <v>259</v>
      </c>
      <c r="BL42" s="63" t="s">
        <v>263</v>
      </c>
      <c r="BM42" s="63" t="s">
        <v>263</v>
      </c>
      <c r="BN42" s="63" t="s">
        <v>263</v>
      </c>
    </row>
    <row r="43" spans="1:67" ht="43.5" x14ac:dyDescent="0.35">
      <c r="A43" s="58" t="s">
        <v>250</v>
      </c>
      <c r="B43" s="58" t="s">
        <v>251</v>
      </c>
      <c r="C43" s="59">
        <v>4.0999999999999996</v>
      </c>
      <c r="D43" s="19">
        <f t="shared" si="9"/>
        <v>42</v>
      </c>
      <c r="E43" s="20" t="str">
        <f t="shared" si="27"/>
        <v>GR</v>
      </c>
      <c r="F43" s="21"/>
      <c r="G43" s="22"/>
      <c r="H43" s="22"/>
      <c r="I43" s="23" t="s">
        <v>48</v>
      </c>
      <c r="J43" s="24">
        <v>3</v>
      </c>
      <c r="K43" s="22"/>
      <c r="L43" s="22"/>
      <c r="M43" s="22"/>
      <c r="N43" s="22"/>
      <c r="O43" s="22"/>
      <c r="P43" s="53" t="str">
        <f t="shared" si="32"/>
        <v>Ventas Estimadas de Empresas del Sector Agrícola por Cultivo en la Categoría de Tamaño Específica: MICRO 1 del Servicio de Impuestos Internos de Chile para el Año 2020 (USD)</v>
      </c>
      <c r="Q43" s="20" t="str">
        <f t="shared" si="33"/>
        <v>Gráfico 4</v>
      </c>
      <c r="R43" s="26" t="s">
        <v>68</v>
      </c>
      <c r="S43" s="27">
        <f t="shared" si="1"/>
        <v>3</v>
      </c>
      <c r="T43" s="28"/>
      <c r="U43" s="28"/>
      <c r="V43" s="28"/>
      <c r="W43" s="28"/>
      <c r="X43" s="28"/>
      <c r="Y43" s="28"/>
      <c r="Z43" s="25" t="str">
        <f t="shared" si="34"/>
        <v>https://analytics.zoho.com/open-view/2395394000001128820?ZOHO_CRITERIA=%224.5%22.%22Id_Tama%C3%B1o_Espec%C3%ADfico%22%3D3</v>
      </c>
      <c r="AA43" s="54" t="s">
        <v>124</v>
      </c>
      <c r="AB43" s="30" t="str">
        <f t="shared" si="30"/>
        <v>Chile</v>
      </c>
      <c r="AC43" s="31" t="str">
        <f t="shared" si="30"/>
        <v>Año 2020</v>
      </c>
      <c r="AD43" s="32" t="str">
        <f t="shared" si="30"/>
        <v>Dólar USA</v>
      </c>
      <c r="AE43" s="30" t="str">
        <f t="shared" si="30"/>
        <v>Ventas</v>
      </c>
      <c r="AG43" s="33" t="str">
        <f t="shared" si="3"/>
        <v>Gráfico 4</v>
      </c>
      <c r="AH43" s="34" t="str">
        <f t="shared" si="13"/>
        <v>Ventas Estimadas Agricultura</v>
      </c>
      <c r="AI43" s="34" t="str">
        <f t="shared" si="26"/>
        <v>Ventas Estimadas de empresas dedicadas a agricultura y/o ganadería clasificadas por el Servicio de Impuestos Internos de tamaño MICRO 1</v>
      </c>
      <c r="AJ43" s="34" t="str">
        <f t="shared" si="5"/>
        <v>Ventas Estimadas de Empresas del Sector Agrícola por Cultivo en la Categoría de Tamaño Específica: MICRO 1 del Servicio de Impuestos Internos de Chile para el Año 2020 (USD)</v>
      </c>
      <c r="AK43" s="35" t="str">
        <f t="shared" si="31"/>
        <v>Año 2020</v>
      </c>
      <c r="AL43" s="34" t="str">
        <f t="shared" si="31"/>
        <v>venta estimada, empresas en agricultura, cultivos, actividad económica, agricultura, ganadería</v>
      </c>
      <c r="AM43" s="36" t="str">
        <f t="shared" si="6"/>
        <v>https://analytics.zoho.com/open-view/2395394000001128820?ZOHO_CRITERIA=%224.5%22.%22Id_Tama%C3%B1o_Espec%C3%ADfico%22%3D3</v>
      </c>
      <c r="AN43" s="44" t="str">
        <f t="shared" si="28"/>
        <v>CHL</v>
      </c>
      <c r="AO43" s="44" t="str">
        <f t="shared" si="28"/>
        <v>País</v>
      </c>
      <c r="AP43" s="34" t="str">
        <f t="shared" si="28"/>
        <v>Número de Empleados de las empresas dedicadas a una actividad económica asociada a la agricultura o la ganadería, según tamaño de la empresa.</v>
      </c>
      <c r="AQ43" s="45">
        <f t="shared" si="28"/>
        <v>44324</v>
      </c>
      <c r="AR43" s="36" t="str">
        <f t="shared" si="28"/>
        <v>Español</v>
      </c>
      <c r="AS43" s="36" t="str">
        <f t="shared" si="28"/>
        <v>Naty</v>
      </c>
      <c r="AT43" s="40" t="str">
        <f t="shared" si="28"/>
        <v>No Aplica</v>
      </c>
      <c r="AU43" s="40" t="str">
        <f t="shared" si="28"/>
        <v>No Aplica</v>
      </c>
      <c r="AV43" s="40" t="str">
        <f t="shared" si="28"/>
        <v>No Aplica</v>
      </c>
      <c r="AW43" s="35">
        <f t="shared" si="28"/>
        <v>100100000</v>
      </c>
      <c r="AX43" s="41" t="e">
        <f t="shared" si="28"/>
        <v>#REF!</v>
      </c>
      <c r="AY43" s="46" t="str">
        <f t="shared" si="28"/>
        <v>Fruta</v>
      </c>
      <c r="AZ43" s="40">
        <f t="shared" si="28"/>
        <v>38</v>
      </c>
      <c r="BA43" s="41" t="e">
        <f>+VLOOKUP($AC43,[1]!Temporalidad[[nombre]:[Columna1]],7,0)</f>
        <v>#REF!</v>
      </c>
      <c r="BB43" s="41" t="e">
        <f>+VLOOKUP($E43,[1]!Tipo_Gráfico[#Data],2,0)</f>
        <v>#REF!</v>
      </c>
      <c r="BC43" s="36" t="str">
        <f t="shared" si="15"/>
        <v>Servicio de Impuestos Internos , Ministerio de Hacienda, Chile</v>
      </c>
      <c r="BD43" s="35" t="e">
        <f>+VLOOKUP($AD43,[1]!unidad_medida[[nombre]:[Columna1]],2,0)</f>
        <v>#REF!</v>
      </c>
      <c r="BE43" s="40" t="str">
        <f t="shared" si="29"/>
        <v>No Aplica</v>
      </c>
      <c r="BF43" s="40" t="str">
        <f t="shared" si="29"/>
        <v>No Aplica</v>
      </c>
      <c r="BG43" s="40" t="str">
        <f t="shared" si="29"/>
        <v>No Aplica</v>
      </c>
      <c r="BH43" s="41" t="e">
        <f>+VLOOKUP($AS43,[1]!Responsables[#Data],3,0)</f>
        <v>#REF!</v>
      </c>
      <c r="BI43" s="41" t="e">
        <f>+VLOOKUP($AD43,[1]!unidad_medida[[nombre]:[Columna1]],5,0)</f>
        <v>#REF!</v>
      </c>
    </row>
    <row r="44" spans="1:67" ht="43.5" x14ac:dyDescent="0.35">
      <c r="A44" s="58" t="s">
        <v>250</v>
      </c>
      <c r="B44" s="58" t="s">
        <v>251</v>
      </c>
      <c r="C44" s="59">
        <v>4.0999999999999996</v>
      </c>
      <c r="D44" s="19">
        <f t="shared" si="9"/>
        <v>43</v>
      </c>
      <c r="E44" s="20" t="s">
        <v>47</v>
      </c>
      <c r="F44" s="21"/>
      <c r="G44" s="22"/>
      <c r="H44" s="22"/>
      <c r="I44" s="23" t="s">
        <v>48</v>
      </c>
      <c r="J44" s="24">
        <v>4</v>
      </c>
      <c r="K44" s="22"/>
      <c r="L44" s="22"/>
      <c r="M44" s="22"/>
      <c r="N44" s="22"/>
      <c r="O44" s="22"/>
      <c r="P44" s="53" t="str">
        <f t="shared" si="32"/>
        <v>Ventas Estimadas de Empresas del Sector Agrícola por Cultivo en la Categoría de Tamaño Específica: MEDIANA 1 del Servicio de Impuestos Internos de Chile para el Año 2020 (USD)</v>
      </c>
      <c r="Q44" s="20" t="s">
        <v>121</v>
      </c>
      <c r="R44" s="26" t="s">
        <v>70</v>
      </c>
      <c r="S44" s="27">
        <f t="shared" si="1"/>
        <v>4</v>
      </c>
      <c r="T44" s="28"/>
      <c r="U44" s="28"/>
      <c r="V44" s="28"/>
      <c r="W44" s="28"/>
      <c r="X44" s="28"/>
      <c r="Y44" s="28"/>
      <c r="Z44" s="25" t="str">
        <f t="shared" si="34"/>
        <v>https://analytics.zoho.com/open-view/2395394000001128820?ZOHO_CRITERIA=%224.5%22.%22Id_Tama%C3%B1o_Espec%C3%ADfico%22%3D4</v>
      </c>
      <c r="AA44" s="54" t="s">
        <v>125</v>
      </c>
      <c r="AB44" s="30" t="str">
        <f t="shared" si="30"/>
        <v>Chile</v>
      </c>
      <c r="AC44" s="31" t="str">
        <f t="shared" si="30"/>
        <v>Año 2020</v>
      </c>
      <c r="AD44" s="32" t="str">
        <f t="shared" si="30"/>
        <v>Dólar USA</v>
      </c>
      <c r="AE44" s="30" t="str">
        <f t="shared" si="30"/>
        <v>Ventas</v>
      </c>
      <c r="AG44" s="33" t="str">
        <f t="shared" si="3"/>
        <v>Gráfico 4</v>
      </c>
      <c r="AH44" s="34" t="str">
        <f t="shared" si="13"/>
        <v>Ventas Estimadas Agricultura</v>
      </c>
      <c r="AI44" s="34" t="str">
        <f t="shared" si="26"/>
        <v>Ventas Estimadas de empresas dedicadas a agricultura y/o ganadería clasificadas por el Servicio de Impuestos Internos de tamaño MEDIANA 1</v>
      </c>
      <c r="AJ44" s="34" t="str">
        <f t="shared" si="5"/>
        <v>Ventas Estimadas de Empresas del Sector Agrícola por Cultivo en la Categoría de Tamaño Específica: MEDIANA 1 del Servicio de Impuestos Internos de Chile para el Año 2020 (USD)</v>
      </c>
      <c r="AK44" s="35" t="str">
        <f t="shared" si="31"/>
        <v>Año 2020</v>
      </c>
      <c r="AL44" s="34" t="str">
        <f t="shared" si="31"/>
        <v>venta estimada, empresas en agricultura, cultivos, actividad económica, agricultura, ganadería</v>
      </c>
      <c r="AM44" s="36" t="str">
        <f t="shared" si="6"/>
        <v>https://analytics.zoho.com/open-view/2395394000001128820?ZOHO_CRITERIA=%224.5%22.%22Id_Tama%C3%B1o_Espec%C3%ADfico%22%3D4</v>
      </c>
      <c r="AN44" s="44" t="str">
        <f t="shared" si="28"/>
        <v>CHL</v>
      </c>
      <c r="AO44" s="44" t="str">
        <f t="shared" si="28"/>
        <v>País</v>
      </c>
      <c r="AP44" s="34" t="str">
        <f t="shared" si="28"/>
        <v>Número de Empleados de las empresas dedicadas a una actividad económica asociada a la agricultura o la ganadería, según tamaño de la empresa.</v>
      </c>
      <c r="AQ44" s="45">
        <f t="shared" si="28"/>
        <v>44324</v>
      </c>
      <c r="AR44" s="36" t="str">
        <f t="shared" si="28"/>
        <v>Español</v>
      </c>
      <c r="AS44" s="36" t="str">
        <f t="shared" si="28"/>
        <v>Naty</v>
      </c>
      <c r="AT44" s="40" t="str">
        <f t="shared" si="28"/>
        <v>No Aplica</v>
      </c>
      <c r="AU44" s="40" t="str">
        <f t="shared" si="28"/>
        <v>No Aplica</v>
      </c>
      <c r="AV44" s="40" t="str">
        <f t="shared" si="28"/>
        <v>No Aplica</v>
      </c>
      <c r="AW44" s="35">
        <f t="shared" si="28"/>
        <v>100100000</v>
      </c>
      <c r="AX44" s="41" t="e">
        <f t="shared" si="28"/>
        <v>#REF!</v>
      </c>
      <c r="AY44" s="46" t="str">
        <f t="shared" si="28"/>
        <v>Fruta</v>
      </c>
      <c r="AZ44" s="40">
        <f t="shared" si="28"/>
        <v>38</v>
      </c>
      <c r="BA44" s="41" t="e">
        <f>+VLOOKUP($AC44,[1]!Temporalidad[[nombre]:[Columna1]],7,0)</f>
        <v>#REF!</v>
      </c>
      <c r="BB44" s="41" t="e">
        <f>+VLOOKUP($E44,[1]!Tipo_Gráfico[#Data],2,0)</f>
        <v>#REF!</v>
      </c>
      <c r="BC44" s="36" t="str">
        <f t="shared" si="15"/>
        <v>Servicio de Impuestos Internos , Ministerio de Hacienda, Chile</v>
      </c>
      <c r="BD44" s="35" t="e">
        <f>+VLOOKUP($AD44,[1]!unidad_medida[[nombre]:[Columna1]],2,0)</f>
        <v>#REF!</v>
      </c>
      <c r="BE44" s="40" t="str">
        <f t="shared" si="29"/>
        <v>No Aplica</v>
      </c>
      <c r="BF44" s="40" t="str">
        <f t="shared" si="29"/>
        <v>No Aplica</v>
      </c>
      <c r="BG44" s="40" t="str">
        <f t="shared" si="29"/>
        <v>No Aplica</v>
      </c>
      <c r="BH44" s="41" t="e">
        <f>+VLOOKUP($AS44,[1]!Responsables[#Data],3,0)</f>
        <v>#REF!</v>
      </c>
      <c r="BI44" s="41" t="e">
        <f>+VLOOKUP($AD44,[1]!unidad_medida[[nombre]:[Columna1]],5,0)</f>
        <v>#REF!</v>
      </c>
    </row>
    <row r="45" spans="1:67" ht="43.5" x14ac:dyDescent="0.35">
      <c r="A45" s="58" t="s">
        <v>250</v>
      </c>
      <c r="B45" s="58" t="s">
        <v>251</v>
      </c>
      <c r="C45" s="59">
        <v>4.0999999999999996</v>
      </c>
      <c r="D45" s="19">
        <f t="shared" si="9"/>
        <v>44</v>
      </c>
      <c r="E45" s="20" t="str">
        <f>+E44</f>
        <v>GR</v>
      </c>
      <c r="F45" s="21"/>
      <c r="G45" s="22"/>
      <c r="H45" s="22"/>
      <c r="I45" s="23" t="s">
        <v>48</v>
      </c>
      <c r="J45" s="24">
        <v>5</v>
      </c>
      <c r="K45" s="22"/>
      <c r="L45" s="22"/>
      <c r="M45" s="22"/>
      <c r="N45" s="22"/>
      <c r="O45" s="22"/>
      <c r="P45" s="53" t="str">
        <f t="shared" si="32"/>
        <v>Ventas Estimadas de Empresas del Sector Agrícola por Cultivo en la Categoría de Tamaño Específica: MICRO 2 del Servicio de Impuestos Internos de Chile para el Año 2020 (USD)</v>
      </c>
      <c r="Q45" s="20" t="str">
        <f t="shared" ref="Q45:Q57" si="35">+Q44</f>
        <v>Gráfico 4</v>
      </c>
      <c r="R45" s="26" t="s">
        <v>72</v>
      </c>
      <c r="S45" s="27">
        <f t="shared" si="1"/>
        <v>5</v>
      </c>
      <c r="T45" s="28"/>
      <c r="U45" s="28"/>
      <c r="V45" s="28"/>
      <c r="W45" s="28"/>
      <c r="X45" s="28"/>
      <c r="Y45" s="28"/>
      <c r="Z45" s="25" t="str">
        <f t="shared" si="34"/>
        <v>https://analytics.zoho.com/open-view/2395394000001128820?ZOHO_CRITERIA=%224.5%22.%22Id_Tama%C3%B1o_Espec%C3%ADfico%22%3D5</v>
      </c>
      <c r="AA45" s="54" t="s">
        <v>126</v>
      </c>
      <c r="AB45" s="30" t="str">
        <f t="shared" si="30"/>
        <v>Chile</v>
      </c>
      <c r="AC45" s="31" t="str">
        <f t="shared" si="30"/>
        <v>Año 2020</v>
      </c>
      <c r="AD45" s="32" t="str">
        <f t="shared" si="30"/>
        <v>Dólar USA</v>
      </c>
      <c r="AE45" s="30" t="str">
        <f t="shared" si="30"/>
        <v>Ventas</v>
      </c>
      <c r="AG45" s="33" t="str">
        <f t="shared" si="3"/>
        <v>Gráfico 4</v>
      </c>
      <c r="AH45" s="34" t="str">
        <f t="shared" si="13"/>
        <v>Ventas Estimadas Agricultura</v>
      </c>
      <c r="AI45" s="34" t="str">
        <f t="shared" si="26"/>
        <v>Ventas Estimadas de empresas dedicadas a agricultura y/o ganadería clasificadas por el Servicio de Impuestos Internos de tamaño MICRO 2</v>
      </c>
      <c r="AJ45" s="34" t="str">
        <f t="shared" si="5"/>
        <v>Ventas Estimadas de Empresas del Sector Agrícola por Cultivo en la Categoría de Tamaño Específica: MICRO 2 del Servicio de Impuestos Internos de Chile para el Año 2020 (USD)</v>
      </c>
      <c r="AK45" s="35" t="str">
        <f t="shared" si="31"/>
        <v>Año 2020</v>
      </c>
      <c r="AL45" s="34" t="str">
        <f t="shared" si="31"/>
        <v>venta estimada, empresas en agricultura, cultivos, actividad económica, agricultura, ganadería</v>
      </c>
      <c r="AM45" s="36" t="str">
        <f t="shared" si="6"/>
        <v>https://analytics.zoho.com/open-view/2395394000001128820?ZOHO_CRITERIA=%224.5%22.%22Id_Tama%C3%B1o_Espec%C3%ADfico%22%3D5</v>
      </c>
      <c r="AN45" s="44" t="str">
        <f t="shared" si="28"/>
        <v>CHL</v>
      </c>
      <c r="AO45" s="44" t="str">
        <f t="shared" si="28"/>
        <v>País</v>
      </c>
      <c r="AP45" s="34" t="str">
        <f t="shared" si="28"/>
        <v>Número de Empleados de las empresas dedicadas a una actividad económica asociada a la agricultura o la ganadería, según tamaño de la empresa.</v>
      </c>
      <c r="AQ45" s="45">
        <f t="shared" si="28"/>
        <v>44324</v>
      </c>
      <c r="AR45" s="36" t="str">
        <f t="shared" si="28"/>
        <v>Español</v>
      </c>
      <c r="AS45" s="36" t="str">
        <f t="shared" si="28"/>
        <v>Naty</v>
      </c>
      <c r="AT45" s="40" t="str">
        <f t="shared" si="28"/>
        <v>No Aplica</v>
      </c>
      <c r="AU45" s="40" t="str">
        <f t="shared" si="28"/>
        <v>No Aplica</v>
      </c>
      <c r="AV45" s="40" t="str">
        <f t="shared" si="28"/>
        <v>No Aplica</v>
      </c>
      <c r="AW45" s="35">
        <f t="shared" si="28"/>
        <v>100100000</v>
      </c>
      <c r="AX45" s="41" t="e">
        <f t="shared" si="28"/>
        <v>#REF!</v>
      </c>
      <c r="AY45" s="46" t="str">
        <f t="shared" si="28"/>
        <v>Fruta</v>
      </c>
      <c r="AZ45" s="40">
        <f t="shared" si="28"/>
        <v>38</v>
      </c>
      <c r="BA45" s="41" t="e">
        <f>+VLOOKUP($AC45,[1]!Temporalidad[[nombre]:[Columna1]],7,0)</f>
        <v>#REF!</v>
      </c>
      <c r="BB45" s="41" t="e">
        <f>+VLOOKUP($E45,[1]!Tipo_Gráfico[#Data],2,0)</f>
        <v>#REF!</v>
      </c>
      <c r="BC45" s="36" t="str">
        <f t="shared" si="15"/>
        <v>Servicio de Impuestos Internos , Ministerio de Hacienda, Chile</v>
      </c>
      <c r="BD45" s="35" t="e">
        <f>+VLOOKUP($AD45,[1]!unidad_medida[[nombre]:[Columna1]],2,0)</f>
        <v>#REF!</v>
      </c>
      <c r="BE45" s="40" t="str">
        <f t="shared" si="29"/>
        <v>No Aplica</v>
      </c>
      <c r="BF45" s="40" t="str">
        <f t="shared" si="29"/>
        <v>No Aplica</v>
      </c>
      <c r="BG45" s="40" t="str">
        <f t="shared" si="29"/>
        <v>No Aplica</v>
      </c>
      <c r="BH45" s="41" t="e">
        <f>+VLOOKUP($AS45,[1]!Responsables[#Data],3,0)</f>
        <v>#REF!</v>
      </c>
      <c r="BI45" s="41" t="e">
        <f>+VLOOKUP($AD45,[1]!unidad_medida[[nombre]:[Columna1]],5,0)</f>
        <v>#REF!</v>
      </c>
    </row>
    <row r="46" spans="1:67" ht="43.5" x14ac:dyDescent="0.35">
      <c r="A46" s="58" t="s">
        <v>250</v>
      </c>
      <c r="B46" s="58" t="s">
        <v>251</v>
      </c>
      <c r="C46" s="59">
        <v>4.0999999999999996</v>
      </c>
      <c r="D46" s="19">
        <f t="shared" si="9"/>
        <v>45</v>
      </c>
      <c r="E46" s="20" t="str">
        <f t="shared" ref="E46:E57" si="36">+E45</f>
        <v>GR</v>
      </c>
      <c r="F46" s="21"/>
      <c r="G46" s="22"/>
      <c r="H46" s="22"/>
      <c r="I46" s="23" t="s">
        <v>48</v>
      </c>
      <c r="J46" s="24">
        <v>6</v>
      </c>
      <c r="K46" s="22"/>
      <c r="L46" s="22"/>
      <c r="M46" s="22"/>
      <c r="N46" s="22"/>
      <c r="O46" s="22"/>
      <c r="P46" s="53" t="str">
        <f t="shared" si="32"/>
        <v>Ventas Estimadas de Empresas del Sector Agrícola por Cultivo en la Categoría de Tamaño Específica: PEQUEÑA 3 del Servicio de Impuestos Internos de Chile para el Año 2020 (USD)</v>
      </c>
      <c r="Q46" s="20" t="str">
        <f t="shared" si="35"/>
        <v>Gráfico 4</v>
      </c>
      <c r="R46" s="26" t="s">
        <v>74</v>
      </c>
      <c r="S46" s="27">
        <f t="shared" si="1"/>
        <v>6</v>
      </c>
      <c r="T46" s="28"/>
      <c r="U46" s="28"/>
      <c r="V46" s="28"/>
      <c r="W46" s="28"/>
      <c r="X46" s="28"/>
      <c r="Y46" s="28"/>
      <c r="Z46" s="25" t="str">
        <f t="shared" si="34"/>
        <v>https://analytics.zoho.com/open-view/2395394000001128820?ZOHO_CRITERIA=%224.5%22.%22Id_Tama%C3%B1o_Espec%C3%ADfico%22%3D6</v>
      </c>
      <c r="AA46" s="54" t="s">
        <v>127</v>
      </c>
      <c r="AB46" s="30" t="str">
        <f t="shared" si="30"/>
        <v>Chile</v>
      </c>
      <c r="AC46" s="31" t="str">
        <f t="shared" si="30"/>
        <v>Año 2020</v>
      </c>
      <c r="AD46" s="32" t="str">
        <f t="shared" si="30"/>
        <v>Dólar USA</v>
      </c>
      <c r="AE46" s="30" t="str">
        <f t="shared" si="30"/>
        <v>Ventas</v>
      </c>
      <c r="AG46" s="33" t="str">
        <f t="shared" si="3"/>
        <v>Gráfico 4</v>
      </c>
      <c r="AH46" s="34" t="str">
        <f t="shared" si="13"/>
        <v>Ventas Estimadas Agricultura</v>
      </c>
      <c r="AI46" s="34" t="str">
        <f t="shared" si="26"/>
        <v>Ventas Estimadas de empresas dedicadas a agricultura y/o ganadería clasificadas por el Servicio de Impuestos Internos de tamaño PEQUEÑA 3</v>
      </c>
      <c r="AJ46" s="34" t="str">
        <f t="shared" si="5"/>
        <v>Ventas Estimadas de Empresas del Sector Agrícola por Cultivo en la Categoría de Tamaño Específica: PEQUEÑA 3 del Servicio de Impuestos Internos de Chile para el Año 2020 (USD)</v>
      </c>
      <c r="AK46" s="35" t="str">
        <f t="shared" si="31"/>
        <v>Año 2020</v>
      </c>
      <c r="AL46" s="34" t="str">
        <f t="shared" si="31"/>
        <v>venta estimada, empresas en agricultura, cultivos, actividad económica, agricultura, ganadería</v>
      </c>
      <c r="AM46" s="36" t="str">
        <f t="shared" si="6"/>
        <v>https://analytics.zoho.com/open-view/2395394000001128820?ZOHO_CRITERIA=%224.5%22.%22Id_Tama%C3%B1o_Espec%C3%ADfico%22%3D6</v>
      </c>
      <c r="AN46" s="44" t="str">
        <f t="shared" si="28"/>
        <v>CHL</v>
      </c>
      <c r="AO46" s="44" t="str">
        <f t="shared" si="28"/>
        <v>País</v>
      </c>
      <c r="AP46" s="34" t="str">
        <f t="shared" si="28"/>
        <v>Número de Empleados de las empresas dedicadas a una actividad económica asociada a la agricultura o la ganadería, según tamaño de la empresa.</v>
      </c>
      <c r="AQ46" s="45">
        <f t="shared" si="28"/>
        <v>44324</v>
      </c>
      <c r="AR46" s="36" t="str">
        <f t="shared" si="28"/>
        <v>Español</v>
      </c>
      <c r="AS46" s="36" t="str">
        <f t="shared" si="28"/>
        <v>Naty</v>
      </c>
      <c r="AT46" s="40" t="str">
        <f t="shared" si="28"/>
        <v>No Aplica</v>
      </c>
      <c r="AU46" s="40" t="str">
        <f t="shared" si="28"/>
        <v>No Aplica</v>
      </c>
      <c r="AV46" s="40" t="str">
        <f t="shared" si="28"/>
        <v>No Aplica</v>
      </c>
      <c r="AW46" s="35">
        <f t="shared" si="28"/>
        <v>100100000</v>
      </c>
      <c r="AX46" s="41" t="e">
        <f t="shared" si="28"/>
        <v>#REF!</v>
      </c>
      <c r="AY46" s="46" t="str">
        <f t="shared" si="28"/>
        <v>Fruta</v>
      </c>
      <c r="AZ46" s="40">
        <f t="shared" si="28"/>
        <v>38</v>
      </c>
      <c r="BA46" s="41" t="e">
        <f>+VLOOKUP($AC46,[1]!Temporalidad[[nombre]:[Columna1]],7,0)</f>
        <v>#REF!</v>
      </c>
      <c r="BB46" s="41" t="e">
        <f>+VLOOKUP($E46,[1]!Tipo_Gráfico[#Data],2,0)</f>
        <v>#REF!</v>
      </c>
      <c r="BC46" s="36" t="str">
        <f t="shared" si="15"/>
        <v>Servicio de Impuestos Internos , Ministerio de Hacienda, Chile</v>
      </c>
      <c r="BD46" s="35" t="e">
        <f>+VLOOKUP($AD46,[1]!unidad_medida[[nombre]:[Columna1]],2,0)</f>
        <v>#REF!</v>
      </c>
      <c r="BE46" s="40" t="str">
        <f t="shared" si="29"/>
        <v>No Aplica</v>
      </c>
      <c r="BF46" s="40" t="str">
        <f t="shared" si="29"/>
        <v>No Aplica</v>
      </c>
      <c r="BG46" s="40" t="str">
        <f t="shared" si="29"/>
        <v>No Aplica</v>
      </c>
      <c r="BH46" s="41" t="e">
        <f>+VLOOKUP($AS46,[1]!Responsables[#Data],3,0)</f>
        <v>#REF!</v>
      </c>
      <c r="BI46" s="41" t="e">
        <f>+VLOOKUP($AD46,[1]!unidad_medida[[nombre]:[Columna1]],5,0)</f>
        <v>#REF!</v>
      </c>
    </row>
    <row r="47" spans="1:67" ht="43.5" x14ac:dyDescent="0.35">
      <c r="A47" s="58" t="s">
        <v>250</v>
      </c>
      <c r="B47" s="58" t="s">
        <v>251</v>
      </c>
      <c r="C47" s="59">
        <v>4.0999999999999996</v>
      </c>
      <c r="D47" s="19">
        <f t="shared" si="9"/>
        <v>46</v>
      </c>
      <c r="E47" s="20" t="str">
        <f t="shared" si="36"/>
        <v>GR</v>
      </c>
      <c r="F47" s="21"/>
      <c r="G47" s="22"/>
      <c r="H47" s="22"/>
      <c r="I47" s="23" t="s">
        <v>48</v>
      </c>
      <c r="J47" s="24">
        <v>7</v>
      </c>
      <c r="K47" s="22"/>
      <c r="L47" s="22"/>
      <c r="M47" s="22"/>
      <c r="N47" s="22"/>
      <c r="O47" s="22"/>
      <c r="P47" s="53" t="str">
        <f t="shared" si="32"/>
        <v>Ventas Estimadas de Empresas del Sector Agrícola por Cultivo en la Categoría de Tamaño Específica: MICRO 3 del Servicio de Impuestos Internos de Chile para el Año 2020 (USD)</v>
      </c>
      <c r="Q47" s="20" t="str">
        <f t="shared" si="35"/>
        <v>Gráfico 4</v>
      </c>
      <c r="R47" s="26" t="s">
        <v>76</v>
      </c>
      <c r="S47" s="27">
        <f t="shared" si="1"/>
        <v>7</v>
      </c>
      <c r="T47" s="28"/>
      <c r="U47" s="28"/>
      <c r="V47" s="28"/>
      <c r="W47" s="28"/>
      <c r="X47" s="28"/>
      <c r="Y47" s="28"/>
      <c r="Z47" s="25" t="str">
        <f t="shared" si="34"/>
        <v>https://analytics.zoho.com/open-view/2395394000001128820?ZOHO_CRITERIA=%224.5%22.%22Id_Tama%C3%B1o_Espec%C3%ADfico%22%3D7</v>
      </c>
      <c r="AA47" s="54" t="s">
        <v>128</v>
      </c>
      <c r="AB47" s="30" t="str">
        <f t="shared" si="30"/>
        <v>Chile</v>
      </c>
      <c r="AC47" s="31" t="str">
        <f t="shared" si="30"/>
        <v>Año 2020</v>
      </c>
      <c r="AD47" s="32" t="str">
        <f t="shared" si="30"/>
        <v>Dólar USA</v>
      </c>
      <c r="AE47" s="30" t="str">
        <f t="shared" si="30"/>
        <v>Ventas</v>
      </c>
      <c r="AG47" s="33" t="str">
        <f t="shared" si="3"/>
        <v>Gráfico 4</v>
      </c>
      <c r="AH47" s="34" t="str">
        <f t="shared" si="13"/>
        <v>Ventas Estimadas Agricultura</v>
      </c>
      <c r="AI47" s="34" t="str">
        <f t="shared" si="26"/>
        <v>Ventas Estimadas de empresas dedicadas a agricultura y/o ganadería clasificadas por el Servicio de Impuestos Internos de tamaño MICRO 3</v>
      </c>
      <c r="AJ47" s="34" t="str">
        <f t="shared" si="5"/>
        <v>Ventas Estimadas de Empresas del Sector Agrícola por Cultivo en la Categoría de Tamaño Específica: MICRO 3 del Servicio de Impuestos Internos de Chile para el Año 2020 (USD)</v>
      </c>
      <c r="AK47" s="35" t="str">
        <f t="shared" si="31"/>
        <v>Año 2020</v>
      </c>
      <c r="AL47" s="34" t="str">
        <f t="shared" si="31"/>
        <v>venta estimada, empresas en agricultura, cultivos, actividad económica, agricultura, ganadería</v>
      </c>
      <c r="AM47" s="36" t="str">
        <f t="shared" si="6"/>
        <v>https://analytics.zoho.com/open-view/2395394000001128820?ZOHO_CRITERIA=%224.5%22.%22Id_Tama%C3%B1o_Espec%C3%ADfico%22%3D7</v>
      </c>
      <c r="AN47" s="44" t="str">
        <f t="shared" si="28"/>
        <v>CHL</v>
      </c>
      <c r="AO47" s="44" t="str">
        <f t="shared" si="28"/>
        <v>País</v>
      </c>
      <c r="AP47" s="34" t="str">
        <f t="shared" si="28"/>
        <v>Número de Empleados de las empresas dedicadas a una actividad económica asociada a la agricultura o la ganadería, según tamaño de la empresa.</v>
      </c>
      <c r="AQ47" s="45">
        <f t="shared" si="28"/>
        <v>44324</v>
      </c>
      <c r="AR47" s="36" t="str">
        <f t="shared" si="28"/>
        <v>Español</v>
      </c>
      <c r="AS47" s="36" t="str">
        <f t="shared" si="28"/>
        <v>Naty</v>
      </c>
      <c r="AT47" s="40" t="str">
        <f t="shared" si="28"/>
        <v>No Aplica</v>
      </c>
      <c r="AU47" s="40" t="str">
        <f t="shared" si="28"/>
        <v>No Aplica</v>
      </c>
      <c r="AV47" s="40" t="str">
        <f t="shared" si="28"/>
        <v>No Aplica</v>
      </c>
      <c r="AW47" s="35">
        <f t="shared" si="28"/>
        <v>100100000</v>
      </c>
      <c r="AX47" s="41" t="e">
        <f t="shared" si="28"/>
        <v>#REF!</v>
      </c>
      <c r="AY47" s="46" t="str">
        <f t="shared" si="28"/>
        <v>Fruta</v>
      </c>
      <c r="AZ47" s="40">
        <f t="shared" si="28"/>
        <v>38</v>
      </c>
      <c r="BA47" s="41" t="e">
        <f>+VLOOKUP($AC47,[1]!Temporalidad[[nombre]:[Columna1]],7,0)</f>
        <v>#REF!</v>
      </c>
      <c r="BB47" s="41" t="e">
        <f>+VLOOKUP($E47,[1]!Tipo_Gráfico[#Data],2,0)</f>
        <v>#REF!</v>
      </c>
      <c r="BC47" s="36" t="str">
        <f t="shared" si="15"/>
        <v>Servicio de Impuestos Internos , Ministerio de Hacienda, Chile</v>
      </c>
      <c r="BD47" s="35" t="e">
        <f>+VLOOKUP($AD47,[1]!unidad_medida[[nombre]:[Columna1]],2,0)</f>
        <v>#REF!</v>
      </c>
      <c r="BE47" s="40" t="str">
        <f t="shared" si="29"/>
        <v>No Aplica</v>
      </c>
      <c r="BF47" s="40" t="str">
        <f t="shared" si="29"/>
        <v>No Aplica</v>
      </c>
      <c r="BG47" s="40" t="str">
        <f t="shared" si="29"/>
        <v>No Aplica</v>
      </c>
      <c r="BH47" s="41" t="e">
        <f>+VLOOKUP($AS47,[1]!Responsables[#Data],3,0)</f>
        <v>#REF!</v>
      </c>
      <c r="BI47" s="41" t="e">
        <f>+VLOOKUP($AD47,[1]!unidad_medida[[nombre]:[Columna1]],5,0)</f>
        <v>#REF!</v>
      </c>
    </row>
    <row r="48" spans="1:67" ht="43.5" x14ac:dyDescent="0.35">
      <c r="A48" s="58" t="s">
        <v>250</v>
      </c>
      <c r="B48" s="58" t="s">
        <v>251</v>
      </c>
      <c r="C48" s="59">
        <v>4.0999999999999996</v>
      </c>
      <c r="D48" s="19">
        <f t="shared" si="9"/>
        <v>47</v>
      </c>
      <c r="E48" s="20" t="str">
        <f t="shared" si="36"/>
        <v>GR</v>
      </c>
      <c r="F48" s="21"/>
      <c r="G48" s="22"/>
      <c r="H48" s="22"/>
      <c r="I48" s="23" t="s">
        <v>48</v>
      </c>
      <c r="J48" s="24">
        <v>8</v>
      </c>
      <c r="K48" s="22"/>
      <c r="L48" s="22"/>
      <c r="M48" s="22"/>
      <c r="N48" s="22"/>
      <c r="O48" s="22"/>
      <c r="P48" s="53" t="str">
        <f t="shared" si="32"/>
        <v>Ventas Estimadas de Empresas del Sector Agrícola por Cultivo en la Categoría de Tamaño Específica: GRANDE 1 del Servicio de Impuestos Internos de Chile para el Año 2020 (USD)</v>
      </c>
      <c r="Q48" s="20" t="str">
        <f t="shared" si="35"/>
        <v>Gráfico 4</v>
      </c>
      <c r="R48" s="26" t="s">
        <v>78</v>
      </c>
      <c r="S48" s="27">
        <f t="shared" si="1"/>
        <v>8</v>
      </c>
      <c r="T48" s="28"/>
      <c r="U48" s="28"/>
      <c r="V48" s="28"/>
      <c r="W48" s="28"/>
      <c r="X48" s="28"/>
      <c r="Y48" s="28"/>
      <c r="Z48" s="25" t="str">
        <f t="shared" si="34"/>
        <v>https://analytics.zoho.com/open-view/2395394000001128820?ZOHO_CRITERIA=%224.5%22.%22Id_Tama%C3%B1o_Espec%C3%ADfico%22%3D8</v>
      </c>
      <c r="AA48" s="54" t="s">
        <v>129</v>
      </c>
      <c r="AB48" s="30" t="str">
        <f t="shared" si="30"/>
        <v>Chile</v>
      </c>
      <c r="AC48" s="31" t="str">
        <f t="shared" si="30"/>
        <v>Año 2020</v>
      </c>
      <c r="AD48" s="32" t="str">
        <f t="shared" si="30"/>
        <v>Dólar USA</v>
      </c>
      <c r="AE48" s="30" t="str">
        <f t="shared" si="30"/>
        <v>Ventas</v>
      </c>
      <c r="AG48" s="33" t="str">
        <f t="shared" si="3"/>
        <v>Gráfico 4</v>
      </c>
      <c r="AH48" s="34" t="str">
        <f t="shared" si="13"/>
        <v>Ventas Estimadas Agricultura</v>
      </c>
      <c r="AI48" s="34" t="str">
        <f t="shared" si="26"/>
        <v>Ventas Estimadas de empresas dedicadas a agricultura y/o ganadería clasificadas por el Servicio de Impuestos Internos de tamaño GRANDE 1</v>
      </c>
      <c r="AJ48" s="34" t="str">
        <f t="shared" si="5"/>
        <v>Ventas Estimadas de Empresas del Sector Agrícola por Cultivo en la Categoría de Tamaño Específica: GRANDE 1 del Servicio de Impuestos Internos de Chile para el Año 2020 (USD)</v>
      </c>
      <c r="AK48" s="35" t="str">
        <f t="shared" si="31"/>
        <v>Año 2020</v>
      </c>
      <c r="AL48" s="34" t="str">
        <f t="shared" si="31"/>
        <v>venta estimada, empresas en agricultura, cultivos, actividad económica, agricultura, ganadería</v>
      </c>
      <c r="AM48" s="36" t="str">
        <f t="shared" si="6"/>
        <v>https://analytics.zoho.com/open-view/2395394000001128820?ZOHO_CRITERIA=%224.5%22.%22Id_Tama%C3%B1o_Espec%C3%ADfico%22%3D8</v>
      </c>
      <c r="AN48" s="44" t="str">
        <f t="shared" si="28"/>
        <v>CHL</v>
      </c>
      <c r="AO48" s="44" t="str">
        <f t="shared" si="28"/>
        <v>País</v>
      </c>
      <c r="AP48" s="34" t="str">
        <f t="shared" si="28"/>
        <v>Número de Empleados de las empresas dedicadas a una actividad económica asociada a la agricultura o la ganadería, según tamaño de la empresa.</v>
      </c>
      <c r="AQ48" s="45">
        <f t="shared" si="28"/>
        <v>44324</v>
      </c>
      <c r="AR48" s="36" t="str">
        <f t="shared" si="28"/>
        <v>Español</v>
      </c>
      <c r="AS48" s="36" t="str">
        <f t="shared" si="28"/>
        <v>Naty</v>
      </c>
      <c r="AT48" s="40" t="str">
        <f t="shared" si="28"/>
        <v>No Aplica</v>
      </c>
      <c r="AU48" s="40" t="str">
        <f t="shared" si="28"/>
        <v>No Aplica</v>
      </c>
      <c r="AV48" s="40" t="str">
        <f t="shared" si="28"/>
        <v>No Aplica</v>
      </c>
      <c r="AW48" s="35">
        <f t="shared" si="28"/>
        <v>100100000</v>
      </c>
      <c r="AX48" s="41" t="e">
        <f t="shared" si="28"/>
        <v>#REF!</v>
      </c>
      <c r="AY48" s="46" t="str">
        <f t="shared" si="28"/>
        <v>Fruta</v>
      </c>
      <c r="AZ48" s="40">
        <f t="shared" si="28"/>
        <v>38</v>
      </c>
      <c r="BA48" s="41" t="e">
        <f>+VLOOKUP($AC48,[1]!Temporalidad[[nombre]:[Columna1]],7,0)</f>
        <v>#REF!</v>
      </c>
      <c r="BB48" s="41" t="e">
        <f>+VLOOKUP($E48,[1]!Tipo_Gráfico[#Data],2,0)</f>
        <v>#REF!</v>
      </c>
      <c r="BC48" s="36" t="str">
        <f t="shared" si="15"/>
        <v>Servicio de Impuestos Internos , Ministerio de Hacienda, Chile</v>
      </c>
      <c r="BD48" s="35" t="e">
        <f>+VLOOKUP($AD48,[1]!unidad_medida[[nombre]:[Columna1]],2,0)</f>
        <v>#REF!</v>
      </c>
      <c r="BE48" s="40" t="str">
        <f t="shared" si="29"/>
        <v>No Aplica</v>
      </c>
      <c r="BF48" s="40" t="str">
        <f t="shared" si="29"/>
        <v>No Aplica</v>
      </c>
      <c r="BG48" s="40" t="str">
        <f t="shared" si="29"/>
        <v>No Aplica</v>
      </c>
      <c r="BH48" s="41" t="e">
        <f>+VLOOKUP($AS48,[1]!Responsables[#Data],3,0)</f>
        <v>#REF!</v>
      </c>
      <c r="BI48" s="41" t="e">
        <f>+VLOOKUP($AD48,[1]!unidad_medida[[nombre]:[Columna1]],5,0)</f>
        <v>#REF!</v>
      </c>
    </row>
    <row r="49" spans="1:67" ht="43.5" x14ac:dyDescent="0.35">
      <c r="A49" s="58" t="s">
        <v>250</v>
      </c>
      <c r="B49" s="58" t="s">
        <v>251</v>
      </c>
      <c r="C49" s="59">
        <v>4.0999999999999996</v>
      </c>
      <c r="D49" s="19">
        <f t="shared" si="9"/>
        <v>48</v>
      </c>
      <c r="E49" s="20" t="str">
        <f t="shared" si="36"/>
        <v>GR</v>
      </c>
      <c r="F49" s="21"/>
      <c r="G49" s="22"/>
      <c r="H49" s="22"/>
      <c r="I49" s="23" t="s">
        <v>48</v>
      </c>
      <c r="J49" s="24">
        <v>9</v>
      </c>
      <c r="K49" s="22"/>
      <c r="L49" s="22"/>
      <c r="M49" s="22"/>
      <c r="N49" s="22"/>
      <c r="O49" s="22"/>
      <c r="P49" s="53" t="str">
        <f t="shared" si="32"/>
        <v>Ventas Estimadas de Empresas del Sector Agrícola por Cultivo en la Categoría de Tamaño Específica: PEQUEÑA 1 del Servicio de Impuestos Internos de Chile para el Año 2020 (USD)</v>
      </c>
      <c r="Q49" s="20" t="str">
        <f t="shared" si="35"/>
        <v>Gráfico 4</v>
      </c>
      <c r="R49" s="26" t="s">
        <v>80</v>
      </c>
      <c r="S49" s="27">
        <f t="shared" si="1"/>
        <v>9</v>
      </c>
      <c r="T49" s="28"/>
      <c r="U49" s="28"/>
      <c r="V49" s="28"/>
      <c r="W49" s="28"/>
      <c r="X49" s="28"/>
      <c r="Y49" s="28"/>
      <c r="Z49" s="25" t="str">
        <f t="shared" si="34"/>
        <v>https://analytics.zoho.com/open-view/2395394000001128820?ZOHO_CRITERIA=%224.5%22.%22Id_Tama%C3%B1o_Espec%C3%ADfico%22%3D9</v>
      </c>
      <c r="AA49" s="54" t="s">
        <v>130</v>
      </c>
      <c r="AB49" s="30" t="str">
        <f t="shared" si="30"/>
        <v>Chile</v>
      </c>
      <c r="AC49" s="31" t="str">
        <f t="shared" si="30"/>
        <v>Año 2020</v>
      </c>
      <c r="AD49" s="32" t="str">
        <f t="shared" si="30"/>
        <v>Dólar USA</v>
      </c>
      <c r="AE49" s="30" t="str">
        <f t="shared" si="30"/>
        <v>Ventas</v>
      </c>
      <c r="AG49" s="33" t="str">
        <f t="shared" si="3"/>
        <v>Gráfico 4</v>
      </c>
      <c r="AH49" s="34" t="str">
        <f t="shared" si="13"/>
        <v>Ventas Estimadas Agricultura</v>
      </c>
      <c r="AI49" s="34" t="str">
        <f t="shared" si="26"/>
        <v>Ventas Estimadas de empresas dedicadas a agricultura y/o ganadería clasificadas por el Servicio de Impuestos Internos de tamaño PEQUEÑA 1</v>
      </c>
      <c r="AJ49" s="34" t="str">
        <f t="shared" si="5"/>
        <v>Ventas Estimadas de Empresas del Sector Agrícola por Cultivo en la Categoría de Tamaño Específica: PEQUEÑA 1 del Servicio de Impuestos Internos de Chile para el Año 2020 (USD)</v>
      </c>
      <c r="AK49" s="35" t="str">
        <f t="shared" si="31"/>
        <v>Año 2020</v>
      </c>
      <c r="AL49" s="34" t="str">
        <f t="shared" si="31"/>
        <v>venta estimada, empresas en agricultura, cultivos, actividad económica, agricultura, ganadería</v>
      </c>
      <c r="AM49" s="36" t="str">
        <f t="shared" si="6"/>
        <v>https://analytics.zoho.com/open-view/2395394000001128820?ZOHO_CRITERIA=%224.5%22.%22Id_Tama%C3%B1o_Espec%C3%ADfico%22%3D9</v>
      </c>
      <c r="AN49" s="44" t="str">
        <f t="shared" si="28"/>
        <v>CHL</v>
      </c>
      <c r="AO49" s="44" t="str">
        <f t="shared" si="28"/>
        <v>País</v>
      </c>
      <c r="AP49" s="34" t="str">
        <f t="shared" si="28"/>
        <v>Número de Empleados de las empresas dedicadas a una actividad económica asociada a la agricultura o la ganadería, según tamaño de la empresa.</v>
      </c>
      <c r="AQ49" s="45">
        <f t="shared" si="28"/>
        <v>44324</v>
      </c>
      <c r="AR49" s="36" t="str">
        <f t="shared" si="28"/>
        <v>Español</v>
      </c>
      <c r="AS49" s="36" t="str">
        <f t="shared" si="28"/>
        <v>Naty</v>
      </c>
      <c r="AT49" s="40" t="str">
        <f t="shared" si="28"/>
        <v>No Aplica</v>
      </c>
      <c r="AU49" s="40" t="str">
        <f t="shared" si="28"/>
        <v>No Aplica</v>
      </c>
      <c r="AV49" s="40" t="str">
        <f t="shared" si="28"/>
        <v>No Aplica</v>
      </c>
      <c r="AW49" s="35">
        <f t="shared" si="28"/>
        <v>100100000</v>
      </c>
      <c r="AX49" s="41" t="e">
        <f t="shared" si="28"/>
        <v>#REF!</v>
      </c>
      <c r="AY49" s="46" t="str">
        <f t="shared" si="28"/>
        <v>Fruta</v>
      </c>
      <c r="AZ49" s="40">
        <f t="shared" si="28"/>
        <v>38</v>
      </c>
      <c r="BA49" s="41" t="e">
        <f>+VLOOKUP($AC49,[1]!Temporalidad[[nombre]:[Columna1]],7,0)</f>
        <v>#REF!</v>
      </c>
      <c r="BB49" s="41" t="e">
        <f>+VLOOKUP($E49,[1]!Tipo_Gráfico[#Data],2,0)</f>
        <v>#REF!</v>
      </c>
      <c r="BC49" s="36" t="str">
        <f t="shared" si="15"/>
        <v>Servicio de Impuestos Internos , Ministerio de Hacienda, Chile</v>
      </c>
      <c r="BD49" s="35" t="e">
        <f>+VLOOKUP($AD49,[1]!unidad_medida[[nombre]:[Columna1]],2,0)</f>
        <v>#REF!</v>
      </c>
      <c r="BE49" s="40" t="str">
        <f t="shared" si="29"/>
        <v>No Aplica</v>
      </c>
      <c r="BF49" s="40" t="str">
        <f t="shared" si="29"/>
        <v>No Aplica</v>
      </c>
      <c r="BG49" s="40" t="str">
        <f t="shared" si="29"/>
        <v>No Aplica</v>
      </c>
      <c r="BH49" s="41" t="e">
        <f>+VLOOKUP($AS49,[1]!Responsables[#Data],3,0)</f>
        <v>#REF!</v>
      </c>
      <c r="BI49" s="41" t="e">
        <f>+VLOOKUP($AD49,[1]!unidad_medida[[nombre]:[Columna1]],5,0)</f>
        <v>#REF!</v>
      </c>
    </row>
    <row r="50" spans="1:67" ht="43.5" x14ac:dyDescent="0.35">
      <c r="A50" s="58" t="s">
        <v>250</v>
      </c>
      <c r="B50" s="58" t="s">
        <v>251</v>
      </c>
      <c r="C50" s="59">
        <v>4.0999999999999996</v>
      </c>
      <c r="D50" s="19">
        <f t="shared" si="9"/>
        <v>49</v>
      </c>
      <c r="E50" s="20" t="str">
        <f t="shared" si="36"/>
        <v>GR</v>
      </c>
      <c r="F50" s="21"/>
      <c r="G50" s="22"/>
      <c r="H50" s="22"/>
      <c r="I50" s="23" t="s">
        <v>48</v>
      </c>
      <c r="J50" s="24">
        <v>10</v>
      </c>
      <c r="K50" s="22"/>
      <c r="L50" s="22"/>
      <c r="M50" s="22"/>
      <c r="N50" s="22"/>
      <c r="O50" s="22"/>
      <c r="P50" s="53" t="str">
        <f t="shared" si="32"/>
        <v>Ventas Estimadas de Empresas del Sector Agrícola por Cultivo en la Categoría de Tamaño Específica: MEDIANA 2 del Servicio de Impuestos Internos de Chile para el Año 2020 (USD)</v>
      </c>
      <c r="Q50" s="20" t="str">
        <f t="shared" si="35"/>
        <v>Gráfico 4</v>
      </c>
      <c r="R50" s="26" t="s">
        <v>82</v>
      </c>
      <c r="S50" s="27">
        <f t="shared" si="1"/>
        <v>10</v>
      </c>
      <c r="T50" s="28"/>
      <c r="U50" s="28"/>
      <c r="V50" s="28"/>
      <c r="W50" s="28"/>
      <c r="X50" s="28"/>
      <c r="Y50" s="28"/>
      <c r="Z50" s="25" t="str">
        <f t="shared" si="34"/>
        <v>https://analytics.zoho.com/open-view/2395394000001128820?ZOHO_CRITERIA=%224.5%22.%22Id_Tama%C3%B1o_Espec%C3%ADfico%22%3D10</v>
      </c>
      <c r="AA50" s="54" t="s">
        <v>131</v>
      </c>
      <c r="AB50" s="30" t="str">
        <f t="shared" si="30"/>
        <v>Chile</v>
      </c>
      <c r="AC50" s="31" t="str">
        <f t="shared" si="30"/>
        <v>Año 2020</v>
      </c>
      <c r="AD50" s="32" t="str">
        <f t="shared" si="30"/>
        <v>Dólar USA</v>
      </c>
      <c r="AE50" s="30" t="str">
        <f t="shared" si="30"/>
        <v>Ventas</v>
      </c>
      <c r="AG50" s="33" t="str">
        <f t="shared" si="3"/>
        <v>Gráfico 4</v>
      </c>
      <c r="AH50" s="34" t="str">
        <f t="shared" si="13"/>
        <v>Ventas Estimadas Agricultura</v>
      </c>
      <c r="AI50" s="34" t="str">
        <f t="shared" si="26"/>
        <v>Ventas Estimadas de empresas dedicadas a agricultura y/o ganadería clasificadas por el Servicio de Impuestos Internos de tamaño MEDIANA 2</v>
      </c>
      <c r="AJ50" s="34" t="str">
        <f t="shared" si="5"/>
        <v>Ventas Estimadas de Empresas del Sector Agrícola por Cultivo en la Categoría de Tamaño Específica: MEDIANA 2 del Servicio de Impuestos Internos de Chile para el Año 2020 (USD)</v>
      </c>
      <c r="AK50" s="35" t="str">
        <f t="shared" si="31"/>
        <v>Año 2020</v>
      </c>
      <c r="AL50" s="34" t="str">
        <f t="shared" si="31"/>
        <v>venta estimada, empresas en agricultura, cultivos, actividad económica, agricultura, ganadería</v>
      </c>
      <c r="AM50" s="36" t="str">
        <f t="shared" si="6"/>
        <v>https://analytics.zoho.com/open-view/2395394000001128820?ZOHO_CRITERIA=%224.5%22.%22Id_Tama%C3%B1o_Espec%C3%ADfico%22%3D10</v>
      </c>
      <c r="AN50" s="44" t="str">
        <f t="shared" si="28"/>
        <v>CHL</v>
      </c>
      <c r="AO50" s="44" t="str">
        <f t="shared" si="28"/>
        <v>País</v>
      </c>
      <c r="AP50" s="34" t="str">
        <f t="shared" si="28"/>
        <v>Número de Empleados de las empresas dedicadas a una actividad económica asociada a la agricultura o la ganadería, según tamaño de la empresa.</v>
      </c>
      <c r="AQ50" s="45">
        <f t="shared" si="28"/>
        <v>44324</v>
      </c>
      <c r="AR50" s="36" t="str">
        <f t="shared" si="28"/>
        <v>Español</v>
      </c>
      <c r="AS50" s="36" t="str">
        <f t="shared" si="28"/>
        <v>Naty</v>
      </c>
      <c r="AT50" s="40" t="str">
        <f t="shared" si="28"/>
        <v>No Aplica</v>
      </c>
      <c r="AU50" s="40" t="str">
        <f t="shared" si="28"/>
        <v>No Aplica</v>
      </c>
      <c r="AV50" s="40" t="str">
        <f t="shared" si="28"/>
        <v>No Aplica</v>
      </c>
      <c r="AW50" s="35">
        <f t="shared" si="28"/>
        <v>100100000</v>
      </c>
      <c r="AX50" s="41" t="e">
        <f t="shared" si="28"/>
        <v>#REF!</v>
      </c>
      <c r="AY50" s="46" t="str">
        <f t="shared" si="28"/>
        <v>Fruta</v>
      </c>
      <c r="AZ50" s="40">
        <f t="shared" si="28"/>
        <v>38</v>
      </c>
      <c r="BA50" s="41" t="e">
        <f>+VLOOKUP($AC50,[1]!Temporalidad[[nombre]:[Columna1]],7,0)</f>
        <v>#REF!</v>
      </c>
      <c r="BB50" s="41" t="e">
        <f>+VLOOKUP($E50,[1]!Tipo_Gráfico[#Data],2,0)</f>
        <v>#REF!</v>
      </c>
      <c r="BC50" s="36" t="str">
        <f t="shared" si="15"/>
        <v>Servicio de Impuestos Internos , Ministerio de Hacienda, Chile</v>
      </c>
      <c r="BD50" s="35" t="e">
        <f>+VLOOKUP($AD50,[1]!unidad_medida[[nombre]:[Columna1]],2,0)</f>
        <v>#REF!</v>
      </c>
      <c r="BE50" s="40" t="str">
        <f t="shared" si="29"/>
        <v>No Aplica</v>
      </c>
      <c r="BF50" s="40" t="str">
        <f t="shared" si="29"/>
        <v>No Aplica</v>
      </c>
      <c r="BG50" s="40" t="str">
        <f t="shared" si="29"/>
        <v>No Aplica</v>
      </c>
      <c r="BH50" s="41" t="e">
        <f>+VLOOKUP($AS50,[1]!Responsables[#Data],3,0)</f>
        <v>#REF!</v>
      </c>
      <c r="BI50" s="41" t="e">
        <f>+VLOOKUP($AD50,[1]!unidad_medida[[nombre]:[Columna1]],5,0)</f>
        <v>#REF!</v>
      </c>
    </row>
    <row r="51" spans="1:67" ht="43.5" x14ac:dyDescent="0.35">
      <c r="A51" s="58" t="s">
        <v>250</v>
      </c>
      <c r="B51" s="58" t="s">
        <v>251</v>
      </c>
      <c r="C51" s="59">
        <v>4.0999999999999996</v>
      </c>
      <c r="D51" s="19">
        <f t="shared" si="9"/>
        <v>50</v>
      </c>
      <c r="E51" s="20" t="str">
        <f t="shared" si="36"/>
        <v>GR</v>
      </c>
      <c r="F51" s="21"/>
      <c r="G51" s="22"/>
      <c r="H51" s="22"/>
      <c r="I51" s="23" t="s">
        <v>48</v>
      </c>
      <c r="J51" s="24">
        <v>11</v>
      </c>
      <c r="K51" s="22"/>
      <c r="L51" s="22"/>
      <c r="M51" s="22"/>
      <c r="N51" s="22"/>
      <c r="O51" s="22"/>
      <c r="P51" s="53" t="str">
        <f t="shared" si="32"/>
        <v>Ventas Estimadas de Empresas del Sector Agrícola por Cultivo en la Categoría de Tamaño Específica: GRANDE 2 del Servicio de Impuestos Internos de Chile para el Año 2020 (USD)</v>
      </c>
      <c r="Q51" s="20" t="str">
        <f t="shared" si="35"/>
        <v>Gráfico 4</v>
      </c>
      <c r="R51" s="26" t="s">
        <v>84</v>
      </c>
      <c r="S51" s="27">
        <f t="shared" si="1"/>
        <v>11</v>
      </c>
      <c r="T51" s="28"/>
      <c r="U51" s="28"/>
      <c r="V51" s="28"/>
      <c r="W51" s="28"/>
      <c r="X51" s="28"/>
      <c r="Y51" s="28"/>
      <c r="Z51" s="25" t="str">
        <f t="shared" si="34"/>
        <v>https://analytics.zoho.com/open-view/2395394000001128820?ZOHO_CRITERIA=%224.5%22.%22Id_Tama%C3%B1o_Espec%C3%ADfico%22%3D11</v>
      </c>
      <c r="AA51" s="54" t="s">
        <v>132</v>
      </c>
      <c r="AB51" s="30" t="str">
        <f t="shared" si="30"/>
        <v>Chile</v>
      </c>
      <c r="AC51" s="31" t="str">
        <f t="shared" si="30"/>
        <v>Año 2020</v>
      </c>
      <c r="AD51" s="32" t="str">
        <f t="shared" si="30"/>
        <v>Dólar USA</v>
      </c>
      <c r="AE51" s="30" t="str">
        <f t="shared" si="30"/>
        <v>Ventas</v>
      </c>
      <c r="AG51" s="33" t="str">
        <f t="shared" si="3"/>
        <v>Gráfico 4</v>
      </c>
      <c r="AH51" s="34" t="str">
        <f t="shared" si="13"/>
        <v>Ventas Estimadas Agricultura</v>
      </c>
      <c r="AI51" s="34" t="str">
        <f t="shared" si="26"/>
        <v>Ventas Estimadas de empresas dedicadas a agricultura y/o ganadería clasificadas por el Servicio de Impuestos Internos de tamaño GRANDE 2</v>
      </c>
      <c r="AJ51" s="34" t="str">
        <f t="shared" si="5"/>
        <v>Ventas Estimadas de Empresas del Sector Agrícola por Cultivo en la Categoría de Tamaño Específica: GRANDE 2 del Servicio de Impuestos Internos de Chile para el Año 2020 (USD)</v>
      </c>
      <c r="AK51" s="35" t="str">
        <f t="shared" si="31"/>
        <v>Año 2020</v>
      </c>
      <c r="AL51" s="34" t="str">
        <f t="shared" si="31"/>
        <v>venta estimada, empresas en agricultura, cultivos, actividad económica, agricultura, ganadería</v>
      </c>
      <c r="AM51" s="36" t="str">
        <f t="shared" si="6"/>
        <v>https://analytics.zoho.com/open-view/2395394000001128820?ZOHO_CRITERIA=%224.5%22.%22Id_Tama%C3%B1o_Espec%C3%ADfico%22%3D11</v>
      </c>
      <c r="AN51" s="44" t="str">
        <f t="shared" ref="AN51:AZ66" si="37">+AN50</f>
        <v>CHL</v>
      </c>
      <c r="AO51" s="44" t="str">
        <f t="shared" si="37"/>
        <v>País</v>
      </c>
      <c r="AP51" s="34" t="str">
        <f t="shared" si="37"/>
        <v>Número de Empleados de las empresas dedicadas a una actividad económica asociada a la agricultura o la ganadería, según tamaño de la empresa.</v>
      </c>
      <c r="AQ51" s="45">
        <f t="shared" si="37"/>
        <v>44324</v>
      </c>
      <c r="AR51" s="36" t="str">
        <f t="shared" si="37"/>
        <v>Español</v>
      </c>
      <c r="AS51" s="36" t="str">
        <f t="shared" si="37"/>
        <v>Naty</v>
      </c>
      <c r="AT51" s="40" t="str">
        <f t="shared" si="37"/>
        <v>No Aplica</v>
      </c>
      <c r="AU51" s="40" t="str">
        <f t="shared" si="37"/>
        <v>No Aplica</v>
      </c>
      <c r="AV51" s="40" t="str">
        <f t="shared" si="37"/>
        <v>No Aplica</v>
      </c>
      <c r="AW51" s="35">
        <f t="shared" si="37"/>
        <v>100100000</v>
      </c>
      <c r="AX51" s="41" t="e">
        <f t="shared" si="37"/>
        <v>#REF!</v>
      </c>
      <c r="AY51" s="46" t="str">
        <f t="shared" si="37"/>
        <v>Fruta</v>
      </c>
      <c r="AZ51" s="40">
        <f t="shared" si="37"/>
        <v>38</v>
      </c>
      <c r="BA51" s="41" t="e">
        <f>+VLOOKUP($AC51,[1]!Temporalidad[[nombre]:[Columna1]],7,0)</f>
        <v>#REF!</v>
      </c>
      <c r="BB51" s="41" t="e">
        <f>+VLOOKUP($E51,[1]!Tipo_Gráfico[#Data],2,0)</f>
        <v>#REF!</v>
      </c>
      <c r="BC51" s="36" t="str">
        <f t="shared" si="15"/>
        <v>Servicio de Impuestos Internos , Ministerio de Hacienda, Chile</v>
      </c>
      <c r="BD51" s="35" t="e">
        <f>+VLOOKUP($AD51,[1]!unidad_medida[[nombre]:[Columna1]],2,0)</f>
        <v>#REF!</v>
      </c>
      <c r="BE51" s="40" t="str">
        <f t="shared" ref="BE51:BG66" si="38">+BE50</f>
        <v>No Aplica</v>
      </c>
      <c r="BF51" s="40" t="str">
        <f t="shared" si="38"/>
        <v>No Aplica</v>
      </c>
      <c r="BG51" s="40" t="str">
        <f t="shared" si="38"/>
        <v>No Aplica</v>
      </c>
      <c r="BH51" s="41" t="e">
        <f>+VLOOKUP($AS51,[1]!Responsables[#Data],3,0)</f>
        <v>#REF!</v>
      </c>
      <c r="BI51" s="41" t="e">
        <f>+VLOOKUP($AD51,[1]!unidad_medida[[nombre]:[Columna1]],5,0)</f>
        <v>#REF!</v>
      </c>
    </row>
    <row r="52" spans="1:67" ht="43.5" x14ac:dyDescent="0.35">
      <c r="A52" s="58" t="s">
        <v>250</v>
      </c>
      <c r="B52" s="58" t="s">
        <v>251</v>
      </c>
      <c r="C52" s="59">
        <v>4.0999999999999996</v>
      </c>
      <c r="D52" s="19">
        <f t="shared" si="9"/>
        <v>51</v>
      </c>
      <c r="E52" s="20" t="str">
        <f t="shared" si="36"/>
        <v>GR</v>
      </c>
      <c r="F52" s="21"/>
      <c r="G52" s="22"/>
      <c r="H52" s="22"/>
      <c r="I52" s="23" t="s">
        <v>48</v>
      </c>
      <c r="J52" s="24">
        <v>12</v>
      </c>
      <c r="K52" s="22"/>
      <c r="L52" s="22"/>
      <c r="M52" s="22"/>
      <c r="N52" s="22"/>
      <c r="O52" s="22"/>
      <c r="P52" s="53" t="str">
        <f t="shared" si="32"/>
        <v>Ventas Estimadas de Empresas del Sector Agrícola por Cultivo en la Categoría de Tamaño Específica: GRANDE 4 del Servicio de Impuestos Internos de Chile para el Año 2020 (USD)</v>
      </c>
      <c r="Q52" s="20" t="str">
        <f t="shared" si="35"/>
        <v>Gráfico 4</v>
      </c>
      <c r="R52" s="26" t="s">
        <v>86</v>
      </c>
      <c r="S52" s="27">
        <f t="shared" si="1"/>
        <v>12</v>
      </c>
      <c r="T52" s="28"/>
      <c r="U52" s="28"/>
      <c r="V52" s="28"/>
      <c r="W52" s="28"/>
      <c r="X52" s="28"/>
      <c r="Y52" s="28"/>
      <c r="Z52" s="25" t="str">
        <f t="shared" si="34"/>
        <v>https://analytics.zoho.com/open-view/2395394000001128820?ZOHO_CRITERIA=%224.5%22.%22Id_Tama%C3%B1o_Espec%C3%ADfico%22%3D12</v>
      </c>
      <c r="AA52" s="54" t="s">
        <v>133</v>
      </c>
      <c r="AB52" s="30" t="str">
        <f t="shared" ref="AB52:AE67" si="39">+AB51</f>
        <v>Chile</v>
      </c>
      <c r="AC52" s="31" t="str">
        <f t="shared" si="39"/>
        <v>Año 2020</v>
      </c>
      <c r="AD52" s="32" t="str">
        <f t="shared" si="39"/>
        <v>Dólar USA</v>
      </c>
      <c r="AE52" s="30" t="str">
        <f t="shared" si="39"/>
        <v>Ventas</v>
      </c>
      <c r="AG52" s="33" t="str">
        <f t="shared" si="3"/>
        <v>Gráfico 4</v>
      </c>
      <c r="AH52" s="34" t="str">
        <f t="shared" si="13"/>
        <v>Ventas Estimadas Agricultura</v>
      </c>
      <c r="AI52" s="34" t="str">
        <f t="shared" si="26"/>
        <v>Ventas Estimadas de empresas dedicadas a agricultura y/o ganadería clasificadas por el Servicio de Impuestos Internos de tamaño GRANDE 4</v>
      </c>
      <c r="AJ52" s="34" t="str">
        <f t="shared" si="5"/>
        <v>Ventas Estimadas de Empresas del Sector Agrícola por Cultivo en la Categoría de Tamaño Específica: GRANDE 4 del Servicio de Impuestos Internos de Chile para el Año 2020 (USD)</v>
      </c>
      <c r="AK52" s="35" t="str">
        <f t="shared" ref="AK52:AL67" si="40">+AK51</f>
        <v>Año 2020</v>
      </c>
      <c r="AL52" s="34" t="str">
        <f t="shared" si="40"/>
        <v>venta estimada, empresas en agricultura, cultivos, actividad económica, agricultura, ganadería</v>
      </c>
      <c r="AM52" s="36" t="str">
        <f t="shared" si="6"/>
        <v>https://analytics.zoho.com/open-view/2395394000001128820?ZOHO_CRITERIA=%224.5%22.%22Id_Tama%C3%B1o_Espec%C3%ADfico%22%3D12</v>
      </c>
      <c r="AN52" s="44" t="str">
        <f t="shared" si="37"/>
        <v>CHL</v>
      </c>
      <c r="AO52" s="44" t="str">
        <f t="shared" si="37"/>
        <v>País</v>
      </c>
      <c r="AP52" s="34" t="str">
        <f t="shared" si="37"/>
        <v>Número de Empleados de las empresas dedicadas a una actividad económica asociada a la agricultura o la ganadería, según tamaño de la empresa.</v>
      </c>
      <c r="AQ52" s="45">
        <f t="shared" si="37"/>
        <v>44324</v>
      </c>
      <c r="AR52" s="36" t="str">
        <f t="shared" si="37"/>
        <v>Español</v>
      </c>
      <c r="AS52" s="36" t="str">
        <f t="shared" si="37"/>
        <v>Naty</v>
      </c>
      <c r="AT52" s="40" t="str">
        <f t="shared" si="37"/>
        <v>No Aplica</v>
      </c>
      <c r="AU52" s="40" t="str">
        <f t="shared" si="37"/>
        <v>No Aplica</v>
      </c>
      <c r="AV52" s="40" t="str">
        <f t="shared" si="37"/>
        <v>No Aplica</v>
      </c>
      <c r="AW52" s="35">
        <f t="shared" si="37"/>
        <v>100100000</v>
      </c>
      <c r="AX52" s="41" t="e">
        <f t="shared" si="37"/>
        <v>#REF!</v>
      </c>
      <c r="AY52" s="46" t="str">
        <f t="shared" si="37"/>
        <v>Fruta</v>
      </c>
      <c r="AZ52" s="40">
        <f t="shared" si="37"/>
        <v>38</v>
      </c>
      <c r="BA52" s="41" t="e">
        <f>+VLOOKUP($AC52,[1]!Temporalidad[[nombre]:[Columna1]],7,0)</f>
        <v>#REF!</v>
      </c>
      <c r="BB52" s="41" t="e">
        <f>+VLOOKUP($E52,[1]!Tipo_Gráfico[#Data],2,0)</f>
        <v>#REF!</v>
      </c>
      <c r="BC52" s="36" t="str">
        <f t="shared" si="15"/>
        <v>Servicio de Impuestos Internos , Ministerio de Hacienda, Chile</v>
      </c>
      <c r="BD52" s="35" t="e">
        <f>+VLOOKUP($AD52,[1]!unidad_medida[[nombre]:[Columna1]],2,0)</f>
        <v>#REF!</v>
      </c>
      <c r="BE52" s="40" t="str">
        <f t="shared" si="38"/>
        <v>No Aplica</v>
      </c>
      <c r="BF52" s="40" t="str">
        <f t="shared" si="38"/>
        <v>No Aplica</v>
      </c>
      <c r="BG52" s="40" t="str">
        <f t="shared" si="38"/>
        <v>No Aplica</v>
      </c>
      <c r="BH52" s="41" t="e">
        <f>+VLOOKUP($AS52,[1]!Responsables[#Data],3,0)</f>
        <v>#REF!</v>
      </c>
      <c r="BI52" s="41" t="e">
        <f>+VLOOKUP($AD52,[1]!unidad_medida[[nombre]:[Columna1]],5,0)</f>
        <v>#REF!</v>
      </c>
      <c r="BJ52" s="63" t="s">
        <v>261</v>
      </c>
      <c r="BK52" s="63" t="s">
        <v>259</v>
      </c>
      <c r="BL52" s="63" t="s">
        <v>263</v>
      </c>
      <c r="BM52" s="63" t="s">
        <v>263</v>
      </c>
      <c r="BN52" s="63" t="s">
        <v>263</v>
      </c>
      <c r="BO52" s="64" t="s">
        <v>267</v>
      </c>
    </row>
    <row r="53" spans="1:67" ht="43.5" x14ac:dyDescent="0.35">
      <c r="A53" s="58" t="s">
        <v>250</v>
      </c>
      <c r="B53" s="58" t="s">
        <v>251</v>
      </c>
      <c r="C53" s="59">
        <v>4.0999999999999996</v>
      </c>
      <c r="D53" s="19">
        <f t="shared" si="9"/>
        <v>52</v>
      </c>
      <c r="E53" s="20" t="str">
        <f t="shared" si="36"/>
        <v>GR</v>
      </c>
      <c r="F53" s="21"/>
      <c r="G53" s="22"/>
      <c r="H53" s="22"/>
      <c r="I53" s="23" t="s">
        <v>48</v>
      </c>
      <c r="J53" s="24">
        <v>13</v>
      </c>
      <c r="K53" s="22"/>
      <c r="L53" s="22"/>
      <c r="M53" s="22"/>
      <c r="N53" s="22"/>
      <c r="O53" s="22"/>
      <c r="P53" s="53" t="str">
        <f t="shared" si="32"/>
        <v>Ventas Estimadas de Empresas del Sector Agrícola por Cultivo en la Categoría de Tamaño Específica: GRANDE 3 del Servicio de Impuestos Internos de Chile para el Año 2020 (USD)</v>
      </c>
      <c r="Q53" s="20" t="str">
        <f t="shared" si="35"/>
        <v>Gráfico 4</v>
      </c>
      <c r="R53" s="26" t="s">
        <v>88</v>
      </c>
      <c r="S53" s="27">
        <f t="shared" si="1"/>
        <v>13</v>
      </c>
      <c r="T53" s="28"/>
      <c r="U53" s="28"/>
      <c r="V53" s="28"/>
      <c r="W53" s="28"/>
      <c r="X53" s="28"/>
      <c r="Y53" s="28"/>
      <c r="Z53" s="25" t="str">
        <f t="shared" si="34"/>
        <v>https://analytics.zoho.com/open-view/2395394000001128820?ZOHO_CRITERIA=%224.5%22.%22Id_Tama%C3%B1o_Espec%C3%ADfico%22%3D13</v>
      </c>
      <c r="AA53" s="54" t="s">
        <v>134</v>
      </c>
      <c r="AB53" s="30" t="str">
        <f t="shared" si="39"/>
        <v>Chile</v>
      </c>
      <c r="AC53" s="31" t="str">
        <f t="shared" si="39"/>
        <v>Año 2020</v>
      </c>
      <c r="AD53" s="32" t="str">
        <f t="shared" si="39"/>
        <v>Dólar USA</v>
      </c>
      <c r="AE53" s="30" t="str">
        <f t="shared" si="39"/>
        <v>Ventas</v>
      </c>
      <c r="AG53" s="33" t="str">
        <f t="shared" si="3"/>
        <v>Gráfico 4</v>
      </c>
      <c r="AH53" s="34" t="str">
        <f t="shared" si="13"/>
        <v>Ventas Estimadas Agricultura</v>
      </c>
      <c r="AI53" s="34" t="str">
        <f t="shared" si="26"/>
        <v>Ventas Estimadas de empresas dedicadas a agricultura y/o ganadería clasificadas por el Servicio de Impuestos Internos de tamaño GRANDE 3</v>
      </c>
      <c r="AJ53" s="34" t="str">
        <f t="shared" si="5"/>
        <v>Ventas Estimadas de Empresas del Sector Agrícola por Cultivo en la Categoría de Tamaño Específica: GRANDE 3 del Servicio de Impuestos Internos de Chile para el Año 2020 (USD)</v>
      </c>
      <c r="AK53" s="35" t="str">
        <f t="shared" si="40"/>
        <v>Año 2020</v>
      </c>
      <c r="AL53" s="34" t="str">
        <f t="shared" si="40"/>
        <v>venta estimada, empresas en agricultura, cultivos, actividad económica, agricultura, ganadería</v>
      </c>
      <c r="AM53" s="36" t="str">
        <f t="shared" si="6"/>
        <v>https://analytics.zoho.com/open-view/2395394000001128820?ZOHO_CRITERIA=%224.5%22.%22Id_Tama%C3%B1o_Espec%C3%ADfico%22%3D13</v>
      </c>
      <c r="AN53" s="44" t="str">
        <f t="shared" si="37"/>
        <v>CHL</v>
      </c>
      <c r="AO53" s="44" t="str">
        <f t="shared" si="37"/>
        <v>País</v>
      </c>
      <c r="AP53" s="34" t="str">
        <f t="shared" si="37"/>
        <v>Número de Empleados de las empresas dedicadas a una actividad económica asociada a la agricultura o la ganadería, según tamaño de la empresa.</v>
      </c>
      <c r="AQ53" s="45">
        <f t="shared" si="37"/>
        <v>44324</v>
      </c>
      <c r="AR53" s="36" t="str">
        <f t="shared" si="37"/>
        <v>Español</v>
      </c>
      <c r="AS53" s="36" t="str">
        <f t="shared" si="37"/>
        <v>Naty</v>
      </c>
      <c r="AT53" s="40" t="str">
        <f t="shared" si="37"/>
        <v>No Aplica</v>
      </c>
      <c r="AU53" s="40" t="str">
        <f t="shared" si="37"/>
        <v>No Aplica</v>
      </c>
      <c r="AV53" s="40" t="str">
        <f t="shared" si="37"/>
        <v>No Aplica</v>
      </c>
      <c r="AW53" s="35">
        <f t="shared" si="37"/>
        <v>100100000</v>
      </c>
      <c r="AX53" s="41" t="e">
        <f t="shared" si="37"/>
        <v>#REF!</v>
      </c>
      <c r="AY53" s="46" t="str">
        <f t="shared" si="37"/>
        <v>Fruta</v>
      </c>
      <c r="AZ53" s="40">
        <f t="shared" si="37"/>
        <v>38</v>
      </c>
      <c r="BA53" s="41" t="e">
        <f>+VLOOKUP($AC53,[1]!Temporalidad[[nombre]:[Columna1]],7,0)</f>
        <v>#REF!</v>
      </c>
      <c r="BB53" s="41" t="e">
        <f>+VLOOKUP($E53,[1]!Tipo_Gráfico[#Data],2,0)</f>
        <v>#REF!</v>
      </c>
      <c r="BC53" s="36" t="str">
        <f t="shared" si="15"/>
        <v>Servicio de Impuestos Internos , Ministerio de Hacienda, Chile</v>
      </c>
      <c r="BD53" s="35" t="e">
        <f>+VLOOKUP($AD53,[1]!unidad_medida[[nombre]:[Columna1]],2,0)</f>
        <v>#REF!</v>
      </c>
      <c r="BE53" s="40" t="str">
        <f t="shared" si="38"/>
        <v>No Aplica</v>
      </c>
      <c r="BF53" s="40" t="str">
        <f t="shared" si="38"/>
        <v>No Aplica</v>
      </c>
      <c r="BG53" s="40" t="str">
        <f t="shared" si="38"/>
        <v>No Aplica</v>
      </c>
      <c r="BH53" s="41" t="e">
        <f>+VLOOKUP($AS53,[1]!Responsables[#Data],3,0)</f>
        <v>#REF!</v>
      </c>
      <c r="BI53" s="41" t="e">
        <f>+VLOOKUP($AD53,[1]!unidad_medida[[nombre]:[Columna1]],5,0)</f>
        <v>#REF!</v>
      </c>
    </row>
    <row r="54" spans="1:67" ht="43.5" x14ac:dyDescent="0.35">
      <c r="A54" s="58" t="s">
        <v>250</v>
      </c>
      <c r="B54" s="58" t="s">
        <v>251</v>
      </c>
      <c r="C54" s="59">
        <v>4.0999999999999996</v>
      </c>
      <c r="D54" s="19">
        <f t="shared" si="9"/>
        <v>53</v>
      </c>
      <c r="E54" s="20" t="str">
        <f t="shared" si="36"/>
        <v>GR</v>
      </c>
      <c r="F54" s="21"/>
      <c r="G54" s="22"/>
      <c r="H54" s="24">
        <v>100110</v>
      </c>
      <c r="I54" s="22"/>
      <c r="J54" s="23" t="s">
        <v>48</v>
      </c>
      <c r="K54" s="22"/>
      <c r="L54" s="22"/>
      <c r="M54" s="22"/>
      <c r="N54" s="22"/>
      <c r="O54" s="22"/>
      <c r="P54" s="53" t="str">
        <f>+"Número de Empleados en Empresas del Sector Agrícola en cultivos de "&amp;R54&amp;"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54" s="20" t="s">
        <v>135</v>
      </c>
      <c r="R54" s="47" t="s">
        <v>136</v>
      </c>
      <c r="S54" s="48">
        <f>+H54</f>
        <v>100110</v>
      </c>
      <c r="T54" s="28"/>
      <c r="U54" s="28"/>
      <c r="V54" s="28"/>
      <c r="W54" s="28"/>
      <c r="X54" s="28"/>
      <c r="Y54" s="28"/>
      <c r="Z54" s="25" t="str">
        <f>+"https://analytics.zoho.com/open-view/2395394000001175274?ZOHO_CRITERIA=%224.5%22.%22Id_Producto%22%3D"&amp;S54</f>
        <v>https://analytics.zoho.com/open-view/2395394000001175274?ZOHO_CRITERIA=%224.5%22.%22Id_Producto%22%3D100110</v>
      </c>
      <c r="AA54" s="54" t="s">
        <v>137</v>
      </c>
      <c r="AB54" s="30" t="str">
        <f t="shared" si="39"/>
        <v>Chile</v>
      </c>
      <c r="AC54" s="31" t="str">
        <f t="shared" si="39"/>
        <v>Año 2020</v>
      </c>
      <c r="AD54" s="32" t="s">
        <v>55</v>
      </c>
      <c r="AE54" s="30" t="s">
        <v>138</v>
      </c>
      <c r="AG54" s="33" t="str">
        <f t="shared" si="3"/>
        <v>Gráfico 5</v>
      </c>
      <c r="AH54" s="34" t="s">
        <v>139</v>
      </c>
      <c r="AI54" s="34" t="str">
        <f t="shared" ref="AI54:AI117" si="41">+AI53</f>
        <v>Ventas Estimadas de empresas dedicadas a agricultura y/o ganadería clasificadas por el Servicio de Impuestos Internos de tamaño GRANDE 3</v>
      </c>
      <c r="AJ54" s="34" t="str">
        <f t="shared" si="5"/>
        <v>Número de Empleados en Empresas del Sector Agrícola en cultivos de Legumbres según la Categoría de Tamaño Específica del Servicio de Impuestos Internos de Chile para el Año 2020 (empleados)</v>
      </c>
      <c r="AK54" s="35" t="str">
        <f t="shared" si="40"/>
        <v>Año 2020</v>
      </c>
      <c r="AL54" s="34" t="str">
        <f t="shared" si="40"/>
        <v>venta estimada, empresas en agricultura, cultivos, actividad económica, agricultura, ganadería</v>
      </c>
      <c r="AM54" s="36" t="str">
        <f t="shared" si="6"/>
        <v>https://analytics.zoho.com/open-view/2395394000001175274?ZOHO_CRITERIA=%224.5%22.%22Id_Producto%22%3D100110</v>
      </c>
      <c r="AN54" s="44" t="str">
        <f t="shared" si="37"/>
        <v>CHL</v>
      </c>
      <c r="AO54" s="44" t="str">
        <f t="shared" si="37"/>
        <v>País</v>
      </c>
      <c r="AP54" s="34" t="str">
        <f t="shared" si="37"/>
        <v>Número de Empleados de las empresas dedicadas a una actividad económica asociada a la agricultura o la ganadería, según tamaño de la empresa.</v>
      </c>
      <c r="AQ54" s="45">
        <f t="shared" si="37"/>
        <v>44324</v>
      </c>
      <c r="AR54" s="36" t="str">
        <f t="shared" si="37"/>
        <v>Español</v>
      </c>
      <c r="AS54" s="36" t="str">
        <f t="shared" si="37"/>
        <v>Naty</v>
      </c>
      <c r="AT54" s="40" t="str">
        <f t="shared" si="37"/>
        <v>No Aplica</v>
      </c>
      <c r="AU54" s="40" t="str">
        <f t="shared" si="37"/>
        <v>No Aplica</v>
      </c>
      <c r="AV54" s="40" t="str">
        <f t="shared" si="37"/>
        <v>No Aplica</v>
      </c>
      <c r="AW54" s="35">
        <f t="shared" si="37"/>
        <v>100100000</v>
      </c>
      <c r="AX54" s="41" t="e">
        <f t="shared" si="37"/>
        <v>#REF!</v>
      </c>
      <c r="AY54" s="46" t="str">
        <f t="shared" si="37"/>
        <v>Fruta</v>
      </c>
      <c r="AZ54" s="40">
        <f t="shared" si="37"/>
        <v>38</v>
      </c>
      <c r="BA54" s="41" t="e">
        <f>+VLOOKUP($AC54,[1]!Temporalidad[[nombre]:[Columna1]],7,0)</f>
        <v>#REF!</v>
      </c>
      <c r="BB54" s="41" t="e">
        <f>+VLOOKUP($E54,[1]!Tipo_Gráfico[#Data],2,0)</f>
        <v>#REF!</v>
      </c>
      <c r="BC54" s="36" t="str">
        <f t="shared" si="15"/>
        <v>Servicio de Impuestos Internos , Ministerio de Hacienda, Chile</v>
      </c>
      <c r="BD54" s="35" t="e">
        <f>+VLOOKUP($AD54,[1]!unidad_medida[[nombre]:[Columna1]],2,0)</f>
        <v>#REF!</v>
      </c>
      <c r="BE54" s="40" t="str">
        <f t="shared" si="38"/>
        <v>No Aplica</v>
      </c>
      <c r="BF54" s="40" t="str">
        <f t="shared" si="38"/>
        <v>No Aplica</v>
      </c>
      <c r="BG54" s="40" t="str">
        <f t="shared" si="38"/>
        <v>No Aplica</v>
      </c>
      <c r="BH54" s="41" t="e">
        <f>+VLOOKUP($AS54,[1]!Responsables[#Data],3,0)</f>
        <v>#REF!</v>
      </c>
      <c r="BI54" s="41" t="e">
        <f>+VLOOKUP($AD54,[1]!unidad_medida[[nombre]:[Columna1]],5,0)</f>
        <v>#REF!</v>
      </c>
    </row>
    <row r="55" spans="1:67" ht="43.5" x14ac:dyDescent="0.35">
      <c r="A55" s="58" t="s">
        <v>250</v>
      </c>
      <c r="B55" s="58" t="s">
        <v>251</v>
      </c>
      <c r="C55" s="59">
        <v>4.0999999999999996</v>
      </c>
      <c r="D55" s="19">
        <f t="shared" si="9"/>
        <v>54</v>
      </c>
      <c r="E55" s="20" t="str">
        <f t="shared" si="36"/>
        <v>GR</v>
      </c>
      <c r="F55" s="21"/>
      <c r="G55" s="22"/>
      <c r="H55" s="24">
        <v>100111</v>
      </c>
      <c r="I55" s="22"/>
      <c r="J55" s="23" t="s">
        <v>48</v>
      </c>
      <c r="K55" s="22"/>
      <c r="L55" s="22"/>
      <c r="M55" s="22"/>
      <c r="N55" s="22"/>
      <c r="O55" s="22"/>
      <c r="P55" s="53" t="str">
        <f t="shared" ref="P55:P82" si="42">+"Número de Empleados en Empresas del Sector Agrícola en cultivos de "&amp;R55&amp;"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55" s="20" t="str">
        <f t="shared" si="35"/>
        <v>Gráfico 5</v>
      </c>
      <c r="R55" s="47" t="s">
        <v>140</v>
      </c>
      <c r="S55" s="48">
        <f t="shared" ref="S55:S60" si="43">+H55</f>
        <v>100111</v>
      </c>
      <c r="T55" s="28"/>
      <c r="U55" s="28"/>
      <c r="V55" s="28"/>
      <c r="W55" s="28"/>
      <c r="X55" s="28"/>
      <c r="Y55" s="28"/>
      <c r="Z55" s="25" t="str">
        <f t="shared" ref="Z55:Z60" si="44">+"https://analytics.zoho.com/open-view/2395394000001175274?ZOHO_CRITERIA=%224.5%22.%22Id_Producto%22%3D"&amp;S55</f>
        <v>https://analytics.zoho.com/open-view/2395394000001175274?ZOHO_CRITERIA=%224.5%22.%22Id_Producto%22%3D100111</v>
      </c>
      <c r="AA55" s="54" t="s">
        <v>141</v>
      </c>
      <c r="AB55" s="30" t="str">
        <f t="shared" si="39"/>
        <v>Chile</v>
      </c>
      <c r="AC55" s="31" t="str">
        <f t="shared" si="39"/>
        <v>Año 2020</v>
      </c>
      <c r="AD55" s="32" t="str">
        <f t="shared" si="39"/>
        <v>Número</v>
      </c>
      <c r="AE55" s="30" t="str">
        <f t="shared" si="39"/>
        <v>Empleados</v>
      </c>
      <c r="AG55" s="33" t="str">
        <f t="shared" si="3"/>
        <v>Gráfico 5</v>
      </c>
      <c r="AH55" s="34" t="str">
        <f t="shared" si="13"/>
        <v>Número Empleados Agrícultura</v>
      </c>
      <c r="AI55" s="34" t="str">
        <f t="shared" si="41"/>
        <v>Ventas Estimadas de empresas dedicadas a agricultura y/o ganadería clasificadas por el Servicio de Impuestos Internos de tamaño GRANDE 3</v>
      </c>
      <c r="AJ55" s="34" t="str">
        <f t="shared" si="5"/>
        <v>Número de Empleados en Empresas del Sector Agrícola en cultivos de Cereales según la Categoría de Tamaño Específica del Servicio de Impuestos Internos de Chile para el Año 2020 (empleados)</v>
      </c>
      <c r="AK55" s="35" t="str">
        <f t="shared" si="40"/>
        <v>Año 2020</v>
      </c>
      <c r="AL55" s="34" t="str">
        <f t="shared" si="40"/>
        <v>venta estimada, empresas en agricultura, cultivos, actividad económica, agricultura, ganadería</v>
      </c>
      <c r="AM55" s="36" t="str">
        <f t="shared" si="6"/>
        <v>https://analytics.zoho.com/open-view/2395394000001175274?ZOHO_CRITERIA=%224.5%22.%22Id_Producto%22%3D100111</v>
      </c>
      <c r="AN55" s="44" t="str">
        <f t="shared" si="37"/>
        <v>CHL</v>
      </c>
      <c r="AO55" s="44" t="str">
        <f t="shared" si="37"/>
        <v>País</v>
      </c>
      <c r="AP55" s="34" t="str">
        <f t="shared" si="37"/>
        <v>Número de Empleados de las empresas dedicadas a una actividad económica asociada a la agricultura o la ganadería, según tamaño de la empresa.</v>
      </c>
      <c r="AQ55" s="45">
        <f t="shared" si="37"/>
        <v>44324</v>
      </c>
      <c r="AR55" s="36" t="str">
        <f t="shared" si="37"/>
        <v>Español</v>
      </c>
      <c r="AS55" s="36" t="str">
        <f t="shared" si="37"/>
        <v>Naty</v>
      </c>
      <c r="AT55" s="40" t="str">
        <f t="shared" si="37"/>
        <v>No Aplica</v>
      </c>
      <c r="AU55" s="40" t="str">
        <f t="shared" si="37"/>
        <v>No Aplica</v>
      </c>
      <c r="AV55" s="40" t="str">
        <f t="shared" si="37"/>
        <v>No Aplica</v>
      </c>
      <c r="AW55" s="35">
        <f t="shared" si="37"/>
        <v>100100000</v>
      </c>
      <c r="AX55" s="41" t="e">
        <f t="shared" si="37"/>
        <v>#REF!</v>
      </c>
      <c r="AY55" s="46" t="str">
        <f t="shared" si="37"/>
        <v>Fruta</v>
      </c>
      <c r="AZ55" s="40">
        <f t="shared" si="37"/>
        <v>38</v>
      </c>
      <c r="BA55" s="41" t="e">
        <f>+VLOOKUP($AC55,[1]!Temporalidad[[nombre]:[Columna1]],7,0)</f>
        <v>#REF!</v>
      </c>
      <c r="BB55" s="41" t="e">
        <f>+VLOOKUP($E55,[1]!Tipo_Gráfico[#Data],2,0)</f>
        <v>#REF!</v>
      </c>
      <c r="BC55" s="36" t="str">
        <f t="shared" si="15"/>
        <v>Servicio de Impuestos Internos , Ministerio de Hacienda, Chile</v>
      </c>
      <c r="BD55" s="35" t="e">
        <f>+VLOOKUP($AD55,[1]!unidad_medida[[nombre]:[Columna1]],2,0)</f>
        <v>#REF!</v>
      </c>
      <c r="BE55" s="40" t="str">
        <f t="shared" si="38"/>
        <v>No Aplica</v>
      </c>
      <c r="BF55" s="40" t="str">
        <f t="shared" si="38"/>
        <v>No Aplica</v>
      </c>
      <c r="BG55" s="40" t="str">
        <f t="shared" si="38"/>
        <v>No Aplica</v>
      </c>
      <c r="BH55" s="41" t="e">
        <f>+VLOOKUP($AS55,[1]!Responsables[#Data],3,0)</f>
        <v>#REF!</v>
      </c>
      <c r="BI55" s="41" t="e">
        <f>+VLOOKUP($AD55,[1]!unidad_medida[[nombre]:[Columna1]],5,0)</f>
        <v>#REF!</v>
      </c>
    </row>
    <row r="56" spans="1:67" ht="43.5" x14ac:dyDescent="0.35">
      <c r="A56" s="58" t="s">
        <v>250</v>
      </c>
      <c r="B56" s="58" t="s">
        <v>251</v>
      </c>
      <c r="C56" s="59">
        <v>4.0999999999999996</v>
      </c>
      <c r="D56" s="19">
        <f t="shared" si="9"/>
        <v>55</v>
      </c>
      <c r="E56" s="20" t="str">
        <f t="shared" si="36"/>
        <v>GR</v>
      </c>
      <c r="F56" s="21"/>
      <c r="G56" s="22"/>
      <c r="H56" s="24">
        <v>100112</v>
      </c>
      <c r="I56" s="22"/>
      <c r="J56" s="23" t="s">
        <v>48</v>
      </c>
      <c r="K56" s="22"/>
      <c r="L56" s="22"/>
      <c r="M56" s="22"/>
      <c r="N56" s="22"/>
      <c r="O56" s="22"/>
      <c r="P56" s="53" t="str">
        <f t="shared" si="42"/>
        <v>Número de Empleados en Empresas del Sector Agrícola en cultivos de Hortalizas según la Categoría de Tamaño Específica del Servicio de Impuestos Internos de Chile para el Año 2020 (empleados)</v>
      </c>
      <c r="Q56" s="20" t="str">
        <f t="shared" si="35"/>
        <v>Gráfico 5</v>
      </c>
      <c r="R56" s="47" t="s">
        <v>142</v>
      </c>
      <c r="S56" s="48">
        <f t="shared" si="43"/>
        <v>100112</v>
      </c>
      <c r="T56" s="28"/>
      <c r="U56" s="28"/>
      <c r="V56" s="28"/>
      <c r="W56" s="28"/>
      <c r="X56" s="28"/>
      <c r="Y56" s="28"/>
      <c r="Z56" s="25" t="str">
        <f t="shared" si="44"/>
        <v>https://analytics.zoho.com/open-view/2395394000001175274?ZOHO_CRITERIA=%224.5%22.%22Id_Producto%22%3D100112</v>
      </c>
      <c r="AA56" s="54" t="s">
        <v>143</v>
      </c>
      <c r="AB56" s="30" t="str">
        <f t="shared" si="39"/>
        <v>Chile</v>
      </c>
      <c r="AC56" s="31" t="str">
        <f t="shared" si="39"/>
        <v>Año 2020</v>
      </c>
      <c r="AD56" s="32" t="str">
        <f t="shared" si="39"/>
        <v>Número</v>
      </c>
      <c r="AE56" s="30" t="str">
        <f t="shared" si="39"/>
        <v>Empleados</v>
      </c>
      <c r="AG56" s="33" t="str">
        <f t="shared" si="3"/>
        <v>Gráfico 5</v>
      </c>
      <c r="AH56" s="34" t="str">
        <f t="shared" si="13"/>
        <v>Número Empleados Agrícultura</v>
      </c>
      <c r="AI56" s="34" t="str">
        <f t="shared" si="41"/>
        <v>Ventas Estimadas de empresas dedicadas a agricultura y/o ganadería clasificadas por el Servicio de Impuestos Internos de tamaño GRANDE 3</v>
      </c>
      <c r="AJ56" s="34" t="str">
        <f t="shared" si="5"/>
        <v>Número de Empleados en Empresas del Sector Agrícola en cultivos de Hortalizas según la Categoría de Tamaño Específica del Servicio de Impuestos Internos de Chile para el Año 2020 (empleados)</v>
      </c>
      <c r="AK56" s="35" t="str">
        <f t="shared" si="40"/>
        <v>Año 2020</v>
      </c>
      <c r="AL56" s="34" t="str">
        <f t="shared" si="40"/>
        <v>venta estimada, empresas en agricultura, cultivos, actividad económica, agricultura, ganadería</v>
      </c>
      <c r="AM56" s="36" t="str">
        <f t="shared" si="6"/>
        <v>https://analytics.zoho.com/open-view/2395394000001175274?ZOHO_CRITERIA=%224.5%22.%22Id_Producto%22%3D100112</v>
      </c>
      <c r="AN56" s="44" t="str">
        <f t="shared" si="37"/>
        <v>CHL</v>
      </c>
      <c r="AO56" s="44" t="str">
        <f t="shared" si="37"/>
        <v>País</v>
      </c>
      <c r="AP56" s="34" t="str">
        <f t="shared" si="37"/>
        <v>Número de Empleados de las empresas dedicadas a una actividad económica asociada a la agricultura o la ganadería, según tamaño de la empresa.</v>
      </c>
      <c r="AQ56" s="45">
        <f t="shared" si="37"/>
        <v>44324</v>
      </c>
      <c r="AR56" s="36" t="str">
        <f t="shared" si="37"/>
        <v>Español</v>
      </c>
      <c r="AS56" s="36" t="str">
        <f t="shared" si="37"/>
        <v>Naty</v>
      </c>
      <c r="AT56" s="40" t="str">
        <f t="shared" si="37"/>
        <v>No Aplica</v>
      </c>
      <c r="AU56" s="40" t="str">
        <f t="shared" si="37"/>
        <v>No Aplica</v>
      </c>
      <c r="AV56" s="40" t="str">
        <f t="shared" si="37"/>
        <v>No Aplica</v>
      </c>
      <c r="AW56" s="35">
        <f t="shared" si="37"/>
        <v>100100000</v>
      </c>
      <c r="AX56" s="41" t="e">
        <f t="shared" si="37"/>
        <v>#REF!</v>
      </c>
      <c r="AY56" s="46" t="str">
        <f t="shared" si="37"/>
        <v>Fruta</v>
      </c>
      <c r="AZ56" s="40">
        <f t="shared" si="37"/>
        <v>38</v>
      </c>
      <c r="BA56" s="41" t="e">
        <f>+VLOOKUP($AC56,[1]!Temporalidad[[nombre]:[Columna1]],7,0)</f>
        <v>#REF!</v>
      </c>
      <c r="BB56" s="41" t="e">
        <f>+VLOOKUP($E56,[1]!Tipo_Gráfico[#Data],2,0)</f>
        <v>#REF!</v>
      </c>
      <c r="BC56" s="36" t="str">
        <f t="shared" si="15"/>
        <v>Servicio de Impuestos Internos , Ministerio de Hacienda, Chile</v>
      </c>
      <c r="BD56" s="35" t="e">
        <f>+VLOOKUP($AD56,[1]!unidad_medida[[nombre]:[Columna1]],2,0)</f>
        <v>#REF!</v>
      </c>
      <c r="BE56" s="40" t="str">
        <f t="shared" si="38"/>
        <v>No Aplica</v>
      </c>
      <c r="BF56" s="40" t="str">
        <f t="shared" si="38"/>
        <v>No Aplica</v>
      </c>
      <c r="BG56" s="40" t="str">
        <f t="shared" si="38"/>
        <v>No Aplica</v>
      </c>
      <c r="BH56" s="41" t="e">
        <f>+VLOOKUP($AS56,[1]!Responsables[#Data],3,0)</f>
        <v>#REF!</v>
      </c>
      <c r="BI56" s="41" t="e">
        <f>+VLOOKUP($AD56,[1]!unidad_medida[[nombre]:[Columna1]],5,0)</f>
        <v>#REF!</v>
      </c>
    </row>
    <row r="57" spans="1:67" ht="43.5" x14ac:dyDescent="0.35">
      <c r="A57" s="58" t="s">
        <v>250</v>
      </c>
      <c r="B57" s="58" t="s">
        <v>251</v>
      </c>
      <c r="C57" s="59">
        <v>4.0999999999999996</v>
      </c>
      <c r="D57" s="19">
        <f t="shared" si="9"/>
        <v>56</v>
      </c>
      <c r="E57" s="20" t="str">
        <f t="shared" si="36"/>
        <v>GR</v>
      </c>
      <c r="F57" s="21"/>
      <c r="G57" s="22"/>
      <c r="H57" s="24">
        <v>100113</v>
      </c>
      <c r="I57" s="22"/>
      <c r="J57" s="23" t="s">
        <v>48</v>
      </c>
      <c r="K57" s="22"/>
      <c r="L57" s="22"/>
      <c r="M57" s="22"/>
      <c r="N57" s="22"/>
      <c r="O57" s="22"/>
      <c r="P57" s="53" t="str">
        <f t="shared" si="42"/>
        <v>Número de Empleados en Empresas del Sector Agrícola en cultivos de Industriales según la Categoría de Tamaño Específica del Servicio de Impuestos Internos de Chile para el Año 2020 (empleados)</v>
      </c>
      <c r="Q57" s="20" t="str">
        <f t="shared" si="35"/>
        <v>Gráfico 5</v>
      </c>
      <c r="R57" s="47" t="s">
        <v>144</v>
      </c>
      <c r="S57" s="48">
        <f t="shared" si="43"/>
        <v>100113</v>
      </c>
      <c r="T57" s="28"/>
      <c r="U57" s="28"/>
      <c r="V57" s="28"/>
      <c r="W57" s="28"/>
      <c r="X57" s="28"/>
      <c r="Y57" s="28"/>
      <c r="Z57" s="25" t="str">
        <f t="shared" si="44"/>
        <v>https://analytics.zoho.com/open-view/2395394000001175274?ZOHO_CRITERIA=%224.5%22.%22Id_Producto%22%3D100113</v>
      </c>
      <c r="AA57" s="54" t="s">
        <v>145</v>
      </c>
      <c r="AB57" s="30" t="str">
        <f t="shared" si="39"/>
        <v>Chile</v>
      </c>
      <c r="AC57" s="31" t="str">
        <f t="shared" si="39"/>
        <v>Año 2020</v>
      </c>
      <c r="AD57" s="32" t="str">
        <f t="shared" si="39"/>
        <v>Número</v>
      </c>
      <c r="AE57" s="30" t="str">
        <f t="shared" si="39"/>
        <v>Empleados</v>
      </c>
      <c r="AG57" s="33" t="str">
        <f t="shared" si="3"/>
        <v>Gráfico 5</v>
      </c>
      <c r="AH57" s="34" t="str">
        <f t="shared" si="13"/>
        <v>Número Empleados Agrícultura</v>
      </c>
      <c r="AI57" s="34" t="str">
        <f t="shared" si="41"/>
        <v>Ventas Estimadas de empresas dedicadas a agricultura y/o ganadería clasificadas por el Servicio de Impuestos Internos de tamaño GRANDE 3</v>
      </c>
      <c r="AJ57" s="34" t="str">
        <f t="shared" si="5"/>
        <v>Número de Empleados en Empresas del Sector Agrícola en cultivos de Industriales según la Categoría de Tamaño Específica del Servicio de Impuestos Internos de Chile para el Año 2020 (empleados)</v>
      </c>
      <c r="AK57" s="35" t="str">
        <f t="shared" si="40"/>
        <v>Año 2020</v>
      </c>
      <c r="AL57" s="34" t="str">
        <f t="shared" si="40"/>
        <v>venta estimada, empresas en agricultura, cultivos, actividad económica, agricultura, ganadería</v>
      </c>
      <c r="AM57" s="36" t="str">
        <f t="shared" si="6"/>
        <v>https://analytics.zoho.com/open-view/2395394000001175274?ZOHO_CRITERIA=%224.5%22.%22Id_Producto%22%3D100113</v>
      </c>
      <c r="AN57" s="44" t="str">
        <f t="shared" si="37"/>
        <v>CHL</v>
      </c>
      <c r="AO57" s="44" t="str">
        <f t="shared" si="37"/>
        <v>País</v>
      </c>
      <c r="AP57" s="34" t="str">
        <f t="shared" si="37"/>
        <v>Número de Empleados de las empresas dedicadas a una actividad económica asociada a la agricultura o la ganadería, según tamaño de la empresa.</v>
      </c>
      <c r="AQ57" s="45">
        <f t="shared" si="37"/>
        <v>44324</v>
      </c>
      <c r="AR57" s="36" t="str">
        <f t="shared" si="37"/>
        <v>Español</v>
      </c>
      <c r="AS57" s="36" t="str">
        <f t="shared" si="37"/>
        <v>Naty</v>
      </c>
      <c r="AT57" s="40" t="str">
        <f t="shared" si="37"/>
        <v>No Aplica</v>
      </c>
      <c r="AU57" s="40" t="str">
        <f t="shared" si="37"/>
        <v>No Aplica</v>
      </c>
      <c r="AV57" s="40" t="str">
        <f t="shared" si="37"/>
        <v>No Aplica</v>
      </c>
      <c r="AW57" s="35">
        <f t="shared" si="37"/>
        <v>100100000</v>
      </c>
      <c r="AX57" s="41" t="e">
        <f t="shared" si="37"/>
        <v>#REF!</v>
      </c>
      <c r="AY57" s="46" t="str">
        <f t="shared" si="37"/>
        <v>Fruta</v>
      </c>
      <c r="AZ57" s="40">
        <f t="shared" si="37"/>
        <v>38</v>
      </c>
      <c r="BA57" s="41" t="e">
        <f>+VLOOKUP($AC57,[1]!Temporalidad[[nombre]:[Columna1]],7,0)</f>
        <v>#REF!</v>
      </c>
      <c r="BB57" s="41" t="e">
        <f>+VLOOKUP($E57,[1]!Tipo_Gráfico[#Data],2,0)</f>
        <v>#REF!</v>
      </c>
      <c r="BC57" s="36" t="str">
        <f t="shared" si="15"/>
        <v>Servicio de Impuestos Internos , Ministerio de Hacienda, Chile</v>
      </c>
      <c r="BD57" s="35" t="e">
        <f>+VLOOKUP($AD57,[1]!unidad_medida[[nombre]:[Columna1]],2,0)</f>
        <v>#REF!</v>
      </c>
      <c r="BE57" s="40" t="str">
        <f t="shared" si="38"/>
        <v>No Aplica</v>
      </c>
      <c r="BF57" s="40" t="str">
        <f t="shared" si="38"/>
        <v>No Aplica</v>
      </c>
      <c r="BG57" s="40" t="str">
        <f t="shared" si="38"/>
        <v>No Aplica</v>
      </c>
      <c r="BH57" s="41" t="e">
        <f>+VLOOKUP($AS57,[1]!Responsables[#Data],3,0)</f>
        <v>#REF!</v>
      </c>
      <c r="BI57" s="41" t="e">
        <f>+VLOOKUP($AD57,[1]!unidad_medida[[nombre]:[Columna1]],5,0)</f>
        <v>#REF!</v>
      </c>
    </row>
    <row r="58" spans="1:67" ht="43.5" x14ac:dyDescent="0.35">
      <c r="A58" s="58" t="s">
        <v>250</v>
      </c>
      <c r="B58" s="58" t="s">
        <v>251</v>
      </c>
      <c r="C58" s="59">
        <v>4.0999999999999996</v>
      </c>
      <c r="D58" s="19">
        <f t="shared" si="9"/>
        <v>57</v>
      </c>
      <c r="E58" s="20" t="s">
        <v>47</v>
      </c>
      <c r="F58" s="21"/>
      <c r="G58" s="22"/>
      <c r="H58" s="24">
        <v>100114</v>
      </c>
      <c r="I58" s="22"/>
      <c r="J58" s="23" t="s">
        <v>48</v>
      </c>
      <c r="K58" s="22"/>
      <c r="L58" s="22"/>
      <c r="M58" s="22"/>
      <c r="N58" s="22"/>
      <c r="O58" s="22"/>
      <c r="P58" s="53" t="str">
        <f t="shared" si="42"/>
        <v>Número de Empleados en Empresas del Sector Agrícola en cultivos de Tubérculos según la Categoría de Tamaño Específica del Servicio de Impuestos Internos de Chile para el Año 2020 (empleados)</v>
      </c>
      <c r="Q58" s="20" t="s">
        <v>135</v>
      </c>
      <c r="R58" s="47" t="s">
        <v>146</v>
      </c>
      <c r="S58" s="48">
        <f t="shared" si="43"/>
        <v>100114</v>
      </c>
      <c r="T58" s="28"/>
      <c r="U58" s="28"/>
      <c r="V58" s="28"/>
      <c r="W58" s="28"/>
      <c r="X58" s="28"/>
      <c r="Y58" s="28"/>
      <c r="Z58" s="25" t="str">
        <f t="shared" si="44"/>
        <v>https://analytics.zoho.com/open-view/2395394000001175274?ZOHO_CRITERIA=%224.5%22.%22Id_Producto%22%3D100114</v>
      </c>
      <c r="AA58" s="54" t="s">
        <v>147</v>
      </c>
      <c r="AB58" s="30" t="str">
        <f t="shared" si="39"/>
        <v>Chile</v>
      </c>
      <c r="AC58" s="31" t="str">
        <f t="shared" si="39"/>
        <v>Año 2020</v>
      </c>
      <c r="AD58" s="32" t="str">
        <f t="shared" si="39"/>
        <v>Número</v>
      </c>
      <c r="AE58" s="30" t="str">
        <f t="shared" si="39"/>
        <v>Empleados</v>
      </c>
      <c r="AG58" s="33" t="str">
        <f t="shared" si="3"/>
        <v>Gráfico 5</v>
      </c>
      <c r="AH58" s="34" t="str">
        <f t="shared" si="13"/>
        <v>Número Empleados Agrícultura</v>
      </c>
      <c r="AI58" s="34" t="str">
        <f t="shared" si="41"/>
        <v>Ventas Estimadas de empresas dedicadas a agricultura y/o ganadería clasificadas por el Servicio de Impuestos Internos de tamaño GRANDE 3</v>
      </c>
      <c r="AJ58" s="34" t="str">
        <f t="shared" si="5"/>
        <v>Número de Empleados en Empresas del Sector Agrícola en cultivos de Tubérculos según la Categoría de Tamaño Específica del Servicio de Impuestos Internos de Chile para el Año 2020 (empleados)</v>
      </c>
      <c r="AK58" s="35" t="str">
        <f t="shared" si="40"/>
        <v>Año 2020</v>
      </c>
      <c r="AL58" s="34" t="str">
        <f t="shared" si="40"/>
        <v>venta estimada, empresas en agricultura, cultivos, actividad económica, agricultura, ganadería</v>
      </c>
      <c r="AM58" s="36" t="str">
        <f t="shared" si="6"/>
        <v>https://analytics.zoho.com/open-view/2395394000001175274?ZOHO_CRITERIA=%224.5%22.%22Id_Producto%22%3D100114</v>
      </c>
      <c r="AN58" s="44" t="str">
        <f t="shared" si="37"/>
        <v>CHL</v>
      </c>
      <c r="AO58" s="44" t="str">
        <f t="shared" si="37"/>
        <v>País</v>
      </c>
      <c r="AP58" s="34" t="str">
        <f t="shared" si="37"/>
        <v>Número de Empleados de las empresas dedicadas a una actividad económica asociada a la agricultura o la ganadería, según tamaño de la empresa.</v>
      </c>
      <c r="AQ58" s="45">
        <f t="shared" si="37"/>
        <v>44324</v>
      </c>
      <c r="AR58" s="36" t="str">
        <f t="shared" si="37"/>
        <v>Español</v>
      </c>
      <c r="AS58" s="36" t="str">
        <f t="shared" si="37"/>
        <v>Naty</v>
      </c>
      <c r="AT58" s="40" t="str">
        <f t="shared" si="37"/>
        <v>No Aplica</v>
      </c>
      <c r="AU58" s="40" t="str">
        <f t="shared" si="37"/>
        <v>No Aplica</v>
      </c>
      <c r="AV58" s="40" t="str">
        <f t="shared" si="37"/>
        <v>No Aplica</v>
      </c>
      <c r="AW58" s="35">
        <f t="shared" si="37"/>
        <v>100100000</v>
      </c>
      <c r="AX58" s="41" t="e">
        <f t="shared" si="37"/>
        <v>#REF!</v>
      </c>
      <c r="AY58" s="46" t="str">
        <f t="shared" si="37"/>
        <v>Fruta</v>
      </c>
      <c r="AZ58" s="40">
        <f t="shared" si="37"/>
        <v>38</v>
      </c>
      <c r="BA58" s="41" t="e">
        <f>+VLOOKUP($AC58,[1]!Temporalidad[[nombre]:[Columna1]],7,0)</f>
        <v>#REF!</v>
      </c>
      <c r="BB58" s="41" t="e">
        <f>+VLOOKUP($E58,[1]!Tipo_Gráfico[#Data],2,0)</f>
        <v>#REF!</v>
      </c>
      <c r="BC58" s="36" t="str">
        <f t="shared" si="15"/>
        <v>Servicio de Impuestos Internos , Ministerio de Hacienda, Chile</v>
      </c>
      <c r="BD58" s="35" t="e">
        <f>+VLOOKUP($AD58,[1]!unidad_medida[[nombre]:[Columna1]],2,0)</f>
        <v>#REF!</v>
      </c>
      <c r="BE58" s="40" t="str">
        <f t="shared" si="38"/>
        <v>No Aplica</v>
      </c>
      <c r="BF58" s="40" t="str">
        <f t="shared" si="38"/>
        <v>No Aplica</v>
      </c>
      <c r="BG58" s="40" t="str">
        <f t="shared" si="38"/>
        <v>No Aplica</v>
      </c>
      <c r="BH58" s="41" t="e">
        <f>+VLOOKUP($AS58,[1]!Responsables[#Data],3,0)</f>
        <v>#REF!</v>
      </c>
      <c r="BI58" s="41" t="e">
        <f>+VLOOKUP($AD58,[1]!unidad_medida[[nombre]:[Columna1]],5,0)</f>
        <v>#REF!</v>
      </c>
    </row>
    <row r="59" spans="1:67" ht="43.5" x14ac:dyDescent="0.35">
      <c r="A59" s="58" t="s">
        <v>250</v>
      </c>
      <c r="B59" s="58" t="s">
        <v>251</v>
      </c>
      <c r="C59" s="59">
        <v>4.0999999999999996</v>
      </c>
      <c r="D59" s="19">
        <f t="shared" si="9"/>
        <v>58</v>
      </c>
      <c r="E59" s="20" t="str">
        <f>+E58</f>
        <v>GR</v>
      </c>
      <c r="F59" s="21"/>
      <c r="G59" s="22"/>
      <c r="H59" s="24">
        <v>100115</v>
      </c>
      <c r="I59" s="22"/>
      <c r="J59" s="23" t="s">
        <v>48</v>
      </c>
      <c r="K59" s="22"/>
      <c r="L59" s="22"/>
      <c r="M59" s="22"/>
      <c r="N59" s="22"/>
      <c r="O59" s="22"/>
      <c r="P59" s="53" t="str">
        <f t="shared" si="42"/>
        <v>Número de Empleados en Empresas del Sector Agrícola en cultivos de Semillas según la Categoría de Tamaño Específica del Servicio de Impuestos Internos de Chile para el Año 2020 (empleados)</v>
      </c>
      <c r="Q59" s="20" t="str">
        <f t="shared" ref="Q59:Q71" si="45">+Q58</f>
        <v>Gráfico 5</v>
      </c>
      <c r="R59" s="47" t="s">
        <v>148</v>
      </c>
      <c r="S59" s="48">
        <f t="shared" si="43"/>
        <v>100115</v>
      </c>
      <c r="T59" s="28"/>
      <c r="U59" s="28"/>
      <c r="V59" s="28"/>
      <c r="W59" s="28"/>
      <c r="X59" s="28"/>
      <c r="Y59" s="28"/>
      <c r="Z59" s="25" t="str">
        <f t="shared" si="44"/>
        <v>https://analytics.zoho.com/open-view/2395394000001175274?ZOHO_CRITERIA=%224.5%22.%22Id_Producto%22%3D100115</v>
      </c>
      <c r="AA59" s="54" t="s">
        <v>149</v>
      </c>
      <c r="AB59" s="30" t="str">
        <f t="shared" si="39"/>
        <v>Chile</v>
      </c>
      <c r="AC59" s="31" t="str">
        <f t="shared" si="39"/>
        <v>Año 2020</v>
      </c>
      <c r="AD59" s="32" t="str">
        <f t="shared" si="39"/>
        <v>Número</v>
      </c>
      <c r="AE59" s="30" t="str">
        <f t="shared" si="39"/>
        <v>Empleados</v>
      </c>
      <c r="AG59" s="33" t="str">
        <f t="shared" si="3"/>
        <v>Gráfico 5</v>
      </c>
      <c r="AH59" s="34" t="str">
        <f t="shared" si="13"/>
        <v>Número Empleados Agrícultura</v>
      </c>
      <c r="AI59" s="34" t="str">
        <f t="shared" si="41"/>
        <v>Ventas Estimadas de empresas dedicadas a agricultura y/o ganadería clasificadas por el Servicio de Impuestos Internos de tamaño GRANDE 3</v>
      </c>
      <c r="AJ59" s="34" t="str">
        <f t="shared" si="5"/>
        <v>Número de Empleados en Empresas del Sector Agrícola en cultivos de Semillas según la Categoría de Tamaño Específica del Servicio de Impuestos Internos de Chile para el Año 2020 (empleados)</v>
      </c>
      <c r="AK59" s="35" t="str">
        <f t="shared" si="40"/>
        <v>Año 2020</v>
      </c>
      <c r="AL59" s="34" t="str">
        <f t="shared" si="40"/>
        <v>venta estimada, empresas en agricultura, cultivos, actividad económica, agricultura, ganadería</v>
      </c>
      <c r="AM59" s="36" t="str">
        <f t="shared" si="6"/>
        <v>https://analytics.zoho.com/open-view/2395394000001175274?ZOHO_CRITERIA=%224.5%22.%22Id_Producto%22%3D100115</v>
      </c>
      <c r="AN59" s="44" t="str">
        <f t="shared" si="37"/>
        <v>CHL</v>
      </c>
      <c r="AO59" s="44" t="str">
        <f t="shared" si="37"/>
        <v>País</v>
      </c>
      <c r="AP59" s="34" t="str">
        <f t="shared" si="37"/>
        <v>Número de Empleados de las empresas dedicadas a una actividad económica asociada a la agricultura o la ganadería, según tamaño de la empresa.</v>
      </c>
      <c r="AQ59" s="45">
        <f t="shared" si="37"/>
        <v>44324</v>
      </c>
      <c r="AR59" s="36" t="str">
        <f t="shared" si="37"/>
        <v>Español</v>
      </c>
      <c r="AS59" s="36" t="str">
        <f t="shared" si="37"/>
        <v>Naty</v>
      </c>
      <c r="AT59" s="40" t="str">
        <f t="shared" si="37"/>
        <v>No Aplica</v>
      </c>
      <c r="AU59" s="40" t="str">
        <f t="shared" si="37"/>
        <v>No Aplica</v>
      </c>
      <c r="AV59" s="40" t="str">
        <f t="shared" si="37"/>
        <v>No Aplica</v>
      </c>
      <c r="AW59" s="35">
        <f t="shared" si="37"/>
        <v>100100000</v>
      </c>
      <c r="AX59" s="41" t="e">
        <f t="shared" si="37"/>
        <v>#REF!</v>
      </c>
      <c r="AY59" s="46" t="str">
        <f t="shared" si="37"/>
        <v>Fruta</v>
      </c>
      <c r="AZ59" s="40">
        <f t="shared" si="37"/>
        <v>38</v>
      </c>
      <c r="BA59" s="41" t="e">
        <f>+VLOOKUP($AC59,[1]!Temporalidad[[nombre]:[Columna1]],7,0)</f>
        <v>#REF!</v>
      </c>
      <c r="BB59" s="41" t="e">
        <f>+VLOOKUP($E59,[1]!Tipo_Gráfico[#Data],2,0)</f>
        <v>#REF!</v>
      </c>
      <c r="BC59" s="36" t="str">
        <f t="shared" si="15"/>
        <v>Servicio de Impuestos Internos , Ministerio de Hacienda, Chile</v>
      </c>
      <c r="BD59" s="35" t="e">
        <f>+VLOOKUP($AD59,[1]!unidad_medida[[nombre]:[Columna1]],2,0)</f>
        <v>#REF!</v>
      </c>
      <c r="BE59" s="40" t="str">
        <f t="shared" si="38"/>
        <v>No Aplica</v>
      </c>
      <c r="BF59" s="40" t="str">
        <f t="shared" si="38"/>
        <v>No Aplica</v>
      </c>
      <c r="BG59" s="40" t="str">
        <f t="shared" si="38"/>
        <v>No Aplica</v>
      </c>
      <c r="BH59" s="41" t="e">
        <f>+VLOOKUP($AS59,[1]!Responsables[#Data],3,0)</f>
        <v>#REF!</v>
      </c>
      <c r="BI59" s="41" t="e">
        <f>+VLOOKUP($AD59,[1]!unidad_medida[[nombre]:[Columna1]],5,0)</f>
        <v>#REF!</v>
      </c>
    </row>
    <row r="60" spans="1:67" ht="43.5" x14ac:dyDescent="0.35">
      <c r="A60" s="58" t="s">
        <v>250</v>
      </c>
      <c r="B60" s="58" t="s">
        <v>251</v>
      </c>
      <c r="C60" s="59">
        <v>4.0999999999999996</v>
      </c>
      <c r="D60" s="19">
        <f t="shared" si="9"/>
        <v>59</v>
      </c>
      <c r="E60" s="20" t="str">
        <f t="shared" ref="E60:E71" si="46">+E59</f>
        <v>GR</v>
      </c>
      <c r="F60" s="21"/>
      <c r="G60" s="22"/>
      <c r="H60" s="24">
        <v>100117</v>
      </c>
      <c r="I60" s="22"/>
      <c r="J60" s="23" t="s">
        <v>48</v>
      </c>
      <c r="K60" s="22"/>
      <c r="L60" s="22"/>
      <c r="M60" s="22"/>
      <c r="N60" s="22"/>
      <c r="O60" s="22"/>
      <c r="P60" s="53" t="str">
        <f t="shared" si="42"/>
        <v>Número de Empleados en Empresas del Sector Agrícola en cultivos de Plantas y forraje según la Categoría de Tamaño Específica del Servicio de Impuestos Internos de Chile para el Año 2020 (empleados)</v>
      </c>
      <c r="Q60" s="20" t="str">
        <f t="shared" si="45"/>
        <v>Gráfico 5</v>
      </c>
      <c r="R60" s="47" t="s">
        <v>150</v>
      </c>
      <c r="S60" s="48">
        <f t="shared" si="43"/>
        <v>100117</v>
      </c>
      <c r="T60" s="28"/>
      <c r="U60" s="28"/>
      <c r="V60" s="28"/>
      <c r="W60" s="28"/>
      <c r="X60" s="28"/>
      <c r="Y60" s="28"/>
      <c r="Z60" s="25" t="str">
        <f t="shared" si="44"/>
        <v>https://analytics.zoho.com/open-view/2395394000001175274?ZOHO_CRITERIA=%224.5%22.%22Id_Producto%22%3D100117</v>
      </c>
      <c r="AA60" s="54" t="s">
        <v>151</v>
      </c>
      <c r="AB60" s="30" t="str">
        <f t="shared" si="39"/>
        <v>Chile</v>
      </c>
      <c r="AC60" s="31" t="str">
        <f t="shared" si="39"/>
        <v>Año 2020</v>
      </c>
      <c r="AD60" s="32" t="str">
        <f t="shared" si="39"/>
        <v>Número</v>
      </c>
      <c r="AE60" s="30" t="str">
        <f t="shared" si="39"/>
        <v>Empleados</v>
      </c>
      <c r="AG60" s="33" t="str">
        <f t="shared" si="3"/>
        <v>Gráfico 5</v>
      </c>
      <c r="AH60" s="34" t="str">
        <f t="shared" si="13"/>
        <v>Número Empleados Agrícultura</v>
      </c>
      <c r="AI60" s="34" t="str">
        <f t="shared" si="41"/>
        <v>Ventas Estimadas de empresas dedicadas a agricultura y/o ganadería clasificadas por el Servicio de Impuestos Internos de tamaño GRANDE 3</v>
      </c>
      <c r="AJ60" s="34" t="str">
        <f t="shared" si="5"/>
        <v>Número de Empleados en Empresas del Sector Agrícola en cultivos de Plantas y forraje según la Categoría de Tamaño Específica del Servicio de Impuestos Internos de Chile para el Año 2020 (empleados)</v>
      </c>
      <c r="AK60" s="35" t="str">
        <f t="shared" si="40"/>
        <v>Año 2020</v>
      </c>
      <c r="AL60" s="34" t="str">
        <f t="shared" si="40"/>
        <v>venta estimada, empresas en agricultura, cultivos, actividad económica, agricultura, ganadería</v>
      </c>
      <c r="AM60" s="36" t="str">
        <f t="shared" si="6"/>
        <v>https://analytics.zoho.com/open-view/2395394000001175274?ZOHO_CRITERIA=%224.5%22.%22Id_Producto%22%3D100117</v>
      </c>
      <c r="AN60" s="44" t="str">
        <f t="shared" si="37"/>
        <v>CHL</v>
      </c>
      <c r="AO60" s="44" t="str">
        <f t="shared" si="37"/>
        <v>País</v>
      </c>
      <c r="AP60" s="34" t="str">
        <f t="shared" si="37"/>
        <v>Número de Empleados de las empresas dedicadas a una actividad económica asociada a la agricultura o la ganadería, según tamaño de la empresa.</v>
      </c>
      <c r="AQ60" s="45">
        <f t="shared" si="37"/>
        <v>44324</v>
      </c>
      <c r="AR60" s="36" t="str">
        <f t="shared" si="37"/>
        <v>Español</v>
      </c>
      <c r="AS60" s="36" t="str">
        <f t="shared" si="37"/>
        <v>Naty</v>
      </c>
      <c r="AT60" s="40" t="str">
        <f t="shared" si="37"/>
        <v>No Aplica</v>
      </c>
      <c r="AU60" s="40" t="str">
        <f t="shared" si="37"/>
        <v>No Aplica</v>
      </c>
      <c r="AV60" s="40" t="str">
        <f t="shared" si="37"/>
        <v>No Aplica</v>
      </c>
      <c r="AW60" s="35">
        <f t="shared" si="37"/>
        <v>100100000</v>
      </c>
      <c r="AX60" s="41" t="e">
        <f t="shared" si="37"/>
        <v>#REF!</v>
      </c>
      <c r="AY60" s="46" t="str">
        <f t="shared" si="37"/>
        <v>Fruta</v>
      </c>
      <c r="AZ60" s="40">
        <f t="shared" si="37"/>
        <v>38</v>
      </c>
      <c r="BA60" s="41" t="e">
        <f>+VLOOKUP($AC60,[1]!Temporalidad[[nombre]:[Columna1]],7,0)</f>
        <v>#REF!</v>
      </c>
      <c r="BB60" s="41" t="e">
        <f>+VLOOKUP($E60,[1]!Tipo_Gráfico[#Data],2,0)</f>
        <v>#REF!</v>
      </c>
      <c r="BC60" s="36" t="str">
        <f t="shared" si="15"/>
        <v>Servicio de Impuestos Internos , Ministerio de Hacienda, Chile</v>
      </c>
      <c r="BD60" s="35" t="e">
        <f>+VLOOKUP($AD60,[1]!unidad_medida[[nombre]:[Columna1]],2,0)</f>
        <v>#REF!</v>
      </c>
      <c r="BE60" s="40" t="str">
        <f t="shared" si="38"/>
        <v>No Aplica</v>
      </c>
      <c r="BF60" s="40" t="str">
        <f t="shared" si="38"/>
        <v>No Aplica</v>
      </c>
      <c r="BG60" s="40" t="str">
        <f t="shared" si="38"/>
        <v>No Aplica</v>
      </c>
      <c r="BH60" s="41" t="e">
        <f>+VLOOKUP($AS60,[1]!Responsables[#Data],3,0)</f>
        <v>#REF!</v>
      </c>
      <c r="BI60" s="41" t="e">
        <f>+VLOOKUP($AD60,[1]!unidad_medida[[nombre]:[Columna1]],5,0)</f>
        <v>#REF!</v>
      </c>
    </row>
    <row r="61" spans="1:67" ht="43.5" x14ac:dyDescent="0.35">
      <c r="A61" s="58" t="s">
        <v>250</v>
      </c>
      <c r="B61" s="58" t="s">
        <v>251</v>
      </c>
      <c r="C61" s="59">
        <v>4.0999999999999996</v>
      </c>
      <c r="D61" s="19">
        <f t="shared" si="9"/>
        <v>60</v>
      </c>
      <c r="E61" s="20" t="str">
        <f t="shared" si="46"/>
        <v>GR</v>
      </c>
      <c r="F61" s="21"/>
      <c r="G61" s="22"/>
      <c r="H61" s="22"/>
      <c r="I61" s="24">
        <v>100110002</v>
      </c>
      <c r="J61" s="23" t="s">
        <v>48</v>
      </c>
      <c r="K61" s="22"/>
      <c r="L61" s="22"/>
      <c r="M61" s="22"/>
      <c r="N61" s="22"/>
      <c r="O61" s="22"/>
      <c r="P61" s="53" t="str">
        <f t="shared" si="42"/>
        <v>Número de Empleados en Empresas del Sector Agrícola en cultivos de Porotos según la Categoría de Tamaño Específica del Servicio de Impuestos Internos de Chile para el Año 2020 (empleados)</v>
      </c>
      <c r="Q61" s="20" t="s">
        <v>152</v>
      </c>
      <c r="R61" s="49" t="s">
        <v>153</v>
      </c>
      <c r="S61" s="50">
        <f>+I61</f>
        <v>100110002</v>
      </c>
      <c r="T61" s="28"/>
      <c r="U61" s="28"/>
      <c r="V61" s="28"/>
      <c r="W61" s="28"/>
      <c r="X61" s="28"/>
      <c r="Y61" s="28"/>
      <c r="Z61" s="25" t="str">
        <f>+"https://analytics.zoho.com/open-view/2395394000001175301?ZOHO_CRITERIA=%224.5%22.%22Id_Categor%C3%ADa%22%3D"&amp;S61</f>
        <v>https://analytics.zoho.com/open-view/2395394000001175301?ZOHO_CRITERIA=%224.5%22.%22Id_Categor%C3%ADa%22%3D100110002</v>
      </c>
      <c r="AA61" s="54" t="s">
        <v>154</v>
      </c>
      <c r="AB61" s="30" t="str">
        <f t="shared" si="39"/>
        <v>Chile</v>
      </c>
      <c r="AC61" s="31" t="str">
        <f t="shared" si="39"/>
        <v>Año 2020</v>
      </c>
      <c r="AD61" s="32" t="str">
        <f t="shared" si="39"/>
        <v>Número</v>
      </c>
      <c r="AE61" s="30" t="str">
        <f t="shared" si="39"/>
        <v>Empleados</v>
      </c>
      <c r="AG61" s="33" t="str">
        <f t="shared" si="3"/>
        <v>Gráfico 6</v>
      </c>
      <c r="AH61" s="34" t="str">
        <f t="shared" si="13"/>
        <v>Número Empleados Agrícultura</v>
      </c>
      <c r="AI61" s="34" t="str">
        <f t="shared" si="41"/>
        <v>Ventas Estimadas de empresas dedicadas a agricultura y/o ganadería clasificadas por el Servicio de Impuestos Internos de tamaño GRANDE 3</v>
      </c>
      <c r="AJ61" s="34" t="str">
        <f t="shared" si="5"/>
        <v>Número de Empleados en Empresas del Sector Agrícola en cultivos de Porotos según la Categoría de Tamaño Específica del Servicio de Impuestos Internos de Chile para el Año 2020 (empleados)</v>
      </c>
      <c r="AK61" s="35" t="str">
        <f t="shared" si="40"/>
        <v>Año 2020</v>
      </c>
      <c r="AL61" s="34" t="str">
        <f t="shared" si="40"/>
        <v>venta estimada, empresas en agricultura, cultivos, actividad económica, agricultura, ganadería</v>
      </c>
      <c r="AM61" s="36" t="str">
        <f t="shared" si="6"/>
        <v>https://analytics.zoho.com/open-view/2395394000001175301?ZOHO_CRITERIA=%224.5%22.%22Id_Categor%C3%ADa%22%3D100110002</v>
      </c>
      <c r="AN61" s="44" t="str">
        <f t="shared" si="37"/>
        <v>CHL</v>
      </c>
      <c r="AO61" s="44" t="str">
        <f t="shared" si="37"/>
        <v>País</v>
      </c>
      <c r="AP61" s="34" t="str">
        <f t="shared" si="37"/>
        <v>Número de Empleados de las empresas dedicadas a una actividad económica asociada a la agricultura o la ganadería, según tamaño de la empresa.</v>
      </c>
      <c r="AQ61" s="45">
        <f t="shared" si="37"/>
        <v>44324</v>
      </c>
      <c r="AR61" s="36" t="str">
        <f t="shared" si="37"/>
        <v>Español</v>
      </c>
      <c r="AS61" s="36" t="str">
        <f t="shared" si="37"/>
        <v>Naty</v>
      </c>
      <c r="AT61" s="40" t="str">
        <f t="shared" si="37"/>
        <v>No Aplica</v>
      </c>
      <c r="AU61" s="40" t="str">
        <f t="shared" si="37"/>
        <v>No Aplica</v>
      </c>
      <c r="AV61" s="40" t="str">
        <f t="shared" si="37"/>
        <v>No Aplica</v>
      </c>
      <c r="AW61" s="35">
        <v>100110002</v>
      </c>
      <c r="AX61" s="41" t="e">
        <f t="shared" si="37"/>
        <v>#REF!</v>
      </c>
      <c r="AY61" s="46" t="str">
        <f t="shared" si="37"/>
        <v>Fruta</v>
      </c>
      <c r="AZ61" s="40">
        <f t="shared" si="37"/>
        <v>38</v>
      </c>
      <c r="BA61" s="41" t="e">
        <f>+VLOOKUP($AC61,[1]!Temporalidad[[nombre]:[Columna1]],7,0)</f>
        <v>#REF!</v>
      </c>
      <c r="BB61" s="41" t="e">
        <f>+VLOOKUP($E61,[1]!Tipo_Gráfico[#Data],2,0)</f>
        <v>#REF!</v>
      </c>
      <c r="BC61" s="36" t="str">
        <f t="shared" si="15"/>
        <v>Servicio de Impuestos Internos , Ministerio de Hacienda, Chile</v>
      </c>
      <c r="BD61" s="35" t="e">
        <f>+VLOOKUP($AD61,[1]!unidad_medida[[nombre]:[Columna1]],2,0)</f>
        <v>#REF!</v>
      </c>
      <c r="BE61" s="40" t="str">
        <f t="shared" si="38"/>
        <v>No Aplica</v>
      </c>
      <c r="BF61" s="40" t="str">
        <f t="shared" si="38"/>
        <v>No Aplica</v>
      </c>
      <c r="BG61" s="40" t="str">
        <f t="shared" si="38"/>
        <v>No Aplica</v>
      </c>
      <c r="BH61" s="41" t="e">
        <f>+VLOOKUP($AS61,[1]!Responsables[#Data],3,0)</f>
        <v>#REF!</v>
      </c>
      <c r="BI61" s="41" t="e">
        <f>+VLOOKUP($AD61,[1]!unidad_medida[[nombre]:[Columna1]],5,0)</f>
        <v>#REF!</v>
      </c>
    </row>
    <row r="62" spans="1:67" ht="43.5" x14ac:dyDescent="0.35">
      <c r="A62" s="58" t="s">
        <v>250</v>
      </c>
      <c r="B62" s="58" t="s">
        <v>251</v>
      </c>
      <c r="C62" s="59">
        <v>4.0999999999999996</v>
      </c>
      <c r="D62" s="19">
        <f t="shared" si="9"/>
        <v>61</v>
      </c>
      <c r="E62" s="20" t="str">
        <f t="shared" si="46"/>
        <v>GR</v>
      </c>
      <c r="F62" s="21"/>
      <c r="G62" s="22"/>
      <c r="H62" s="22"/>
      <c r="I62" s="24">
        <v>100110007</v>
      </c>
      <c r="J62" s="23" t="s">
        <v>48</v>
      </c>
      <c r="K62" s="22"/>
      <c r="L62" s="22"/>
      <c r="M62" s="22"/>
      <c r="N62" s="22"/>
      <c r="O62" s="22"/>
      <c r="P62" s="53" t="str">
        <f t="shared" si="42"/>
        <v>Número de Empleados en Empresas del Sector Agrícola en cultivos de Otras legumbres según la Categoría de Tamaño Específica del Servicio de Impuestos Internos de Chile para el Año 2020 (empleados)</v>
      </c>
      <c r="Q62" s="20" t="str">
        <f t="shared" si="45"/>
        <v>Gráfico 6</v>
      </c>
      <c r="R62" s="49" t="s">
        <v>155</v>
      </c>
      <c r="S62" s="50">
        <f t="shared" ref="S62:S82" si="47">+I62</f>
        <v>100110007</v>
      </c>
      <c r="T62" s="28"/>
      <c r="U62" s="28"/>
      <c r="V62" s="28"/>
      <c r="W62" s="28"/>
      <c r="X62" s="28"/>
      <c r="Y62" s="28"/>
      <c r="Z62" s="25" t="str">
        <f t="shared" ref="Z62:Z82" si="48">+"https://analytics.zoho.com/open-view/2395394000001175301?ZOHO_CRITERIA=%224.5%22.%22Id_Categor%C3%ADa%22%3D"&amp;S62</f>
        <v>https://analytics.zoho.com/open-view/2395394000001175301?ZOHO_CRITERIA=%224.5%22.%22Id_Categor%C3%ADa%22%3D100110007</v>
      </c>
      <c r="AA62" s="54" t="s">
        <v>156</v>
      </c>
      <c r="AB62" s="30" t="str">
        <f t="shared" si="39"/>
        <v>Chile</v>
      </c>
      <c r="AC62" s="31" t="str">
        <f t="shared" si="39"/>
        <v>Año 2020</v>
      </c>
      <c r="AD62" s="32" t="str">
        <f t="shared" si="39"/>
        <v>Número</v>
      </c>
      <c r="AE62" s="30" t="str">
        <f t="shared" si="39"/>
        <v>Empleados</v>
      </c>
      <c r="AG62" s="33" t="str">
        <f t="shared" si="3"/>
        <v>Gráfico 6</v>
      </c>
      <c r="AH62" s="34" t="str">
        <f t="shared" si="13"/>
        <v>Número Empleados Agrícultura</v>
      </c>
      <c r="AI62" s="34" t="str">
        <f t="shared" si="41"/>
        <v>Ventas Estimadas de empresas dedicadas a agricultura y/o ganadería clasificadas por el Servicio de Impuestos Internos de tamaño GRANDE 3</v>
      </c>
      <c r="AJ62" s="34" t="str">
        <f t="shared" si="5"/>
        <v>Número de Empleados en Empresas del Sector Agrícola en cultivos de Otras legumbres según la Categoría de Tamaño Específica del Servicio de Impuestos Internos de Chile para el Año 2020 (empleados)</v>
      </c>
      <c r="AK62" s="35" t="str">
        <f t="shared" si="40"/>
        <v>Año 2020</v>
      </c>
      <c r="AL62" s="34" t="str">
        <f t="shared" si="40"/>
        <v>venta estimada, empresas en agricultura, cultivos, actividad económica, agricultura, ganadería</v>
      </c>
      <c r="AM62" s="36" t="str">
        <f t="shared" si="6"/>
        <v>https://analytics.zoho.com/open-view/2395394000001175301?ZOHO_CRITERIA=%224.5%22.%22Id_Categor%C3%ADa%22%3D100110007</v>
      </c>
      <c r="AN62" s="44" t="str">
        <f t="shared" si="37"/>
        <v>CHL</v>
      </c>
      <c r="AO62" s="44" t="str">
        <f t="shared" si="37"/>
        <v>País</v>
      </c>
      <c r="AP62" s="34" t="str">
        <f t="shared" si="37"/>
        <v>Número de Empleados de las empresas dedicadas a una actividad económica asociada a la agricultura o la ganadería, según tamaño de la empresa.</v>
      </c>
      <c r="AQ62" s="45">
        <f t="shared" si="37"/>
        <v>44324</v>
      </c>
      <c r="AR62" s="36" t="str">
        <f t="shared" si="37"/>
        <v>Español</v>
      </c>
      <c r="AS62" s="36" t="str">
        <f t="shared" si="37"/>
        <v>Naty</v>
      </c>
      <c r="AT62" s="40" t="str">
        <f t="shared" si="37"/>
        <v>No Aplica</v>
      </c>
      <c r="AU62" s="40" t="str">
        <f t="shared" si="37"/>
        <v>No Aplica</v>
      </c>
      <c r="AV62" s="40" t="str">
        <f t="shared" si="37"/>
        <v>No Aplica</v>
      </c>
      <c r="AW62" s="35">
        <v>100110007</v>
      </c>
      <c r="AX62" s="41" t="e">
        <f t="shared" si="37"/>
        <v>#REF!</v>
      </c>
      <c r="AY62" s="46" t="str">
        <f t="shared" si="37"/>
        <v>Fruta</v>
      </c>
      <c r="AZ62" s="40">
        <f t="shared" si="37"/>
        <v>38</v>
      </c>
      <c r="BA62" s="41" t="e">
        <f>+VLOOKUP($AC62,[1]!Temporalidad[[nombre]:[Columna1]],7,0)</f>
        <v>#REF!</v>
      </c>
      <c r="BB62" s="41" t="e">
        <f>+VLOOKUP($E62,[1]!Tipo_Gráfico[#Data],2,0)</f>
        <v>#REF!</v>
      </c>
      <c r="BC62" s="36" t="str">
        <f t="shared" si="15"/>
        <v>Servicio de Impuestos Internos , Ministerio de Hacienda, Chile</v>
      </c>
      <c r="BD62" s="35" t="e">
        <f>+VLOOKUP($AD62,[1]!unidad_medida[[nombre]:[Columna1]],2,0)</f>
        <v>#REF!</v>
      </c>
      <c r="BE62" s="40" t="str">
        <f t="shared" si="38"/>
        <v>No Aplica</v>
      </c>
      <c r="BF62" s="40" t="str">
        <f t="shared" si="38"/>
        <v>No Aplica</v>
      </c>
      <c r="BG62" s="40" t="str">
        <f t="shared" si="38"/>
        <v>No Aplica</v>
      </c>
      <c r="BH62" s="41" t="e">
        <f>+VLOOKUP($AS62,[1]!Responsables[#Data],3,0)</f>
        <v>#REF!</v>
      </c>
      <c r="BI62" s="41" t="e">
        <f>+VLOOKUP($AD62,[1]!unidad_medida[[nombre]:[Columna1]],5,0)</f>
        <v>#REF!</v>
      </c>
    </row>
    <row r="63" spans="1:67" ht="43.5" x14ac:dyDescent="0.35">
      <c r="A63" s="58" t="s">
        <v>250</v>
      </c>
      <c r="B63" s="58" t="s">
        <v>251</v>
      </c>
      <c r="C63" s="59">
        <v>4.0999999999999996</v>
      </c>
      <c r="D63" s="19">
        <f t="shared" si="9"/>
        <v>62</v>
      </c>
      <c r="E63" s="20" t="str">
        <f t="shared" si="46"/>
        <v>GR</v>
      </c>
      <c r="F63" s="21"/>
      <c r="G63" s="22"/>
      <c r="H63" s="22"/>
      <c r="I63" s="24">
        <v>100111001</v>
      </c>
      <c r="J63" s="23" t="s">
        <v>48</v>
      </c>
      <c r="K63" s="22"/>
      <c r="L63" s="22"/>
      <c r="M63" s="22"/>
      <c r="N63" s="22"/>
      <c r="O63" s="22"/>
      <c r="P63" s="53" t="str">
        <f t="shared" si="42"/>
        <v>Número de Empleados en Empresas del Sector Agrícola en cultivos de Arroz según la Categoría de Tamaño Específica del Servicio de Impuestos Internos de Chile para el Año 2020 (empleados)</v>
      </c>
      <c r="Q63" s="20" t="str">
        <f t="shared" si="45"/>
        <v>Gráfico 6</v>
      </c>
      <c r="R63" s="49" t="s">
        <v>157</v>
      </c>
      <c r="S63" s="50">
        <f t="shared" si="47"/>
        <v>100111001</v>
      </c>
      <c r="T63" s="28"/>
      <c r="U63" s="28"/>
      <c r="V63" s="28"/>
      <c r="W63" s="28"/>
      <c r="X63" s="28"/>
      <c r="Y63" s="28"/>
      <c r="Z63" s="25" t="str">
        <f t="shared" si="48"/>
        <v>https://analytics.zoho.com/open-view/2395394000001175301?ZOHO_CRITERIA=%224.5%22.%22Id_Categor%C3%ADa%22%3D100111001</v>
      </c>
      <c r="AA63" s="54" t="s">
        <v>158</v>
      </c>
      <c r="AB63" s="30" t="str">
        <f t="shared" si="39"/>
        <v>Chile</v>
      </c>
      <c r="AC63" s="31" t="str">
        <f t="shared" si="39"/>
        <v>Año 2020</v>
      </c>
      <c r="AD63" s="32" t="str">
        <f t="shared" si="39"/>
        <v>Número</v>
      </c>
      <c r="AE63" s="30" t="str">
        <f t="shared" si="39"/>
        <v>Empleados</v>
      </c>
      <c r="AG63" s="33" t="str">
        <f t="shared" si="3"/>
        <v>Gráfico 6</v>
      </c>
      <c r="AH63" s="34" t="str">
        <f t="shared" si="13"/>
        <v>Número Empleados Agrícultura</v>
      </c>
      <c r="AI63" s="34" t="str">
        <f t="shared" si="41"/>
        <v>Ventas Estimadas de empresas dedicadas a agricultura y/o ganadería clasificadas por el Servicio de Impuestos Internos de tamaño GRANDE 3</v>
      </c>
      <c r="AJ63" s="34" t="str">
        <f t="shared" si="5"/>
        <v>Número de Empleados en Empresas del Sector Agrícola en cultivos de Arroz según la Categoría de Tamaño Específica del Servicio de Impuestos Internos de Chile para el Año 2020 (empleados)</v>
      </c>
      <c r="AK63" s="35" t="str">
        <f t="shared" si="40"/>
        <v>Año 2020</v>
      </c>
      <c r="AL63" s="34" t="str">
        <f t="shared" si="40"/>
        <v>venta estimada, empresas en agricultura, cultivos, actividad económica, agricultura, ganadería</v>
      </c>
      <c r="AM63" s="36" t="str">
        <f t="shared" si="6"/>
        <v>https://analytics.zoho.com/open-view/2395394000001175301?ZOHO_CRITERIA=%224.5%22.%22Id_Categor%C3%ADa%22%3D100111001</v>
      </c>
      <c r="AN63" s="44" t="str">
        <f t="shared" si="37"/>
        <v>CHL</v>
      </c>
      <c r="AO63" s="44" t="str">
        <f t="shared" si="37"/>
        <v>País</v>
      </c>
      <c r="AP63" s="34" t="str">
        <f t="shared" si="37"/>
        <v>Número de Empleados de las empresas dedicadas a una actividad económica asociada a la agricultura o la ganadería, según tamaño de la empresa.</v>
      </c>
      <c r="AQ63" s="45">
        <f t="shared" si="37"/>
        <v>44324</v>
      </c>
      <c r="AR63" s="36" t="str">
        <f t="shared" si="37"/>
        <v>Español</v>
      </c>
      <c r="AS63" s="36" t="str">
        <f t="shared" si="37"/>
        <v>Naty</v>
      </c>
      <c r="AT63" s="40" t="str">
        <f t="shared" si="37"/>
        <v>No Aplica</v>
      </c>
      <c r="AU63" s="40" t="str">
        <f t="shared" si="37"/>
        <v>No Aplica</v>
      </c>
      <c r="AV63" s="40" t="str">
        <f t="shared" si="37"/>
        <v>No Aplica</v>
      </c>
      <c r="AW63" s="35">
        <v>100111001</v>
      </c>
      <c r="AX63" s="41" t="e">
        <f t="shared" si="37"/>
        <v>#REF!</v>
      </c>
      <c r="AY63" s="46" t="str">
        <f t="shared" si="37"/>
        <v>Fruta</v>
      </c>
      <c r="AZ63" s="40">
        <f t="shared" si="37"/>
        <v>38</v>
      </c>
      <c r="BA63" s="41" t="e">
        <f>+VLOOKUP($AC63,[1]!Temporalidad[[nombre]:[Columna1]],7,0)</f>
        <v>#REF!</v>
      </c>
      <c r="BB63" s="41" t="e">
        <f>+VLOOKUP($E63,[1]!Tipo_Gráfico[#Data],2,0)</f>
        <v>#REF!</v>
      </c>
      <c r="BC63" s="36" t="str">
        <f t="shared" si="15"/>
        <v>Servicio de Impuestos Internos , Ministerio de Hacienda, Chile</v>
      </c>
      <c r="BD63" s="35" t="e">
        <f>+VLOOKUP($AD63,[1]!unidad_medida[[nombre]:[Columna1]],2,0)</f>
        <v>#REF!</v>
      </c>
      <c r="BE63" s="40" t="str">
        <f t="shared" si="38"/>
        <v>No Aplica</v>
      </c>
      <c r="BF63" s="40" t="str">
        <f t="shared" si="38"/>
        <v>No Aplica</v>
      </c>
      <c r="BG63" s="40" t="str">
        <f t="shared" si="38"/>
        <v>No Aplica</v>
      </c>
      <c r="BH63" s="41" t="e">
        <f>+VLOOKUP($AS63,[1]!Responsables[#Data],3,0)</f>
        <v>#REF!</v>
      </c>
      <c r="BI63" s="41" t="e">
        <f>+VLOOKUP($AD63,[1]!unidad_medida[[nombre]:[Columna1]],5,0)</f>
        <v>#REF!</v>
      </c>
    </row>
    <row r="64" spans="1:67" ht="43.5" x14ac:dyDescent="0.35">
      <c r="A64" s="58" t="s">
        <v>250</v>
      </c>
      <c r="B64" s="58" t="s">
        <v>251</v>
      </c>
      <c r="C64" s="59">
        <v>4.0999999999999996</v>
      </c>
      <c r="D64" s="19">
        <f t="shared" si="9"/>
        <v>63</v>
      </c>
      <c r="E64" s="20" t="str">
        <f t="shared" si="46"/>
        <v>GR</v>
      </c>
      <c r="F64" s="21"/>
      <c r="G64" s="22"/>
      <c r="H64" s="22"/>
      <c r="I64" s="24">
        <v>100111002</v>
      </c>
      <c r="J64" s="23" t="s">
        <v>48</v>
      </c>
      <c r="K64" s="22"/>
      <c r="L64" s="22"/>
      <c r="M64" s="22"/>
      <c r="N64" s="22"/>
      <c r="O64" s="22"/>
      <c r="P64" s="53" t="str">
        <f t="shared" si="42"/>
        <v>Número de Empleados en Empresas del Sector Agrícola en cultivos de Trigo según la Categoría de Tamaño Específica del Servicio de Impuestos Internos de Chile para el Año 2020 (empleados)</v>
      </c>
      <c r="Q64" s="20" t="str">
        <f t="shared" si="45"/>
        <v>Gráfico 6</v>
      </c>
      <c r="R64" s="49" t="s">
        <v>159</v>
      </c>
      <c r="S64" s="50">
        <f t="shared" si="47"/>
        <v>100111002</v>
      </c>
      <c r="T64" s="28"/>
      <c r="U64" s="28"/>
      <c r="V64" s="28"/>
      <c r="W64" s="28"/>
      <c r="X64" s="28"/>
      <c r="Y64" s="28"/>
      <c r="Z64" s="25" t="str">
        <f t="shared" si="48"/>
        <v>https://analytics.zoho.com/open-view/2395394000001175301?ZOHO_CRITERIA=%224.5%22.%22Id_Categor%C3%ADa%22%3D100111002</v>
      </c>
      <c r="AA64" s="54" t="s">
        <v>160</v>
      </c>
      <c r="AB64" s="30" t="str">
        <f t="shared" si="39"/>
        <v>Chile</v>
      </c>
      <c r="AC64" s="31" t="str">
        <f t="shared" si="39"/>
        <v>Año 2020</v>
      </c>
      <c r="AD64" s="32" t="str">
        <f t="shared" si="39"/>
        <v>Número</v>
      </c>
      <c r="AE64" s="30" t="str">
        <f t="shared" si="39"/>
        <v>Empleados</v>
      </c>
      <c r="AG64" s="33" t="str">
        <f t="shared" si="3"/>
        <v>Gráfico 6</v>
      </c>
      <c r="AH64" s="34" t="str">
        <f t="shared" si="13"/>
        <v>Número Empleados Agrícultura</v>
      </c>
      <c r="AI64" s="34" t="str">
        <f t="shared" si="41"/>
        <v>Ventas Estimadas de empresas dedicadas a agricultura y/o ganadería clasificadas por el Servicio de Impuestos Internos de tamaño GRANDE 3</v>
      </c>
      <c r="AJ64" s="34" t="str">
        <f t="shared" si="5"/>
        <v>Número de Empleados en Empresas del Sector Agrícola en cultivos de Trigo según la Categoría de Tamaño Específica del Servicio de Impuestos Internos de Chile para el Año 2020 (empleados)</v>
      </c>
      <c r="AK64" s="35" t="str">
        <f t="shared" si="40"/>
        <v>Año 2020</v>
      </c>
      <c r="AL64" s="34" t="str">
        <f t="shared" si="40"/>
        <v>venta estimada, empresas en agricultura, cultivos, actividad económica, agricultura, ganadería</v>
      </c>
      <c r="AM64" s="36" t="str">
        <f t="shared" si="6"/>
        <v>https://analytics.zoho.com/open-view/2395394000001175301?ZOHO_CRITERIA=%224.5%22.%22Id_Categor%C3%ADa%22%3D100111002</v>
      </c>
      <c r="AN64" s="44" t="str">
        <f t="shared" si="37"/>
        <v>CHL</v>
      </c>
      <c r="AO64" s="44" t="str">
        <f t="shared" si="37"/>
        <v>País</v>
      </c>
      <c r="AP64" s="34" t="str">
        <f t="shared" si="37"/>
        <v>Número de Empleados de las empresas dedicadas a una actividad económica asociada a la agricultura o la ganadería, según tamaño de la empresa.</v>
      </c>
      <c r="AQ64" s="45">
        <f t="shared" si="37"/>
        <v>44324</v>
      </c>
      <c r="AR64" s="36" t="str">
        <f t="shared" si="37"/>
        <v>Español</v>
      </c>
      <c r="AS64" s="36" t="str">
        <f t="shared" si="37"/>
        <v>Naty</v>
      </c>
      <c r="AT64" s="40" t="str">
        <f t="shared" si="37"/>
        <v>No Aplica</v>
      </c>
      <c r="AU64" s="40" t="str">
        <f t="shared" si="37"/>
        <v>No Aplica</v>
      </c>
      <c r="AV64" s="40" t="str">
        <f t="shared" si="37"/>
        <v>No Aplica</v>
      </c>
      <c r="AW64" s="35">
        <v>100111002</v>
      </c>
      <c r="AX64" s="41" t="e">
        <f t="shared" si="37"/>
        <v>#REF!</v>
      </c>
      <c r="AY64" s="46" t="str">
        <f t="shared" si="37"/>
        <v>Fruta</v>
      </c>
      <c r="AZ64" s="40">
        <f t="shared" si="37"/>
        <v>38</v>
      </c>
      <c r="BA64" s="41" t="e">
        <f>+VLOOKUP($AC64,[1]!Temporalidad[[nombre]:[Columna1]],7,0)</f>
        <v>#REF!</v>
      </c>
      <c r="BB64" s="41" t="e">
        <f>+VLOOKUP($E64,[1]!Tipo_Gráfico[#Data],2,0)</f>
        <v>#REF!</v>
      </c>
      <c r="BC64" s="36" t="str">
        <f t="shared" si="15"/>
        <v>Servicio de Impuestos Internos , Ministerio de Hacienda, Chile</v>
      </c>
      <c r="BD64" s="35" t="e">
        <f>+VLOOKUP($AD64,[1]!unidad_medida[[nombre]:[Columna1]],2,0)</f>
        <v>#REF!</v>
      </c>
      <c r="BE64" s="40" t="str">
        <f t="shared" si="38"/>
        <v>No Aplica</v>
      </c>
      <c r="BF64" s="40" t="str">
        <f t="shared" si="38"/>
        <v>No Aplica</v>
      </c>
      <c r="BG64" s="40" t="str">
        <f t="shared" si="38"/>
        <v>No Aplica</v>
      </c>
      <c r="BH64" s="41" t="e">
        <f>+VLOOKUP($AS64,[1]!Responsables[#Data],3,0)</f>
        <v>#REF!</v>
      </c>
      <c r="BI64" s="41" t="e">
        <f>+VLOOKUP($AD64,[1]!unidad_medida[[nombre]:[Columna1]],5,0)</f>
        <v>#REF!</v>
      </c>
    </row>
    <row r="65" spans="1:61" ht="43.5" x14ac:dyDescent="0.35">
      <c r="A65" s="58" t="s">
        <v>250</v>
      </c>
      <c r="B65" s="58" t="s">
        <v>251</v>
      </c>
      <c r="C65" s="59">
        <v>4.0999999999999996</v>
      </c>
      <c r="D65" s="19">
        <f t="shared" si="9"/>
        <v>64</v>
      </c>
      <c r="E65" s="20" t="str">
        <f t="shared" si="46"/>
        <v>GR</v>
      </c>
      <c r="F65" s="21"/>
      <c r="G65" s="22"/>
      <c r="H65" s="22"/>
      <c r="I65" s="24">
        <v>100111003</v>
      </c>
      <c r="J65" s="23" t="s">
        <v>48</v>
      </c>
      <c r="K65" s="22"/>
      <c r="L65" s="22"/>
      <c r="M65" s="22"/>
      <c r="N65" s="22"/>
      <c r="O65" s="22"/>
      <c r="P65" s="53" t="str">
        <f t="shared" si="42"/>
        <v>Número de Empleados en Empresas del Sector Agrícola en cultivos de Maíz según la Categoría de Tamaño Específica del Servicio de Impuestos Internos de Chile para el Año 2020 (empleados)</v>
      </c>
      <c r="Q65" s="20" t="str">
        <f t="shared" si="45"/>
        <v>Gráfico 6</v>
      </c>
      <c r="R65" s="49" t="s">
        <v>161</v>
      </c>
      <c r="S65" s="50">
        <f t="shared" si="47"/>
        <v>100111003</v>
      </c>
      <c r="T65" s="28"/>
      <c r="U65" s="28"/>
      <c r="V65" s="28"/>
      <c r="W65" s="28"/>
      <c r="X65" s="28"/>
      <c r="Y65" s="28"/>
      <c r="Z65" s="25" t="str">
        <f t="shared" si="48"/>
        <v>https://analytics.zoho.com/open-view/2395394000001175301?ZOHO_CRITERIA=%224.5%22.%22Id_Categor%C3%ADa%22%3D100111003</v>
      </c>
      <c r="AA65" s="54" t="s">
        <v>162</v>
      </c>
      <c r="AB65" s="30" t="str">
        <f t="shared" si="39"/>
        <v>Chile</v>
      </c>
      <c r="AC65" s="31" t="str">
        <f t="shared" si="39"/>
        <v>Año 2020</v>
      </c>
      <c r="AD65" s="32" t="str">
        <f t="shared" si="39"/>
        <v>Número</v>
      </c>
      <c r="AE65" s="30" t="str">
        <f t="shared" si="39"/>
        <v>Empleados</v>
      </c>
      <c r="AG65" s="33" t="str">
        <f t="shared" si="3"/>
        <v>Gráfico 6</v>
      </c>
      <c r="AH65" s="34" t="str">
        <f t="shared" si="13"/>
        <v>Número Empleados Agrícultura</v>
      </c>
      <c r="AI65" s="34" t="str">
        <f t="shared" si="41"/>
        <v>Ventas Estimadas de empresas dedicadas a agricultura y/o ganadería clasificadas por el Servicio de Impuestos Internos de tamaño GRANDE 3</v>
      </c>
      <c r="AJ65" s="34" t="str">
        <f t="shared" si="5"/>
        <v>Número de Empleados en Empresas del Sector Agrícola en cultivos de Maíz según la Categoría de Tamaño Específica del Servicio de Impuestos Internos de Chile para el Año 2020 (empleados)</v>
      </c>
      <c r="AK65" s="35" t="str">
        <f t="shared" si="40"/>
        <v>Año 2020</v>
      </c>
      <c r="AL65" s="34" t="str">
        <f t="shared" si="40"/>
        <v>venta estimada, empresas en agricultura, cultivos, actividad económica, agricultura, ganadería</v>
      </c>
      <c r="AM65" s="36" t="str">
        <f t="shared" si="6"/>
        <v>https://analytics.zoho.com/open-view/2395394000001175301?ZOHO_CRITERIA=%224.5%22.%22Id_Categor%C3%ADa%22%3D100111003</v>
      </c>
      <c r="AN65" s="44" t="str">
        <f t="shared" si="37"/>
        <v>CHL</v>
      </c>
      <c r="AO65" s="44" t="str">
        <f t="shared" si="37"/>
        <v>País</v>
      </c>
      <c r="AP65" s="34" t="str">
        <f t="shared" si="37"/>
        <v>Número de Empleados de las empresas dedicadas a una actividad económica asociada a la agricultura o la ganadería, según tamaño de la empresa.</v>
      </c>
      <c r="AQ65" s="45">
        <f t="shared" si="37"/>
        <v>44324</v>
      </c>
      <c r="AR65" s="36" t="str">
        <f t="shared" si="37"/>
        <v>Español</v>
      </c>
      <c r="AS65" s="36" t="str">
        <f t="shared" si="37"/>
        <v>Naty</v>
      </c>
      <c r="AT65" s="40" t="str">
        <f t="shared" si="37"/>
        <v>No Aplica</v>
      </c>
      <c r="AU65" s="40" t="str">
        <f t="shared" si="37"/>
        <v>No Aplica</v>
      </c>
      <c r="AV65" s="40" t="str">
        <f t="shared" si="37"/>
        <v>No Aplica</v>
      </c>
      <c r="AW65" s="35">
        <v>100111003</v>
      </c>
      <c r="AX65" s="41" t="e">
        <f t="shared" si="37"/>
        <v>#REF!</v>
      </c>
      <c r="AY65" s="46" t="str">
        <f t="shared" si="37"/>
        <v>Fruta</v>
      </c>
      <c r="AZ65" s="40">
        <f t="shared" si="37"/>
        <v>38</v>
      </c>
      <c r="BA65" s="41" t="e">
        <f>+VLOOKUP($AC65,[1]!Temporalidad[[nombre]:[Columna1]],7,0)</f>
        <v>#REF!</v>
      </c>
      <c r="BB65" s="41" t="e">
        <f>+VLOOKUP($E65,[1]!Tipo_Gráfico[#Data],2,0)</f>
        <v>#REF!</v>
      </c>
      <c r="BC65" s="36" t="str">
        <f t="shared" si="15"/>
        <v>Servicio de Impuestos Internos , Ministerio de Hacienda, Chile</v>
      </c>
      <c r="BD65" s="35" t="e">
        <f>+VLOOKUP($AD65,[1]!unidad_medida[[nombre]:[Columna1]],2,0)</f>
        <v>#REF!</v>
      </c>
      <c r="BE65" s="40" t="str">
        <f t="shared" si="38"/>
        <v>No Aplica</v>
      </c>
      <c r="BF65" s="40" t="str">
        <f t="shared" si="38"/>
        <v>No Aplica</v>
      </c>
      <c r="BG65" s="40" t="str">
        <f t="shared" si="38"/>
        <v>No Aplica</v>
      </c>
      <c r="BH65" s="41" t="e">
        <f>+VLOOKUP($AS65,[1]!Responsables[#Data],3,0)</f>
        <v>#REF!</v>
      </c>
      <c r="BI65" s="41" t="e">
        <f>+VLOOKUP($AD65,[1]!unidad_medida[[nombre]:[Columna1]],5,0)</f>
        <v>#REF!</v>
      </c>
    </row>
    <row r="66" spans="1:61" ht="43.5" x14ac:dyDescent="0.35">
      <c r="A66" s="58" t="s">
        <v>250</v>
      </c>
      <c r="B66" s="58" t="s">
        <v>251</v>
      </c>
      <c r="C66" s="59">
        <v>4.0999999999999996</v>
      </c>
      <c r="D66" s="19">
        <f t="shared" si="9"/>
        <v>65</v>
      </c>
      <c r="E66" s="20" t="str">
        <f t="shared" si="46"/>
        <v>GR</v>
      </c>
      <c r="F66" s="21"/>
      <c r="G66" s="22"/>
      <c r="H66" s="22"/>
      <c r="I66" s="24">
        <v>100111004</v>
      </c>
      <c r="J66" s="23" t="s">
        <v>48</v>
      </c>
      <c r="K66" s="22"/>
      <c r="L66" s="22"/>
      <c r="M66" s="22"/>
      <c r="N66" s="22"/>
      <c r="O66" s="22"/>
      <c r="P66" s="53" t="str">
        <f t="shared" si="42"/>
        <v>Número de Empleados en Empresas del Sector Agrícola en cultivos de Cebada según la Categoría de Tamaño Específica del Servicio de Impuestos Internos de Chile para el Año 2020 (empleados)</v>
      </c>
      <c r="Q66" s="20" t="str">
        <f t="shared" si="45"/>
        <v>Gráfico 6</v>
      </c>
      <c r="R66" s="49" t="s">
        <v>163</v>
      </c>
      <c r="S66" s="50">
        <f t="shared" si="47"/>
        <v>100111004</v>
      </c>
      <c r="T66" s="28"/>
      <c r="U66" s="28"/>
      <c r="V66" s="28"/>
      <c r="W66" s="28"/>
      <c r="X66" s="28"/>
      <c r="Y66" s="28"/>
      <c r="Z66" s="25" t="str">
        <f t="shared" si="48"/>
        <v>https://analytics.zoho.com/open-view/2395394000001175301?ZOHO_CRITERIA=%224.5%22.%22Id_Categor%C3%ADa%22%3D100111004</v>
      </c>
      <c r="AA66" s="54" t="s">
        <v>164</v>
      </c>
      <c r="AB66" s="30" t="str">
        <f t="shared" si="39"/>
        <v>Chile</v>
      </c>
      <c r="AC66" s="31" t="str">
        <f t="shared" si="39"/>
        <v>Año 2020</v>
      </c>
      <c r="AD66" s="32" t="str">
        <f t="shared" si="39"/>
        <v>Número</v>
      </c>
      <c r="AE66" s="30" t="str">
        <f t="shared" si="39"/>
        <v>Empleados</v>
      </c>
      <c r="AG66" s="33" t="str">
        <f t="shared" si="3"/>
        <v>Gráfico 6</v>
      </c>
      <c r="AH66" s="34" t="str">
        <f t="shared" si="13"/>
        <v>Número Empleados Agrícultura</v>
      </c>
      <c r="AI66" s="34" t="str">
        <f t="shared" si="41"/>
        <v>Ventas Estimadas de empresas dedicadas a agricultura y/o ganadería clasificadas por el Servicio de Impuestos Internos de tamaño GRANDE 3</v>
      </c>
      <c r="AJ66" s="34" t="str">
        <f t="shared" si="5"/>
        <v>Número de Empleados en Empresas del Sector Agrícola en cultivos de Cebada según la Categoría de Tamaño Específica del Servicio de Impuestos Internos de Chile para el Año 2020 (empleados)</v>
      </c>
      <c r="AK66" s="35" t="str">
        <f t="shared" si="40"/>
        <v>Año 2020</v>
      </c>
      <c r="AL66" s="34" t="str">
        <f t="shared" si="40"/>
        <v>venta estimada, empresas en agricultura, cultivos, actividad económica, agricultura, ganadería</v>
      </c>
      <c r="AM66" s="36" t="str">
        <f t="shared" si="6"/>
        <v>https://analytics.zoho.com/open-view/2395394000001175301?ZOHO_CRITERIA=%224.5%22.%22Id_Categor%C3%ADa%22%3D100111004</v>
      </c>
      <c r="AN66" s="44" t="str">
        <f t="shared" si="37"/>
        <v>CHL</v>
      </c>
      <c r="AO66" s="44" t="str">
        <f t="shared" si="37"/>
        <v>País</v>
      </c>
      <c r="AP66" s="34" t="str">
        <f t="shared" si="37"/>
        <v>Número de Empleados de las empresas dedicadas a una actividad económica asociada a la agricultura o la ganadería, según tamaño de la empresa.</v>
      </c>
      <c r="AQ66" s="45">
        <f t="shared" si="37"/>
        <v>44324</v>
      </c>
      <c r="AR66" s="36" t="str">
        <f t="shared" si="37"/>
        <v>Español</v>
      </c>
      <c r="AS66" s="36" t="str">
        <f t="shared" si="37"/>
        <v>Naty</v>
      </c>
      <c r="AT66" s="40" t="str">
        <f t="shared" si="37"/>
        <v>No Aplica</v>
      </c>
      <c r="AU66" s="40" t="str">
        <f t="shared" si="37"/>
        <v>No Aplica</v>
      </c>
      <c r="AV66" s="40" t="str">
        <f t="shared" si="37"/>
        <v>No Aplica</v>
      </c>
      <c r="AW66" s="35">
        <v>100111004</v>
      </c>
      <c r="AX66" s="41" t="e">
        <f t="shared" si="37"/>
        <v>#REF!</v>
      </c>
      <c r="AY66" s="46" t="str">
        <f t="shared" si="37"/>
        <v>Fruta</v>
      </c>
      <c r="AZ66" s="40">
        <f t="shared" si="37"/>
        <v>38</v>
      </c>
      <c r="BA66" s="41" t="e">
        <f>+VLOOKUP($AC66,[1]!Temporalidad[[nombre]:[Columna1]],7,0)</f>
        <v>#REF!</v>
      </c>
      <c r="BB66" s="41" t="e">
        <f>+VLOOKUP($E66,[1]!Tipo_Gráfico[#Data],2,0)</f>
        <v>#REF!</v>
      </c>
      <c r="BC66" s="36" t="str">
        <f t="shared" si="15"/>
        <v>Servicio de Impuestos Internos , Ministerio de Hacienda, Chile</v>
      </c>
      <c r="BD66" s="35" t="e">
        <f>+VLOOKUP($AD66,[1]!unidad_medida[[nombre]:[Columna1]],2,0)</f>
        <v>#REF!</v>
      </c>
      <c r="BE66" s="40" t="str">
        <f t="shared" si="38"/>
        <v>No Aplica</v>
      </c>
      <c r="BF66" s="40" t="str">
        <f t="shared" si="38"/>
        <v>No Aplica</v>
      </c>
      <c r="BG66" s="40" t="str">
        <f t="shared" si="38"/>
        <v>No Aplica</v>
      </c>
      <c r="BH66" s="41" t="e">
        <f>+VLOOKUP($AS66,[1]!Responsables[#Data],3,0)</f>
        <v>#REF!</v>
      </c>
      <c r="BI66" s="41" t="e">
        <f>+VLOOKUP($AD66,[1]!unidad_medida[[nombre]:[Columna1]],5,0)</f>
        <v>#REF!</v>
      </c>
    </row>
    <row r="67" spans="1:61" ht="43.5" x14ac:dyDescent="0.35">
      <c r="A67" s="58" t="s">
        <v>250</v>
      </c>
      <c r="B67" s="58" t="s">
        <v>251</v>
      </c>
      <c r="C67" s="59">
        <v>4.0999999999999996</v>
      </c>
      <c r="D67" s="19">
        <f t="shared" si="9"/>
        <v>66</v>
      </c>
      <c r="E67" s="20" t="str">
        <f t="shared" si="46"/>
        <v>GR</v>
      </c>
      <c r="F67" s="21"/>
      <c r="G67" s="22"/>
      <c r="H67" s="22"/>
      <c r="I67" s="24">
        <v>100111005</v>
      </c>
      <c r="J67" s="23" t="s">
        <v>48</v>
      </c>
      <c r="K67" s="22"/>
      <c r="L67" s="22"/>
      <c r="M67" s="22"/>
      <c r="N67" s="22"/>
      <c r="O67" s="22"/>
      <c r="P67" s="53" t="str">
        <f t="shared" si="42"/>
        <v>Número de Empleados en Empresas del Sector Agrícola en cultivos de Avena según la Categoría de Tamaño Específica del Servicio de Impuestos Internos de Chile para el Año 2020 (empleados)</v>
      </c>
      <c r="Q67" s="20" t="str">
        <f t="shared" si="45"/>
        <v>Gráfico 6</v>
      </c>
      <c r="R67" s="49" t="s">
        <v>165</v>
      </c>
      <c r="S67" s="50">
        <f t="shared" si="47"/>
        <v>100111005</v>
      </c>
      <c r="T67" s="28"/>
      <c r="U67" s="28"/>
      <c r="V67" s="28"/>
      <c r="W67" s="28"/>
      <c r="X67" s="28"/>
      <c r="Y67" s="28"/>
      <c r="Z67" s="25" t="str">
        <f t="shared" si="48"/>
        <v>https://analytics.zoho.com/open-view/2395394000001175301?ZOHO_CRITERIA=%224.5%22.%22Id_Categor%C3%ADa%22%3D100111005</v>
      </c>
      <c r="AA67" s="54" t="s">
        <v>166</v>
      </c>
      <c r="AB67" s="30" t="str">
        <f t="shared" si="39"/>
        <v>Chile</v>
      </c>
      <c r="AC67" s="31" t="str">
        <f t="shared" si="39"/>
        <v>Año 2020</v>
      </c>
      <c r="AD67" s="32" t="str">
        <f t="shared" si="39"/>
        <v>Número</v>
      </c>
      <c r="AE67" s="30" t="str">
        <f t="shared" si="39"/>
        <v>Empleados</v>
      </c>
      <c r="AG67" s="33" t="str">
        <f t="shared" ref="AG67:AG130" si="49">+IF(Q67="","",Q67)</f>
        <v>Gráfico 6</v>
      </c>
      <c r="AH67" s="34" t="str">
        <f t="shared" si="13"/>
        <v>Número Empleados Agrícultura</v>
      </c>
      <c r="AI67" s="34" t="str">
        <f t="shared" si="41"/>
        <v>Ventas Estimadas de empresas dedicadas a agricultura y/o ganadería clasificadas por el Servicio de Impuestos Internos de tamaño GRANDE 3</v>
      </c>
      <c r="AJ67" s="34" t="str">
        <f t="shared" ref="AJ67:AJ130" si="50">+P67</f>
        <v>Número de Empleados en Empresas del Sector Agrícola en cultivos de Avena según la Categoría de Tamaño Específica del Servicio de Impuestos Internos de Chile para el Año 2020 (empleados)</v>
      </c>
      <c r="AK67" s="35" t="str">
        <f t="shared" si="40"/>
        <v>Año 2020</v>
      </c>
      <c r="AL67" s="34" t="str">
        <f t="shared" si="40"/>
        <v>venta estimada, empresas en agricultura, cultivos, actividad económica, agricultura, ganadería</v>
      </c>
      <c r="AM67" s="36" t="str">
        <f t="shared" ref="AM67:AM130" si="51">+AA67</f>
        <v>https://analytics.zoho.com/open-view/2395394000001175301?ZOHO_CRITERIA=%224.5%22.%22Id_Categor%C3%ADa%22%3D100111005</v>
      </c>
      <c r="AN67" s="44" t="str">
        <f t="shared" ref="AN67:AV82" si="52">+AN66</f>
        <v>CHL</v>
      </c>
      <c r="AO67" s="44" t="str">
        <f t="shared" si="52"/>
        <v>País</v>
      </c>
      <c r="AP67" s="34" t="str">
        <f t="shared" si="52"/>
        <v>Número de Empleados de las empresas dedicadas a una actividad económica asociada a la agricultura o la ganadería, según tamaño de la empresa.</v>
      </c>
      <c r="AQ67" s="45">
        <f t="shared" si="52"/>
        <v>44324</v>
      </c>
      <c r="AR67" s="36" t="str">
        <f t="shared" si="52"/>
        <v>Español</v>
      </c>
      <c r="AS67" s="36" t="str">
        <f t="shared" si="52"/>
        <v>Naty</v>
      </c>
      <c r="AT67" s="40" t="str">
        <f t="shared" si="52"/>
        <v>No Aplica</v>
      </c>
      <c r="AU67" s="40" t="str">
        <f t="shared" si="52"/>
        <v>No Aplica</v>
      </c>
      <c r="AV67" s="40" t="str">
        <f t="shared" si="52"/>
        <v>No Aplica</v>
      </c>
      <c r="AW67" s="35">
        <v>100111005</v>
      </c>
      <c r="AX67" s="41" t="e">
        <f t="shared" ref="AX67:AZ82" si="53">+AX66</f>
        <v>#REF!</v>
      </c>
      <c r="AY67" s="46" t="str">
        <f t="shared" si="53"/>
        <v>Fruta</v>
      </c>
      <c r="AZ67" s="40">
        <f t="shared" si="53"/>
        <v>38</v>
      </c>
      <c r="BA67" s="41" t="e">
        <f>+VLOOKUP($AC67,[1]!Temporalidad[[nombre]:[Columna1]],7,0)</f>
        <v>#REF!</v>
      </c>
      <c r="BB67" s="41" t="e">
        <f>+VLOOKUP($E67,[1]!Tipo_Gráfico[#Data],2,0)</f>
        <v>#REF!</v>
      </c>
      <c r="BC67" s="36" t="str">
        <f t="shared" si="15"/>
        <v>Servicio de Impuestos Internos , Ministerio de Hacienda, Chile</v>
      </c>
      <c r="BD67" s="35" t="e">
        <f>+VLOOKUP($AD67,[1]!unidad_medida[[nombre]:[Columna1]],2,0)</f>
        <v>#REF!</v>
      </c>
      <c r="BE67" s="40" t="str">
        <f t="shared" ref="BE67:BG82" si="54">+BE66</f>
        <v>No Aplica</v>
      </c>
      <c r="BF67" s="40" t="str">
        <f t="shared" si="54"/>
        <v>No Aplica</v>
      </c>
      <c r="BG67" s="40" t="str">
        <f t="shared" si="54"/>
        <v>No Aplica</v>
      </c>
      <c r="BH67" s="41" t="e">
        <f>+VLOOKUP($AS67,[1]!Responsables[#Data],3,0)</f>
        <v>#REF!</v>
      </c>
      <c r="BI67" s="41" t="e">
        <f>+VLOOKUP($AD67,[1]!unidad_medida[[nombre]:[Columna1]],5,0)</f>
        <v>#REF!</v>
      </c>
    </row>
    <row r="68" spans="1:61" ht="43.5" x14ac:dyDescent="0.35">
      <c r="A68" s="58" t="s">
        <v>250</v>
      </c>
      <c r="B68" s="58" t="s">
        <v>251</v>
      </c>
      <c r="C68" s="59">
        <v>4.0999999999999996</v>
      </c>
      <c r="D68" s="19">
        <f t="shared" ref="D68:D131" si="55">+IF(E68="","",D67+1)</f>
        <v>67</v>
      </c>
      <c r="E68" s="20" t="str">
        <f t="shared" si="46"/>
        <v>GR</v>
      </c>
      <c r="F68" s="21"/>
      <c r="G68" s="22"/>
      <c r="H68" s="22"/>
      <c r="I68" s="24">
        <v>100111011</v>
      </c>
      <c r="J68" s="23" t="s">
        <v>48</v>
      </c>
      <c r="K68" s="22"/>
      <c r="L68" s="22"/>
      <c r="M68" s="22"/>
      <c r="N68" s="22"/>
      <c r="O68" s="22"/>
      <c r="P68" s="53" t="str">
        <f t="shared" si="42"/>
        <v>Número de Empleados en Empresas del Sector Agrícola en cultivos de Otros cereales según la Categoría de Tamaño Específica del Servicio de Impuestos Internos de Chile para el Año 2020 (empleados)</v>
      </c>
      <c r="Q68" s="20" t="str">
        <f t="shared" si="45"/>
        <v>Gráfico 6</v>
      </c>
      <c r="R68" s="49" t="s">
        <v>167</v>
      </c>
      <c r="S68" s="50">
        <f t="shared" si="47"/>
        <v>100111011</v>
      </c>
      <c r="T68" s="28"/>
      <c r="U68" s="28"/>
      <c r="V68" s="28"/>
      <c r="W68" s="28"/>
      <c r="X68" s="28"/>
      <c r="Y68" s="28"/>
      <c r="Z68" s="25" t="str">
        <f t="shared" si="48"/>
        <v>https://analytics.zoho.com/open-view/2395394000001175301?ZOHO_CRITERIA=%224.5%22.%22Id_Categor%C3%ADa%22%3D100111011</v>
      </c>
      <c r="AA68" s="54" t="s">
        <v>168</v>
      </c>
      <c r="AB68" s="30" t="str">
        <f t="shared" ref="AB68:AE83" si="56">+AB67</f>
        <v>Chile</v>
      </c>
      <c r="AC68" s="31" t="str">
        <f t="shared" si="56"/>
        <v>Año 2020</v>
      </c>
      <c r="AD68" s="32" t="str">
        <f t="shared" si="56"/>
        <v>Número</v>
      </c>
      <c r="AE68" s="30" t="str">
        <f t="shared" si="56"/>
        <v>Empleados</v>
      </c>
      <c r="AG68" s="33" t="str">
        <f t="shared" si="49"/>
        <v>Gráfico 6</v>
      </c>
      <c r="AH68" s="34" t="str">
        <f t="shared" ref="AH68:AI118" si="57">+AH67</f>
        <v>Número Empleados Agrícultura</v>
      </c>
      <c r="AI68" s="34" t="str">
        <f t="shared" si="41"/>
        <v>Ventas Estimadas de empresas dedicadas a agricultura y/o ganadería clasificadas por el Servicio de Impuestos Internos de tamaño GRANDE 3</v>
      </c>
      <c r="AJ68" s="34" t="str">
        <f t="shared" si="50"/>
        <v>Número de Empleados en Empresas del Sector Agrícola en cultivos de Otros cereales según la Categoría de Tamaño Específica del Servicio de Impuestos Internos de Chile para el Año 2020 (empleados)</v>
      </c>
      <c r="AK68" s="35" t="str">
        <f t="shared" ref="AK68:AL83" si="58">+AK67</f>
        <v>Año 2020</v>
      </c>
      <c r="AL68" s="34" t="str">
        <f t="shared" si="58"/>
        <v>venta estimada, empresas en agricultura, cultivos, actividad económica, agricultura, ganadería</v>
      </c>
      <c r="AM68" s="36" t="str">
        <f t="shared" si="51"/>
        <v>https://analytics.zoho.com/open-view/2395394000001175301?ZOHO_CRITERIA=%224.5%22.%22Id_Categor%C3%ADa%22%3D100111011</v>
      </c>
      <c r="AN68" s="44" t="str">
        <f t="shared" si="52"/>
        <v>CHL</v>
      </c>
      <c r="AO68" s="44" t="str">
        <f t="shared" si="52"/>
        <v>País</v>
      </c>
      <c r="AP68" s="34" t="str">
        <f t="shared" si="52"/>
        <v>Número de Empleados de las empresas dedicadas a una actividad económica asociada a la agricultura o la ganadería, según tamaño de la empresa.</v>
      </c>
      <c r="AQ68" s="45">
        <f t="shared" si="52"/>
        <v>44324</v>
      </c>
      <c r="AR68" s="36" t="str">
        <f t="shared" si="52"/>
        <v>Español</v>
      </c>
      <c r="AS68" s="36" t="str">
        <f t="shared" si="52"/>
        <v>Naty</v>
      </c>
      <c r="AT68" s="40" t="str">
        <f t="shared" si="52"/>
        <v>No Aplica</v>
      </c>
      <c r="AU68" s="40" t="str">
        <f t="shared" si="52"/>
        <v>No Aplica</v>
      </c>
      <c r="AV68" s="40" t="str">
        <f t="shared" si="52"/>
        <v>No Aplica</v>
      </c>
      <c r="AW68" s="35">
        <v>100111011</v>
      </c>
      <c r="AX68" s="41" t="e">
        <f t="shared" si="53"/>
        <v>#REF!</v>
      </c>
      <c r="AY68" s="46" t="str">
        <f t="shared" si="53"/>
        <v>Fruta</v>
      </c>
      <c r="AZ68" s="40">
        <f t="shared" si="53"/>
        <v>38</v>
      </c>
      <c r="BA68" s="41" t="e">
        <f>+VLOOKUP($AC68,[1]!Temporalidad[[nombre]:[Columna1]],7,0)</f>
        <v>#REF!</v>
      </c>
      <c r="BB68" s="41" t="e">
        <f>+VLOOKUP($E68,[1]!Tipo_Gráfico[#Data],2,0)</f>
        <v>#REF!</v>
      </c>
      <c r="BC68" s="36" t="str">
        <f t="shared" ref="BC68:BC131" si="59">+BC67</f>
        <v>Servicio de Impuestos Internos , Ministerio de Hacienda, Chile</v>
      </c>
      <c r="BD68" s="35" t="e">
        <f>+VLOOKUP($AD68,[1]!unidad_medida[[nombre]:[Columna1]],2,0)</f>
        <v>#REF!</v>
      </c>
      <c r="BE68" s="40" t="str">
        <f t="shared" si="54"/>
        <v>No Aplica</v>
      </c>
      <c r="BF68" s="40" t="str">
        <f t="shared" si="54"/>
        <v>No Aplica</v>
      </c>
      <c r="BG68" s="40" t="str">
        <f t="shared" si="54"/>
        <v>No Aplica</v>
      </c>
      <c r="BH68" s="41" t="e">
        <f>+VLOOKUP($AS68,[1]!Responsables[#Data],3,0)</f>
        <v>#REF!</v>
      </c>
      <c r="BI68" s="41" t="e">
        <f>+VLOOKUP($AD68,[1]!unidad_medida[[nombre]:[Columna1]],5,0)</f>
        <v>#REF!</v>
      </c>
    </row>
    <row r="69" spans="1:61" ht="43.5" x14ac:dyDescent="0.35">
      <c r="A69" s="58" t="s">
        <v>250</v>
      </c>
      <c r="B69" s="58" t="s">
        <v>251</v>
      </c>
      <c r="C69" s="59">
        <v>4.0999999999999996</v>
      </c>
      <c r="D69" s="19">
        <f t="shared" si="55"/>
        <v>68</v>
      </c>
      <c r="E69" s="20" t="str">
        <f t="shared" si="46"/>
        <v>GR</v>
      </c>
      <c r="F69" s="21"/>
      <c r="G69" s="22"/>
      <c r="H69" s="22"/>
      <c r="I69" s="24">
        <v>100112046</v>
      </c>
      <c r="J69" s="23" t="s">
        <v>48</v>
      </c>
      <c r="K69" s="22"/>
      <c r="L69" s="22"/>
      <c r="M69" s="22"/>
      <c r="N69" s="22"/>
      <c r="O69" s="22"/>
      <c r="P69" s="53" t="str">
        <f t="shared" si="42"/>
        <v>Número de Empleados en Empresas del Sector Agrícola en cultivos de Hortalizas y melones según la Categoría de Tamaño Específica del Servicio de Impuestos Internos de Chile para el Año 2020 (empleados)</v>
      </c>
      <c r="Q69" s="20" t="str">
        <f t="shared" si="45"/>
        <v>Gráfico 6</v>
      </c>
      <c r="R69" s="49" t="s">
        <v>169</v>
      </c>
      <c r="S69" s="50">
        <f t="shared" si="47"/>
        <v>100112046</v>
      </c>
      <c r="T69" s="28"/>
      <c r="U69" s="28"/>
      <c r="V69" s="28"/>
      <c r="W69" s="28"/>
      <c r="X69" s="28"/>
      <c r="Y69" s="28"/>
      <c r="Z69" s="25" t="str">
        <f t="shared" si="48"/>
        <v>https://analytics.zoho.com/open-view/2395394000001175301?ZOHO_CRITERIA=%224.5%22.%22Id_Categor%C3%ADa%22%3D100112046</v>
      </c>
      <c r="AA69" s="54" t="s">
        <v>170</v>
      </c>
      <c r="AB69" s="30" t="str">
        <f t="shared" si="56"/>
        <v>Chile</v>
      </c>
      <c r="AC69" s="31" t="str">
        <f t="shared" si="56"/>
        <v>Año 2020</v>
      </c>
      <c r="AD69" s="32" t="str">
        <f t="shared" si="56"/>
        <v>Número</v>
      </c>
      <c r="AE69" s="30" t="str">
        <f t="shared" si="56"/>
        <v>Empleados</v>
      </c>
      <c r="AG69" s="33" t="str">
        <f t="shared" si="49"/>
        <v>Gráfico 6</v>
      </c>
      <c r="AH69" s="34" t="str">
        <f t="shared" si="57"/>
        <v>Número Empleados Agrícultura</v>
      </c>
      <c r="AI69" s="34" t="str">
        <f t="shared" si="41"/>
        <v>Ventas Estimadas de empresas dedicadas a agricultura y/o ganadería clasificadas por el Servicio de Impuestos Internos de tamaño GRANDE 3</v>
      </c>
      <c r="AJ69" s="34" t="str">
        <f t="shared" si="50"/>
        <v>Número de Empleados en Empresas del Sector Agrícola en cultivos de Hortalizas y melones según la Categoría de Tamaño Específica del Servicio de Impuestos Internos de Chile para el Año 2020 (empleados)</v>
      </c>
      <c r="AK69" s="35" t="str">
        <f t="shared" si="58"/>
        <v>Año 2020</v>
      </c>
      <c r="AL69" s="34" t="str">
        <f t="shared" si="58"/>
        <v>venta estimada, empresas en agricultura, cultivos, actividad económica, agricultura, ganadería</v>
      </c>
      <c r="AM69" s="36" t="str">
        <f t="shared" si="51"/>
        <v>https://analytics.zoho.com/open-view/2395394000001175301?ZOHO_CRITERIA=%224.5%22.%22Id_Categor%C3%ADa%22%3D100112046</v>
      </c>
      <c r="AN69" s="44" t="str">
        <f t="shared" si="52"/>
        <v>CHL</v>
      </c>
      <c r="AO69" s="44" t="str">
        <f t="shared" si="52"/>
        <v>País</v>
      </c>
      <c r="AP69" s="34" t="str">
        <f t="shared" si="52"/>
        <v>Número de Empleados de las empresas dedicadas a una actividad económica asociada a la agricultura o la ganadería, según tamaño de la empresa.</v>
      </c>
      <c r="AQ69" s="45">
        <f t="shared" si="52"/>
        <v>44324</v>
      </c>
      <c r="AR69" s="36" t="str">
        <f t="shared" si="52"/>
        <v>Español</v>
      </c>
      <c r="AS69" s="36" t="str">
        <f t="shared" si="52"/>
        <v>Naty</v>
      </c>
      <c r="AT69" s="40" t="str">
        <f t="shared" si="52"/>
        <v>No Aplica</v>
      </c>
      <c r="AU69" s="40" t="str">
        <f t="shared" si="52"/>
        <v>No Aplica</v>
      </c>
      <c r="AV69" s="40" t="str">
        <f t="shared" si="52"/>
        <v>No Aplica</v>
      </c>
      <c r="AW69" s="35">
        <v>100112046</v>
      </c>
      <c r="AX69" s="41" t="e">
        <f t="shared" si="53"/>
        <v>#REF!</v>
      </c>
      <c r="AY69" s="46" t="str">
        <f t="shared" si="53"/>
        <v>Fruta</v>
      </c>
      <c r="AZ69" s="40">
        <f t="shared" si="53"/>
        <v>38</v>
      </c>
      <c r="BA69" s="41" t="e">
        <f>+VLOOKUP($AC69,[1]!Temporalidad[[nombre]:[Columna1]],7,0)</f>
        <v>#REF!</v>
      </c>
      <c r="BB69" s="41" t="e">
        <f>+VLOOKUP($E69,[1]!Tipo_Gráfico[#Data],2,0)</f>
        <v>#REF!</v>
      </c>
      <c r="BC69" s="36" t="str">
        <f t="shared" si="59"/>
        <v>Servicio de Impuestos Internos , Ministerio de Hacienda, Chile</v>
      </c>
      <c r="BD69" s="35" t="e">
        <f>+VLOOKUP($AD69,[1]!unidad_medida[[nombre]:[Columna1]],2,0)</f>
        <v>#REF!</v>
      </c>
      <c r="BE69" s="40" t="str">
        <f t="shared" si="54"/>
        <v>No Aplica</v>
      </c>
      <c r="BF69" s="40" t="str">
        <f t="shared" si="54"/>
        <v>No Aplica</v>
      </c>
      <c r="BG69" s="40" t="str">
        <f t="shared" si="54"/>
        <v>No Aplica</v>
      </c>
      <c r="BH69" s="41" t="e">
        <f>+VLOOKUP($AS69,[1]!Responsables[#Data],3,0)</f>
        <v>#REF!</v>
      </c>
      <c r="BI69" s="41" t="e">
        <f>+VLOOKUP($AD69,[1]!unidad_medida[[nombre]:[Columna1]],5,0)</f>
        <v>#REF!</v>
      </c>
    </row>
    <row r="70" spans="1:61" ht="43.5" x14ac:dyDescent="0.35">
      <c r="A70" s="58" t="s">
        <v>250</v>
      </c>
      <c r="B70" s="58" t="s">
        <v>251</v>
      </c>
      <c r="C70" s="59">
        <v>4.0999999999999996</v>
      </c>
      <c r="D70" s="19">
        <f t="shared" si="55"/>
        <v>69</v>
      </c>
      <c r="E70" s="20" t="str">
        <f t="shared" si="46"/>
        <v>GR</v>
      </c>
      <c r="F70" s="21"/>
      <c r="G70" s="22"/>
      <c r="H70" s="22"/>
      <c r="I70" s="24">
        <v>100113001</v>
      </c>
      <c r="J70" s="23" t="s">
        <v>48</v>
      </c>
      <c r="K70" s="22"/>
      <c r="L70" s="22"/>
      <c r="M70" s="22"/>
      <c r="N70" s="22"/>
      <c r="O70" s="22"/>
      <c r="P70" s="53" t="str">
        <f t="shared" si="42"/>
        <v>Número de Empleados en Empresas del Sector Agrícola en cultivos de Lupino según la Categoría de Tamaño Específica del Servicio de Impuestos Internos de Chile para el Año 2020 (empleados)</v>
      </c>
      <c r="Q70" s="20" t="str">
        <f t="shared" si="45"/>
        <v>Gráfico 6</v>
      </c>
      <c r="R70" s="49" t="s">
        <v>171</v>
      </c>
      <c r="S70" s="50">
        <f t="shared" si="47"/>
        <v>100113001</v>
      </c>
      <c r="T70" s="28"/>
      <c r="U70" s="28"/>
      <c r="V70" s="28"/>
      <c r="W70" s="28"/>
      <c r="X70" s="28"/>
      <c r="Y70" s="28"/>
      <c r="Z70" s="25" t="str">
        <f t="shared" si="48"/>
        <v>https://analytics.zoho.com/open-view/2395394000001175301?ZOHO_CRITERIA=%224.5%22.%22Id_Categor%C3%ADa%22%3D100113001</v>
      </c>
      <c r="AA70" s="54" t="s">
        <v>172</v>
      </c>
      <c r="AB70" s="30" t="str">
        <f t="shared" si="56"/>
        <v>Chile</v>
      </c>
      <c r="AC70" s="31" t="str">
        <f t="shared" si="56"/>
        <v>Año 2020</v>
      </c>
      <c r="AD70" s="32" t="str">
        <f t="shared" si="56"/>
        <v>Número</v>
      </c>
      <c r="AE70" s="30" t="str">
        <f t="shared" si="56"/>
        <v>Empleados</v>
      </c>
      <c r="AG70" s="33" t="str">
        <f t="shared" si="49"/>
        <v>Gráfico 6</v>
      </c>
      <c r="AH70" s="34" t="str">
        <f t="shared" si="57"/>
        <v>Número Empleados Agrícultura</v>
      </c>
      <c r="AI70" s="34" t="str">
        <f t="shared" si="41"/>
        <v>Ventas Estimadas de empresas dedicadas a agricultura y/o ganadería clasificadas por el Servicio de Impuestos Internos de tamaño GRANDE 3</v>
      </c>
      <c r="AJ70" s="34" t="str">
        <f t="shared" si="50"/>
        <v>Número de Empleados en Empresas del Sector Agrícola en cultivos de Lupino según la Categoría de Tamaño Específica del Servicio de Impuestos Internos de Chile para el Año 2020 (empleados)</v>
      </c>
      <c r="AK70" s="35" t="str">
        <f t="shared" si="58"/>
        <v>Año 2020</v>
      </c>
      <c r="AL70" s="34" t="str">
        <f t="shared" si="58"/>
        <v>venta estimada, empresas en agricultura, cultivos, actividad económica, agricultura, ganadería</v>
      </c>
      <c r="AM70" s="36" t="str">
        <f t="shared" si="51"/>
        <v>https://analytics.zoho.com/open-view/2395394000001175301?ZOHO_CRITERIA=%224.5%22.%22Id_Categor%C3%ADa%22%3D100113001</v>
      </c>
      <c r="AN70" s="44" t="str">
        <f t="shared" si="52"/>
        <v>CHL</v>
      </c>
      <c r="AO70" s="44" t="str">
        <f t="shared" si="52"/>
        <v>País</v>
      </c>
      <c r="AP70" s="34" t="str">
        <f t="shared" si="52"/>
        <v>Número de Empleados de las empresas dedicadas a una actividad económica asociada a la agricultura o la ganadería, según tamaño de la empresa.</v>
      </c>
      <c r="AQ70" s="45">
        <f t="shared" si="52"/>
        <v>44324</v>
      </c>
      <c r="AR70" s="36" t="str">
        <f t="shared" si="52"/>
        <v>Español</v>
      </c>
      <c r="AS70" s="36" t="str">
        <f t="shared" si="52"/>
        <v>Naty</v>
      </c>
      <c r="AT70" s="40" t="str">
        <f t="shared" si="52"/>
        <v>No Aplica</v>
      </c>
      <c r="AU70" s="40" t="str">
        <f t="shared" si="52"/>
        <v>No Aplica</v>
      </c>
      <c r="AV70" s="40" t="str">
        <f t="shared" si="52"/>
        <v>No Aplica</v>
      </c>
      <c r="AW70" s="35">
        <v>100113001</v>
      </c>
      <c r="AX70" s="41" t="e">
        <f t="shared" si="53"/>
        <v>#REF!</v>
      </c>
      <c r="AY70" s="46" t="str">
        <f t="shared" si="53"/>
        <v>Fruta</v>
      </c>
      <c r="AZ70" s="40">
        <f t="shared" si="53"/>
        <v>38</v>
      </c>
      <c r="BA70" s="41" t="e">
        <f>+VLOOKUP($AC70,[1]!Temporalidad[[nombre]:[Columna1]],7,0)</f>
        <v>#REF!</v>
      </c>
      <c r="BB70" s="41" t="e">
        <f>+VLOOKUP($E70,[1]!Tipo_Gráfico[#Data],2,0)</f>
        <v>#REF!</v>
      </c>
      <c r="BC70" s="36" t="str">
        <f t="shared" si="59"/>
        <v>Servicio de Impuestos Internos , Ministerio de Hacienda, Chile</v>
      </c>
      <c r="BD70" s="35" t="e">
        <f>+VLOOKUP($AD70,[1]!unidad_medida[[nombre]:[Columna1]],2,0)</f>
        <v>#REF!</v>
      </c>
      <c r="BE70" s="40" t="str">
        <f t="shared" si="54"/>
        <v>No Aplica</v>
      </c>
      <c r="BF70" s="40" t="str">
        <f t="shared" si="54"/>
        <v>No Aplica</v>
      </c>
      <c r="BG70" s="40" t="str">
        <f t="shared" si="54"/>
        <v>No Aplica</v>
      </c>
      <c r="BH70" s="41" t="e">
        <f>+VLOOKUP($AS70,[1]!Responsables[#Data],3,0)</f>
        <v>#REF!</v>
      </c>
      <c r="BI70" s="41" t="e">
        <f>+VLOOKUP($AD70,[1]!unidad_medida[[nombre]:[Columna1]],5,0)</f>
        <v>#REF!</v>
      </c>
    </row>
    <row r="71" spans="1:61" ht="43.5" x14ac:dyDescent="0.35">
      <c r="A71" s="58" t="s">
        <v>250</v>
      </c>
      <c r="B71" s="58" t="s">
        <v>251</v>
      </c>
      <c r="C71" s="59">
        <v>4.0999999999999996</v>
      </c>
      <c r="D71" s="19">
        <f t="shared" si="55"/>
        <v>70</v>
      </c>
      <c r="E71" s="20" t="str">
        <f t="shared" si="46"/>
        <v>GR</v>
      </c>
      <c r="F71" s="21"/>
      <c r="G71" s="22"/>
      <c r="H71" s="22"/>
      <c r="I71" s="24">
        <v>100113002</v>
      </c>
      <c r="J71" s="23" t="s">
        <v>48</v>
      </c>
      <c r="K71" s="22"/>
      <c r="L71" s="22"/>
      <c r="M71" s="22"/>
      <c r="N71" s="22"/>
      <c r="O71" s="22"/>
      <c r="P71" s="53" t="str">
        <f t="shared" si="42"/>
        <v>Número de Empleados en Empresas del Sector Agrícola en cultivos de Semillas de Maravilla según la Categoría de Tamaño Específica del Servicio de Impuestos Internos de Chile para el Año 2020 (empleados)</v>
      </c>
      <c r="Q71" s="20" t="str">
        <f t="shared" si="45"/>
        <v>Gráfico 6</v>
      </c>
      <c r="R71" s="49" t="s">
        <v>173</v>
      </c>
      <c r="S71" s="50">
        <f t="shared" si="47"/>
        <v>100113002</v>
      </c>
      <c r="T71" s="28"/>
      <c r="U71" s="28"/>
      <c r="V71" s="28"/>
      <c r="W71" s="28"/>
      <c r="X71" s="28"/>
      <c r="Y71" s="28"/>
      <c r="Z71" s="25" t="str">
        <f t="shared" si="48"/>
        <v>https://analytics.zoho.com/open-view/2395394000001175301?ZOHO_CRITERIA=%224.5%22.%22Id_Categor%C3%ADa%22%3D100113002</v>
      </c>
      <c r="AA71" s="54" t="s">
        <v>174</v>
      </c>
      <c r="AB71" s="30" t="str">
        <f t="shared" si="56"/>
        <v>Chile</v>
      </c>
      <c r="AC71" s="31" t="str">
        <f t="shared" si="56"/>
        <v>Año 2020</v>
      </c>
      <c r="AD71" s="32" t="str">
        <f t="shared" si="56"/>
        <v>Número</v>
      </c>
      <c r="AE71" s="30" t="str">
        <f t="shared" si="56"/>
        <v>Empleados</v>
      </c>
      <c r="AG71" s="33" t="str">
        <f t="shared" si="49"/>
        <v>Gráfico 6</v>
      </c>
      <c r="AH71" s="34" t="str">
        <f t="shared" si="57"/>
        <v>Número Empleados Agrícultura</v>
      </c>
      <c r="AI71" s="34" t="str">
        <f t="shared" si="41"/>
        <v>Ventas Estimadas de empresas dedicadas a agricultura y/o ganadería clasificadas por el Servicio de Impuestos Internos de tamaño GRANDE 3</v>
      </c>
      <c r="AJ71" s="34" t="str">
        <f t="shared" si="50"/>
        <v>Número de Empleados en Empresas del Sector Agrícola en cultivos de Semillas de Maravilla según la Categoría de Tamaño Específica del Servicio de Impuestos Internos de Chile para el Año 2020 (empleados)</v>
      </c>
      <c r="AK71" s="35" t="str">
        <f t="shared" si="58"/>
        <v>Año 2020</v>
      </c>
      <c r="AL71" s="34" t="str">
        <f t="shared" si="58"/>
        <v>venta estimada, empresas en agricultura, cultivos, actividad económica, agricultura, ganadería</v>
      </c>
      <c r="AM71" s="36" t="str">
        <f t="shared" si="51"/>
        <v>https://analytics.zoho.com/open-view/2395394000001175301?ZOHO_CRITERIA=%224.5%22.%22Id_Categor%C3%ADa%22%3D100113002</v>
      </c>
      <c r="AN71" s="44" t="str">
        <f t="shared" si="52"/>
        <v>CHL</v>
      </c>
      <c r="AO71" s="44" t="str">
        <f t="shared" si="52"/>
        <v>País</v>
      </c>
      <c r="AP71" s="34" t="str">
        <f t="shared" si="52"/>
        <v>Número de Empleados de las empresas dedicadas a una actividad económica asociada a la agricultura o la ganadería, según tamaño de la empresa.</v>
      </c>
      <c r="AQ71" s="45">
        <f t="shared" si="52"/>
        <v>44324</v>
      </c>
      <c r="AR71" s="36" t="str">
        <f t="shared" si="52"/>
        <v>Español</v>
      </c>
      <c r="AS71" s="36" t="str">
        <f t="shared" si="52"/>
        <v>Naty</v>
      </c>
      <c r="AT71" s="40" t="str">
        <f t="shared" si="52"/>
        <v>No Aplica</v>
      </c>
      <c r="AU71" s="40" t="str">
        <f t="shared" si="52"/>
        <v>No Aplica</v>
      </c>
      <c r="AV71" s="40" t="str">
        <f t="shared" si="52"/>
        <v>No Aplica</v>
      </c>
      <c r="AW71" s="35">
        <v>100113002</v>
      </c>
      <c r="AX71" s="41" t="e">
        <f t="shared" si="53"/>
        <v>#REF!</v>
      </c>
      <c r="AY71" s="46" t="str">
        <f t="shared" si="53"/>
        <v>Fruta</v>
      </c>
      <c r="AZ71" s="40">
        <f t="shared" si="53"/>
        <v>38</v>
      </c>
      <c r="BA71" s="41" t="e">
        <f>+VLOOKUP($AC71,[1]!Temporalidad[[nombre]:[Columna1]],7,0)</f>
        <v>#REF!</v>
      </c>
      <c r="BB71" s="41" t="e">
        <f>+VLOOKUP($E71,[1]!Tipo_Gráfico[#Data],2,0)</f>
        <v>#REF!</v>
      </c>
      <c r="BC71" s="36" t="str">
        <f t="shared" si="59"/>
        <v>Servicio de Impuestos Internos , Ministerio de Hacienda, Chile</v>
      </c>
      <c r="BD71" s="35" t="e">
        <f>+VLOOKUP($AD71,[1]!unidad_medida[[nombre]:[Columna1]],2,0)</f>
        <v>#REF!</v>
      </c>
      <c r="BE71" s="40" t="str">
        <f t="shared" si="54"/>
        <v>No Aplica</v>
      </c>
      <c r="BF71" s="40" t="str">
        <f t="shared" si="54"/>
        <v>No Aplica</v>
      </c>
      <c r="BG71" s="40" t="str">
        <f t="shared" si="54"/>
        <v>No Aplica</v>
      </c>
      <c r="BH71" s="41" t="e">
        <f>+VLOOKUP($AS71,[1]!Responsables[#Data],3,0)</f>
        <v>#REF!</v>
      </c>
      <c r="BI71" s="41" t="e">
        <f>+VLOOKUP($AD71,[1]!unidad_medida[[nombre]:[Columna1]],5,0)</f>
        <v>#REF!</v>
      </c>
    </row>
    <row r="72" spans="1:61" ht="43.5" x14ac:dyDescent="0.35">
      <c r="A72" s="58" t="s">
        <v>250</v>
      </c>
      <c r="B72" s="58" t="s">
        <v>251</v>
      </c>
      <c r="C72" s="59">
        <v>4.0999999999999996</v>
      </c>
      <c r="D72" s="19">
        <f t="shared" si="55"/>
        <v>71</v>
      </c>
      <c r="E72" s="20" t="s">
        <v>47</v>
      </c>
      <c r="F72" s="21"/>
      <c r="G72" s="22"/>
      <c r="H72" s="22"/>
      <c r="I72" s="24">
        <v>100113003</v>
      </c>
      <c r="J72" s="23" t="s">
        <v>48</v>
      </c>
      <c r="K72" s="22"/>
      <c r="L72" s="22"/>
      <c r="M72" s="22"/>
      <c r="N72" s="22"/>
      <c r="O72" s="22"/>
      <c r="P72" s="53" t="str">
        <f t="shared" si="42"/>
        <v>Número de Empleados en Empresas del Sector Agrícola en cultivos de Semillas de Raps según la Categoría de Tamaño Específica del Servicio de Impuestos Internos de Chile para el Año 2020 (empleados)</v>
      </c>
      <c r="Q72" s="20" t="s">
        <v>152</v>
      </c>
      <c r="R72" s="49" t="s">
        <v>175</v>
      </c>
      <c r="S72" s="50">
        <f t="shared" si="47"/>
        <v>100113003</v>
      </c>
      <c r="T72" s="28"/>
      <c r="U72" s="28"/>
      <c r="V72" s="28"/>
      <c r="W72" s="28"/>
      <c r="X72" s="28"/>
      <c r="Y72" s="28"/>
      <c r="Z72" s="25" t="str">
        <f t="shared" si="48"/>
        <v>https://analytics.zoho.com/open-view/2395394000001175301?ZOHO_CRITERIA=%224.5%22.%22Id_Categor%C3%ADa%22%3D100113003</v>
      </c>
      <c r="AA72" s="54" t="s">
        <v>176</v>
      </c>
      <c r="AB72" s="30" t="str">
        <f t="shared" si="56"/>
        <v>Chile</v>
      </c>
      <c r="AC72" s="31" t="str">
        <f t="shared" si="56"/>
        <v>Año 2020</v>
      </c>
      <c r="AD72" s="32" t="str">
        <f t="shared" si="56"/>
        <v>Número</v>
      </c>
      <c r="AE72" s="30" t="str">
        <f t="shared" si="56"/>
        <v>Empleados</v>
      </c>
      <c r="AG72" s="33" t="str">
        <f t="shared" si="49"/>
        <v>Gráfico 6</v>
      </c>
      <c r="AH72" s="34" t="str">
        <f t="shared" si="57"/>
        <v>Número Empleados Agrícultura</v>
      </c>
      <c r="AI72" s="34" t="str">
        <f t="shared" si="41"/>
        <v>Ventas Estimadas de empresas dedicadas a agricultura y/o ganadería clasificadas por el Servicio de Impuestos Internos de tamaño GRANDE 3</v>
      </c>
      <c r="AJ72" s="34" t="str">
        <f t="shared" si="50"/>
        <v>Número de Empleados en Empresas del Sector Agrícola en cultivos de Semillas de Raps según la Categoría de Tamaño Específica del Servicio de Impuestos Internos de Chile para el Año 2020 (empleados)</v>
      </c>
      <c r="AK72" s="35" t="str">
        <f t="shared" si="58"/>
        <v>Año 2020</v>
      </c>
      <c r="AL72" s="34" t="str">
        <f t="shared" si="58"/>
        <v>venta estimada, empresas en agricultura, cultivos, actividad económica, agricultura, ganadería</v>
      </c>
      <c r="AM72" s="36" t="str">
        <f t="shared" si="51"/>
        <v>https://analytics.zoho.com/open-view/2395394000001175301?ZOHO_CRITERIA=%224.5%22.%22Id_Categor%C3%ADa%22%3D100113003</v>
      </c>
      <c r="AN72" s="44" t="str">
        <f t="shared" si="52"/>
        <v>CHL</v>
      </c>
      <c r="AO72" s="44" t="str">
        <f t="shared" si="52"/>
        <v>País</v>
      </c>
      <c r="AP72" s="34" t="str">
        <f t="shared" si="52"/>
        <v>Número de Empleados de las empresas dedicadas a una actividad económica asociada a la agricultura o la ganadería, según tamaño de la empresa.</v>
      </c>
      <c r="AQ72" s="45">
        <f t="shared" si="52"/>
        <v>44324</v>
      </c>
      <c r="AR72" s="36" t="str">
        <f t="shared" si="52"/>
        <v>Español</v>
      </c>
      <c r="AS72" s="36" t="str">
        <f t="shared" si="52"/>
        <v>Naty</v>
      </c>
      <c r="AT72" s="40" t="str">
        <f t="shared" si="52"/>
        <v>No Aplica</v>
      </c>
      <c r="AU72" s="40" t="str">
        <f t="shared" si="52"/>
        <v>No Aplica</v>
      </c>
      <c r="AV72" s="40" t="str">
        <f t="shared" si="52"/>
        <v>No Aplica</v>
      </c>
      <c r="AW72" s="35">
        <v>100113003</v>
      </c>
      <c r="AX72" s="41" t="e">
        <f t="shared" si="53"/>
        <v>#REF!</v>
      </c>
      <c r="AY72" s="46" t="str">
        <f t="shared" si="53"/>
        <v>Fruta</v>
      </c>
      <c r="AZ72" s="40">
        <f t="shared" si="53"/>
        <v>38</v>
      </c>
      <c r="BA72" s="41" t="e">
        <f>+VLOOKUP($AC72,[1]!Temporalidad[[nombre]:[Columna1]],7,0)</f>
        <v>#REF!</v>
      </c>
      <c r="BB72" s="41" t="e">
        <f>+VLOOKUP($E72,[1]!Tipo_Gráfico[#Data],2,0)</f>
        <v>#REF!</v>
      </c>
      <c r="BC72" s="36" t="str">
        <f t="shared" si="59"/>
        <v>Servicio de Impuestos Internos , Ministerio de Hacienda, Chile</v>
      </c>
      <c r="BD72" s="35" t="e">
        <f>+VLOOKUP($AD72,[1]!unidad_medida[[nombre]:[Columna1]],2,0)</f>
        <v>#REF!</v>
      </c>
      <c r="BE72" s="40" t="str">
        <f t="shared" si="54"/>
        <v>No Aplica</v>
      </c>
      <c r="BF72" s="40" t="str">
        <f t="shared" si="54"/>
        <v>No Aplica</v>
      </c>
      <c r="BG72" s="40" t="str">
        <f t="shared" si="54"/>
        <v>No Aplica</v>
      </c>
      <c r="BH72" s="41" t="e">
        <f>+VLOOKUP($AS72,[1]!Responsables[#Data],3,0)</f>
        <v>#REF!</v>
      </c>
      <c r="BI72" s="41" t="e">
        <f>+VLOOKUP($AD72,[1]!unidad_medida[[nombre]:[Columna1]],5,0)</f>
        <v>#REF!</v>
      </c>
    </row>
    <row r="73" spans="1:61" ht="43.5" x14ac:dyDescent="0.35">
      <c r="A73" s="58" t="s">
        <v>250</v>
      </c>
      <c r="B73" s="58" t="s">
        <v>251</v>
      </c>
      <c r="C73" s="59">
        <v>4.0999999999999996</v>
      </c>
      <c r="D73" s="19">
        <f t="shared" si="55"/>
        <v>72</v>
      </c>
      <c r="E73" s="20" t="str">
        <f>+E72</f>
        <v>GR</v>
      </c>
      <c r="F73" s="21"/>
      <c r="G73" s="22"/>
      <c r="H73" s="22"/>
      <c r="I73" s="24">
        <v>100113004</v>
      </c>
      <c r="J73" s="23" t="s">
        <v>48</v>
      </c>
      <c r="K73" s="22"/>
      <c r="L73" s="22"/>
      <c r="M73" s="22"/>
      <c r="N73" s="22"/>
      <c r="O73" s="22"/>
      <c r="P73" s="53" t="str">
        <f t="shared" si="42"/>
        <v>Número de Empleados en Empresas del Sector Agrícola en cultivos de Remolacha azucarera según la Categoría de Tamaño Específica del Servicio de Impuestos Internos de Chile para el Año 2020 (empleados)</v>
      </c>
      <c r="Q73" s="20" t="str">
        <f t="shared" ref="Q73:Q85" si="60">+Q72</f>
        <v>Gráfico 6</v>
      </c>
      <c r="R73" s="49" t="s">
        <v>177</v>
      </c>
      <c r="S73" s="50">
        <f t="shared" si="47"/>
        <v>100113004</v>
      </c>
      <c r="T73" s="28"/>
      <c r="U73" s="28"/>
      <c r="V73" s="28"/>
      <c r="W73" s="28"/>
      <c r="X73" s="28"/>
      <c r="Y73" s="28"/>
      <c r="Z73" s="25" t="str">
        <f t="shared" si="48"/>
        <v>https://analytics.zoho.com/open-view/2395394000001175301?ZOHO_CRITERIA=%224.5%22.%22Id_Categor%C3%ADa%22%3D100113004</v>
      </c>
      <c r="AA73" s="54" t="s">
        <v>178</v>
      </c>
      <c r="AB73" s="30" t="str">
        <f t="shared" si="56"/>
        <v>Chile</v>
      </c>
      <c r="AC73" s="31" t="str">
        <f t="shared" si="56"/>
        <v>Año 2020</v>
      </c>
      <c r="AD73" s="32" t="str">
        <f t="shared" si="56"/>
        <v>Número</v>
      </c>
      <c r="AE73" s="30" t="str">
        <f t="shared" si="56"/>
        <v>Empleados</v>
      </c>
      <c r="AG73" s="33" t="str">
        <f t="shared" si="49"/>
        <v>Gráfico 6</v>
      </c>
      <c r="AH73" s="34" t="str">
        <f t="shared" si="57"/>
        <v>Número Empleados Agrícultura</v>
      </c>
      <c r="AI73" s="34" t="str">
        <f t="shared" si="41"/>
        <v>Ventas Estimadas de empresas dedicadas a agricultura y/o ganadería clasificadas por el Servicio de Impuestos Internos de tamaño GRANDE 3</v>
      </c>
      <c r="AJ73" s="34" t="str">
        <f t="shared" si="50"/>
        <v>Número de Empleados en Empresas del Sector Agrícola en cultivos de Remolacha azucarera según la Categoría de Tamaño Específica del Servicio de Impuestos Internos de Chile para el Año 2020 (empleados)</v>
      </c>
      <c r="AK73" s="35" t="str">
        <f t="shared" si="58"/>
        <v>Año 2020</v>
      </c>
      <c r="AL73" s="34" t="str">
        <f t="shared" si="58"/>
        <v>venta estimada, empresas en agricultura, cultivos, actividad económica, agricultura, ganadería</v>
      </c>
      <c r="AM73" s="36" t="str">
        <f t="shared" si="51"/>
        <v>https://analytics.zoho.com/open-view/2395394000001175301?ZOHO_CRITERIA=%224.5%22.%22Id_Categor%C3%ADa%22%3D100113004</v>
      </c>
      <c r="AN73" s="44" t="str">
        <f t="shared" si="52"/>
        <v>CHL</v>
      </c>
      <c r="AO73" s="44" t="str">
        <f t="shared" si="52"/>
        <v>País</v>
      </c>
      <c r="AP73" s="34" t="str">
        <f t="shared" si="52"/>
        <v>Número de Empleados de las empresas dedicadas a una actividad económica asociada a la agricultura o la ganadería, según tamaño de la empresa.</v>
      </c>
      <c r="AQ73" s="45">
        <f t="shared" si="52"/>
        <v>44324</v>
      </c>
      <c r="AR73" s="36" t="str">
        <f t="shared" si="52"/>
        <v>Español</v>
      </c>
      <c r="AS73" s="36" t="str">
        <f t="shared" si="52"/>
        <v>Naty</v>
      </c>
      <c r="AT73" s="40" t="str">
        <f t="shared" si="52"/>
        <v>No Aplica</v>
      </c>
      <c r="AU73" s="40" t="str">
        <f t="shared" si="52"/>
        <v>No Aplica</v>
      </c>
      <c r="AV73" s="40" t="str">
        <f t="shared" si="52"/>
        <v>No Aplica</v>
      </c>
      <c r="AW73" s="35">
        <v>100113004</v>
      </c>
      <c r="AX73" s="41" t="e">
        <f t="shared" si="53"/>
        <v>#REF!</v>
      </c>
      <c r="AY73" s="46" t="str">
        <f t="shared" si="53"/>
        <v>Fruta</v>
      </c>
      <c r="AZ73" s="40">
        <f t="shared" si="53"/>
        <v>38</v>
      </c>
      <c r="BA73" s="41" t="e">
        <f>+VLOOKUP($AC73,[1]!Temporalidad[[nombre]:[Columna1]],7,0)</f>
        <v>#REF!</v>
      </c>
      <c r="BB73" s="41" t="e">
        <f>+VLOOKUP($E73,[1]!Tipo_Gráfico[#Data],2,0)</f>
        <v>#REF!</v>
      </c>
      <c r="BC73" s="36" t="str">
        <f t="shared" si="59"/>
        <v>Servicio de Impuestos Internos , Ministerio de Hacienda, Chile</v>
      </c>
      <c r="BD73" s="35" t="e">
        <f>+VLOOKUP($AD73,[1]!unidad_medida[[nombre]:[Columna1]],2,0)</f>
        <v>#REF!</v>
      </c>
      <c r="BE73" s="40" t="str">
        <f t="shared" si="54"/>
        <v>No Aplica</v>
      </c>
      <c r="BF73" s="40" t="str">
        <f t="shared" si="54"/>
        <v>No Aplica</v>
      </c>
      <c r="BG73" s="40" t="str">
        <f t="shared" si="54"/>
        <v>No Aplica</v>
      </c>
      <c r="BH73" s="41" t="e">
        <f>+VLOOKUP($AS73,[1]!Responsables[#Data],3,0)</f>
        <v>#REF!</v>
      </c>
      <c r="BI73" s="41" t="e">
        <f>+VLOOKUP($AD73,[1]!unidad_medida[[nombre]:[Columna1]],5,0)</f>
        <v>#REF!</v>
      </c>
    </row>
    <row r="74" spans="1:61" ht="43.5" x14ac:dyDescent="0.35">
      <c r="A74" s="58" t="s">
        <v>250</v>
      </c>
      <c r="B74" s="58" t="s">
        <v>251</v>
      </c>
      <c r="C74" s="59">
        <v>4.0999999999999996</v>
      </c>
      <c r="D74" s="19">
        <f t="shared" si="55"/>
        <v>73</v>
      </c>
      <c r="E74" s="20" t="str">
        <f t="shared" ref="E74:E85" si="61">+E73</f>
        <v>GR</v>
      </c>
      <c r="F74" s="21"/>
      <c r="G74" s="22"/>
      <c r="H74" s="22"/>
      <c r="I74" s="24">
        <v>100113005</v>
      </c>
      <c r="J74" s="23" t="s">
        <v>48</v>
      </c>
      <c r="K74" s="22"/>
      <c r="L74" s="22"/>
      <c r="M74" s="22"/>
      <c r="N74" s="22"/>
      <c r="O74" s="22"/>
      <c r="P74" s="53" t="str">
        <f t="shared" si="42"/>
        <v>Número de Empleados en Empresas del Sector Agrícola en cultivos de Tabaco según la Categoría de Tamaño Específica del Servicio de Impuestos Internos de Chile para el Año 2020 (empleados)</v>
      </c>
      <c r="Q74" s="20" t="str">
        <f t="shared" si="60"/>
        <v>Gráfico 6</v>
      </c>
      <c r="R74" s="49" t="s">
        <v>179</v>
      </c>
      <c r="S74" s="50">
        <f t="shared" si="47"/>
        <v>100113005</v>
      </c>
      <c r="T74" s="28"/>
      <c r="U74" s="28"/>
      <c r="V74" s="28"/>
      <c r="W74" s="28"/>
      <c r="X74" s="28"/>
      <c r="Y74" s="28"/>
      <c r="Z74" s="25" t="str">
        <f t="shared" si="48"/>
        <v>https://analytics.zoho.com/open-view/2395394000001175301?ZOHO_CRITERIA=%224.5%22.%22Id_Categor%C3%ADa%22%3D100113005</v>
      </c>
      <c r="AA74" s="54" t="s">
        <v>180</v>
      </c>
      <c r="AB74" s="30" t="str">
        <f t="shared" si="56"/>
        <v>Chile</v>
      </c>
      <c r="AC74" s="31" t="str">
        <f t="shared" si="56"/>
        <v>Año 2020</v>
      </c>
      <c r="AD74" s="32" t="str">
        <f t="shared" si="56"/>
        <v>Número</v>
      </c>
      <c r="AE74" s="30" t="str">
        <f t="shared" si="56"/>
        <v>Empleados</v>
      </c>
      <c r="AG74" s="33" t="str">
        <f t="shared" si="49"/>
        <v>Gráfico 6</v>
      </c>
      <c r="AH74" s="34" t="str">
        <f t="shared" si="57"/>
        <v>Número Empleados Agrícultura</v>
      </c>
      <c r="AI74" s="34" t="str">
        <f t="shared" si="41"/>
        <v>Ventas Estimadas de empresas dedicadas a agricultura y/o ganadería clasificadas por el Servicio de Impuestos Internos de tamaño GRANDE 3</v>
      </c>
      <c r="AJ74" s="34" t="str">
        <f t="shared" si="50"/>
        <v>Número de Empleados en Empresas del Sector Agrícola en cultivos de Tabaco según la Categoría de Tamaño Específica del Servicio de Impuestos Internos de Chile para el Año 2020 (empleados)</v>
      </c>
      <c r="AK74" s="35" t="str">
        <f t="shared" si="58"/>
        <v>Año 2020</v>
      </c>
      <c r="AL74" s="34" t="str">
        <f t="shared" si="58"/>
        <v>venta estimada, empresas en agricultura, cultivos, actividad económica, agricultura, ganadería</v>
      </c>
      <c r="AM74" s="36" t="str">
        <f t="shared" si="51"/>
        <v>https://analytics.zoho.com/open-view/2395394000001175301?ZOHO_CRITERIA=%224.5%22.%22Id_Categor%C3%ADa%22%3D100113005</v>
      </c>
      <c r="AN74" s="44" t="str">
        <f t="shared" si="52"/>
        <v>CHL</v>
      </c>
      <c r="AO74" s="44" t="str">
        <f t="shared" si="52"/>
        <v>País</v>
      </c>
      <c r="AP74" s="34" t="str">
        <f t="shared" si="52"/>
        <v>Número de Empleados de las empresas dedicadas a una actividad económica asociada a la agricultura o la ganadería, según tamaño de la empresa.</v>
      </c>
      <c r="AQ74" s="45">
        <f t="shared" si="52"/>
        <v>44324</v>
      </c>
      <c r="AR74" s="36" t="str">
        <f t="shared" si="52"/>
        <v>Español</v>
      </c>
      <c r="AS74" s="36" t="str">
        <f t="shared" si="52"/>
        <v>Naty</v>
      </c>
      <c r="AT74" s="40" t="str">
        <f t="shared" si="52"/>
        <v>No Aplica</v>
      </c>
      <c r="AU74" s="40" t="str">
        <f t="shared" si="52"/>
        <v>No Aplica</v>
      </c>
      <c r="AV74" s="40" t="str">
        <f t="shared" si="52"/>
        <v>No Aplica</v>
      </c>
      <c r="AW74" s="35">
        <v>100113005</v>
      </c>
      <c r="AX74" s="41" t="e">
        <f t="shared" si="53"/>
        <v>#REF!</v>
      </c>
      <c r="AY74" s="46" t="str">
        <f t="shared" si="53"/>
        <v>Fruta</v>
      </c>
      <c r="AZ74" s="40">
        <f t="shared" si="53"/>
        <v>38</v>
      </c>
      <c r="BA74" s="41" t="e">
        <f>+VLOOKUP($AC74,[1]!Temporalidad[[nombre]:[Columna1]],7,0)</f>
        <v>#REF!</v>
      </c>
      <c r="BB74" s="41" t="e">
        <f>+VLOOKUP($E74,[1]!Tipo_Gráfico[#Data],2,0)</f>
        <v>#REF!</v>
      </c>
      <c r="BC74" s="36" t="str">
        <f t="shared" si="59"/>
        <v>Servicio de Impuestos Internos , Ministerio de Hacienda, Chile</v>
      </c>
      <c r="BD74" s="35" t="e">
        <f>+VLOOKUP($AD74,[1]!unidad_medida[[nombre]:[Columna1]],2,0)</f>
        <v>#REF!</v>
      </c>
      <c r="BE74" s="40" t="str">
        <f t="shared" si="54"/>
        <v>No Aplica</v>
      </c>
      <c r="BF74" s="40" t="str">
        <f t="shared" si="54"/>
        <v>No Aplica</v>
      </c>
      <c r="BG74" s="40" t="str">
        <f t="shared" si="54"/>
        <v>No Aplica</v>
      </c>
      <c r="BH74" s="41" t="e">
        <f>+VLOOKUP($AS74,[1]!Responsables[#Data],3,0)</f>
        <v>#REF!</v>
      </c>
      <c r="BI74" s="41" t="e">
        <f>+VLOOKUP($AD74,[1]!unidad_medida[[nombre]:[Columna1]],5,0)</f>
        <v>#REF!</v>
      </c>
    </row>
    <row r="75" spans="1:61" ht="43.5" x14ac:dyDescent="0.35">
      <c r="A75" s="58" t="s">
        <v>250</v>
      </c>
      <c r="B75" s="58" t="s">
        <v>251</v>
      </c>
      <c r="C75" s="59">
        <v>4.0999999999999996</v>
      </c>
      <c r="D75" s="19">
        <f t="shared" si="55"/>
        <v>74</v>
      </c>
      <c r="E75" s="20" t="str">
        <f t="shared" si="61"/>
        <v>GR</v>
      </c>
      <c r="F75" s="21"/>
      <c r="G75" s="22"/>
      <c r="H75" s="22"/>
      <c r="I75" s="24">
        <v>100114001</v>
      </c>
      <c r="J75" s="23" t="s">
        <v>48</v>
      </c>
      <c r="K75" s="22"/>
      <c r="L75" s="22"/>
      <c r="M75" s="22"/>
      <c r="N75" s="22"/>
      <c r="O75" s="22"/>
      <c r="P75" s="53" t="str">
        <f t="shared" si="42"/>
        <v>Número de Empleados en Empresas del Sector Agrícola en cultivos de Papas según la Categoría de Tamaño Específica del Servicio de Impuestos Internos de Chile para el Año 2020 (empleados)</v>
      </c>
      <c r="Q75" s="20" t="str">
        <f t="shared" si="60"/>
        <v>Gráfico 6</v>
      </c>
      <c r="R75" s="49" t="s">
        <v>181</v>
      </c>
      <c r="S75" s="50">
        <f t="shared" si="47"/>
        <v>100114001</v>
      </c>
      <c r="T75" s="28"/>
      <c r="U75" s="28"/>
      <c r="V75" s="28"/>
      <c r="W75" s="28"/>
      <c r="X75" s="28"/>
      <c r="Y75" s="28"/>
      <c r="Z75" s="25" t="str">
        <f t="shared" si="48"/>
        <v>https://analytics.zoho.com/open-view/2395394000001175301?ZOHO_CRITERIA=%224.5%22.%22Id_Categor%C3%ADa%22%3D100114001</v>
      </c>
      <c r="AA75" s="54" t="s">
        <v>182</v>
      </c>
      <c r="AB75" s="30" t="str">
        <f t="shared" si="56"/>
        <v>Chile</v>
      </c>
      <c r="AC75" s="31" t="str">
        <f t="shared" si="56"/>
        <v>Año 2020</v>
      </c>
      <c r="AD75" s="32" t="str">
        <f t="shared" si="56"/>
        <v>Número</v>
      </c>
      <c r="AE75" s="30" t="str">
        <f t="shared" si="56"/>
        <v>Empleados</v>
      </c>
      <c r="AG75" s="33" t="str">
        <f t="shared" si="49"/>
        <v>Gráfico 6</v>
      </c>
      <c r="AH75" s="34" t="str">
        <f t="shared" si="57"/>
        <v>Número Empleados Agrícultura</v>
      </c>
      <c r="AI75" s="34" t="str">
        <f t="shared" si="41"/>
        <v>Ventas Estimadas de empresas dedicadas a agricultura y/o ganadería clasificadas por el Servicio de Impuestos Internos de tamaño GRANDE 3</v>
      </c>
      <c r="AJ75" s="34" t="str">
        <f t="shared" si="50"/>
        <v>Número de Empleados en Empresas del Sector Agrícola en cultivos de Papas según la Categoría de Tamaño Específica del Servicio de Impuestos Internos de Chile para el Año 2020 (empleados)</v>
      </c>
      <c r="AK75" s="35" t="str">
        <f t="shared" si="58"/>
        <v>Año 2020</v>
      </c>
      <c r="AL75" s="34" t="str">
        <f t="shared" si="58"/>
        <v>venta estimada, empresas en agricultura, cultivos, actividad económica, agricultura, ganadería</v>
      </c>
      <c r="AM75" s="36" t="str">
        <f t="shared" si="51"/>
        <v>https://analytics.zoho.com/open-view/2395394000001175301?ZOHO_CRITERIA=%224.5%22.%22Id_Categor%C3%ADa%22%3D100114001</v>
      </c>
      <c r="AN75" s="44" t="str">
        <f t="shared" si="52"/>
        <v>CHL</v>
      </c>
      <c r="AO75" s="44" t="str">
        <f t="shared" si="52"/>
        <v>País</v>
      </c>
      <c r="AP75" s="34" t="str">
        <f t="shared" si="52"/>
        <v>Número de Empleados de las empresas dedicadas a una actividad económica asociada a la agricultura o la ganadería, según tamaño de la empresa.</v>
      </c>
      <c r="AQ75" s="45">
        <f t="shared" si="52"/>
        <v>44324</v>
      </c>
      <c r="AR75" s="36" t="str">
        <f t="shared" si="52"/>
        <v>Español</v>
      </c>
      <c r="AS75" s="36" t="str">
        <f t="shared" si="52"/>
        <v>Naty</v>
      </c>
      <c r="AT75" s="40" t="str">
        <f t="shared" si="52"/>
        <v>No Aplica</v>
      </c>
      <c r="AU75" s="40" t="str">
        <f t="shared" si="52"/>
        <v>No Aplica</v>
      </c>
      <c r="AV75" s="40" t="str">
        <f t="shared" si="52"/>
        <v>No Aplica</v>
      </c>
      <c r="AW75" s="35">
        <v>100114001</v>
      </c>
      <c r="AX75" s="41" t="e">
        <f t="shared" si="53"/>
        <v>#REF!</v>
      </c>
      <c r="AY75" s="46" t="str">
        <f t="shared" si="53"/>
        <v>Fruta</v>
      </c>
      <c r="AZ75" s="40">
        <f t="shared" si="53"/>
        <v>38</v>
      </c>
      <c r="BA75" s="41" t="e">
        <f>+VLOOKUP($AC75,[1]!Temporalidad[[nombre]:[Columna1]],7,0)</f>
        <v>#REF!</v>
      </c>
      <c r="BB75" s="41" t="e">
        <f>+VLOOKUP($E75,[1]!Tipo_Gráfico[#Data],2,0)</f>
        <v>#REF!</v>
      </c>
      <c r="BC75" s="36" t="str">
        <f t="shared" si="59"/>
        <v>Servicio de Impuestos Internos , Ministerio de Hacienda, Chile</v>
      </c>
      <c r="BD75" s="35" t="e">
        <f>+VLOOKUP($AD75,[1]!unidad_medida[[nombre]:[Columna1]],2,0)</f>
        <v>#REF!</v>
      </c>
      <c r="BE75" s="40" t="str">
        <f t="shared" si="54"/>
        <v>No Aplica</v>
      </c>
      <c r="BF75" s="40" t="str">
        <f t="shared" si="54"/>
        <v>No Aplica</v>
      </c>
      <c r="BG75" s="40" t="str">
        <f t="shared" si="54"/>
        <v>No Aplica</v>
      </c>
      <c r="BH75" s="41" t="e">
        <f>+VLOOKUP($AS75,[1]!Responsables[#Data],3,0)</f>
        <v>#REF!</v>
      </c>
      <c r="BI75" s="41" t="e">
        <f>+VLOOKUP($AD75,[1]!unidad_medida[[nombre]:[Columna1]],5,0)</f>
        <v>#REF!</v>
      </c>
    </row>
    <row r="76" spans="1:61" ht="43.5" x14ac:dyDescent="0.35">
      <c r="A76" s="58" t="s">
        <v>250</v>
      </c>
      <c r="B76" s="58" t="s">
        <v>251</v>
      </c>
      <c r="C76" s="59">
        <v>4.0999999999999996</v>
      </c>
      <c r="D76" s="19">
        <f t="shared" si="55"/>
        <v>75</v>
      </c>
      <c r="E76" s="20" t="str">
        <f t="shared" si="61"/>
        <v>GR</v>
      </c>
      <c r="F76" s="21"/>
      <c r="G76" s="22"/>
      <c r="H76" s="22"/>
      <c r="I76" s="24">
        <v>100114002</v>
      </c>
      <c r="J76" s="23" t="s">
        <v>48</v>
      </c>
      <c r="K76" s="22"/>
      <c r="L76" s="22"/>
      <c r="M76" s="22"/>
      <c r="N76" s="22"/>
      <c r="O76" s="22"/>
      <c r="P76" s="53" t="str">
        <f t="shared" si="42"/>
        <v>Número de Empleados en Empresas del Sector Agrícola en cultivos de Camotes según la Categoría de Tamaño Específica del Servicio de Impuestos Internos de Chile para el Año 2020 (empleados)</v>
      </c>
      <c r="Q76" s="20" t="str">
        <f t="shared" si="60"/>
        <v>Gráfico 6</v>
      </c>
      <c r="R76" s="49" t="s">
        <v>183</v>
      </c>
      <c r="S76" s="50">
        <f t="shared" si="47"/>
        <v>100114002</v>
      </c>
      <c r="T76" s="28"/>
      <c r="U76" s="28"/>
      <c r="V76" s="28"/>
      <c r="W76" s="28"/>
      <c r="X76" s="28"/>
      <c r="Y76" s="28"/>
      <c r="Z76" s="25" t="str">
        <f t="shared" si="48"/>
        <v>https://analytics.zoho.com/open-view/2395394000001175301?ZOHO_CRITERIA=%224.5%22.%22Id_Categor%C3%ADa%22%3D100114002</v>
      </c>
      <c r="AA76" s="54" t="s">
        <v>184</v>
      </c>
      <c r="AB76" s="30" t="str">
        <f t="shared" si="56"/>
        <v>Chile</v>
      </c>
      <c r="AC76" s="31" t="str">
        <f t="shared" si="56"/>
        <v>Año 2020</v>
      </c>
      <c r="AD76" s="32" t="str">
        <f t="shared" si="56"/>
        <v>Número</v>
      </c>
      <c r="AE76" s="30" t="str">
        <f t="shared" si="56"/>
        <v>Empleados</v>
      </c>
      <c r="AG76" s="33" t="str">
        <f t="shared" si="49"/>
        <v>Gráfico 6</v>
      </c>
      <c r="AH76" s="34" t="str">
        <f t="shared" si="57"/>
        <v>Número Empleados Agrícultura</v>
      </c>
      <c r="AI76" s="34" t="str">
        <f t="shared" si="41"/>
        <v>Ventas Estimadas de empresas dedicadas a agricultura y/o ganadería clasificadas por el Servicio de Impuestos Internos de tamaño GRANDE 3</v>
      </c>
      <c r="AJ76" s="34" t="str">
        <f t="shared" si="50"/>
        <v>Número de Empleados en Empresas del Sector Agrícola en cultivos de Camotes según la Categoría de Tamaño Específica del Servicio de Impuestos Internos de Chile para el Año 2020 (empleados)</v>
      </c>
      <c r="AK76" s="35" t="str">
        <f t="shared" si="58"/>
        <v>Año 2020</v>
      </c>
      <c r="AL76" s="34" t="str">
        <f t="shared" si="58"/>
        <v>venta estimada, empresas en agricultura, cultivos, actividad económica, agricultura, ganadería</v>
      </c>
      <c r="AM76" s="36" t="str">
        <f t="shared" si="51"/>
        <v>https://analytics.zoho.com/open-view/2395394000001175301?ZOHO_CRITERIA=%224.5%22.%22Id_Categor%C3%ADa%22%3D100114002</v>
      </c>
      <c r="AN76" s="44" t="str">
        <f t="shared" si="52"/>
        <v>CHL</v>
      </c>
      <c r="AO76" s="44" t="str">
        <f t="shared" si="52"/>
        <v>País</v>
      </c>
      <c r="AP76" s="34" t="str">
        <f t="shared" si="52"/>
        <v>Número de Empleados de las empresas dedicadas a una actividad económica asociada a la agricultura o la ganadería, según tamaño de la empresa.</v>
      </c>
      <c r="AQ76" s="45">
        <f t="shared" si="52"/>
        <v>44324</v>
      </c>
      <c r="AR76" s="36" t="str">
        <f t="shared" si="52"/>
        <v>Español</v>
      </c>
      <c r="AS76" s="36" t="str">
        <f t="shared" si="52"/>
        <v>Naty</v>
      </c>
      <c r="AT76" s="40" t="str">
        <f t="shared" si="52"/>
        <v>No Aplica</v>
      </c>
      <c r="AU76" s="40" t="str">
        <f t="shared" si="52"/>
        <v>No Aplica</v>
      </c>
      <c r="AV76" s="40" t="str">
        <f t="shared" si="52"/>
        <v>No Aplica</v>
      </c>
      <c r="AW76" s="35">
        <v>100114002</v>
      </c>
      <c r="AX76" s="41" t="e">
        <f t="shared" si="53"/>
        <v>#REF!</v>
      </c>
      <c r="AY76" s="46" t="str">
        <f t="shared" si="53"/>
        <v>Fruta</v>
      </c>
      <c r="AZ76" s="40">
        <f t="shared" si="53"/>
        <v>38</v>
      </c>
      <c r="BA76" s="41" t="e">
        <f>+VLOOKUP($AC76,[1]!Temporalidad[[nombre]:[Columna1]],7,0)</f>
        <v>#REF!</v>
      </c>
      <c r="BB76" s="41" t="e">
        <f>+VLOOKUP($E76,[1]!Tipo_Gráfico[#Data],2,0)</f>
        <v>#REF!</v>
      </c>
      <c r="BC76" s="36" t="str">
        <f t="shared" si="59"/>
        <v>Servicio de Impuestos Internos , Ministerio de Hacienda, Chile</v>
      </c>
      <c r="BD76" s="35" t="e">
        <f>+VLOOKUP($AD76,[1]!unidad_medida[[nombre]:[Columna1]],2,0)</f>
        <v>#REF!</v>
      </c>
      <c r="BE76" s="40" t="str">
        <f t="shared" si="54"/>
        <v>No Aplica</v>
      </c>
      <c r="BF76" s="40" t="str">
        <f t="shared" si="54"/>
        <v>No Aplica</v>
      </c>
      <c r="BG76" s="40" t="str">
        <f t="shared" si="54"/>
        <v>No Aplica</v>
      </c>
      <c r="BH76" s="41" t="e">
        <f>+VLOOKUP($AS76,[1]!Responsables[#Data],3,0)</f>
        <v>#REF!</v>
      </c>
      <c r="BI76" s="41" t="e">
        <f>+VLOOKUP($AD76,[1]!unidad_medida[[nombre]:[Columna1]],5,0)</f>
        <v>#REF!</v>
      </c>
    </row>
    <row r="77" spans="1:61" ht="43.5" x14ac:dyDescent="0.35">
      <c r="A77" s="58" t="s">
        <v>250</v>
      </c>
      <c r="B77" s="58" t="s">
        <v>251</v>
      </c>
      <c r="C77" s="59">
        <v>4.0999999999999996</v>
      </c>
      <c r="D77" s="19">
        <f t="shared" si="55"/>
        <v>76</v>
      </c>
      <c r="E77" s="20" t="str">
        <f t="shared" si="61"/>
        <v>GR</v>
      </c>
      <c r="F77" s="21"/>
      <c r="G77" s="22"/>
      <c r="H77" s="22"/>
      <c r="I77" s="24">
        <v>100114015</v>
      </c>
      <c r="J77" s="23" t="s">
        <v>48</v>
      </c>
      <c r="K77" s="22"/>
      <c r="L77" s="22"/>
      <c r="M77" s="22"/>
      <c r="N77" s="22"/>
      <c r="O77" s="22"/>
      <c r="P77" s="53" t="str">
        <f t="shared" si="42"/>
        <v>Número de Empleados en Empresas del Sector Agrícola en cultivos de Otros tubérculos según la Categoría de Tamaño Específica del Servicio de Impuestos Internos de Chile para el Año 2020 (empleados)</v>
      </c>
      <c r="Q77" s="20" t="str">
        <f t="shared" si="60"/>
        <v>Gráfico 6</v>
      </c>
      <c r="R77" s="49" t="s">
        <v>185</v>
      </c>
      <c r="S77" s="50">
        <f t="shared" si="47"/>
        <v>100114015</v>
      </c>
      <c r="T77" s="28"/>
      <c r="U77" s="28"/>
      <c r="V77" s="28"/>
      <c r="W77" s="28"/>
      <c r="X77" s="28"/>
      <c r="Y77" s="28"/>
      <c r="Z77" s="25" t="str">
        <f t="shared" si="48"/>
        <v>https://analytics.zoho.com/open-view/2395394000001175301?ZOHO_CRITERIA=%224.5%22.%22Id_Categor%C3%ADa%22%3D100114015</v>
      </c>
      <c r="AA77" s="54" t="s">
        <v>186</v>
      </c>
      <c r="AB77" s="30" t="str">
        <f t="shared" si="56"/>
        <v>Chile</v>
      </c>
      <c r="AC77" s="31" t="str">
        <f t="shared" si="56"/>
        <v>Año 2020</v>
      </c>
      <c r="AD77" s="32" t="str">
        <f t="shared" si="56"/>
        <v>Número</v>
      </c>
      <c r="AE77" s="30" t="str">
        <f t="shared" si="56"/>
        <v>Empleados</v>
      </c>
      <c r="AG77" s="33" t="str">
        <f t="shared" si="49"/>
        <v>Gráfico 6</v>
      </c>
      <c r="AH77" s="34" t="str">
        <f t="shared" si="57"/>
        <v>Número Empleados Agrícultura</v>
      </c>
      <c r="AI77" s="34" t="str">
        <f t="shared" si="41"/>
        <v>Ventas Estimadas de empresas dedicadas a agricultura y/o ganadería clasificadas por el Servicio de Impuestos Internos de tamaño GRANDE 3</v>
      </c>
      <c r="AJ77" s="34" t="str">
        <f t="shared" si="50"/>
        <v>Número de Empleados en Empresas del Sector Agrícola en cultivos de Otros tubérculos según la Categoría de Tamaño Específica del Servicio de Impuestos Internos de Chile para el Año 2020 (empleados)</v>
      </c>
      <c r="AK77" s="35" t="str">
        <f t="shared" si="58"/>
        <v>Año 2020</v>
      </c>
      <c r="AL77" s="34" t="str">
        <f t="shared" si="58"/>
        <v>venta estimada, empresas en agricultura, cultivos, actividad económica, agricultura, ganadería</v>
      </c>
      <c r="AM77" s="36" t="str">
        <f t="shared" si="51"/>
        <v>https://analytics.zoho.com/open-view/2395394000001175301?ZOHO_CRITERIA=%224.5%22.%22Id_Categor%C3%ADa%22%3D100114015</v>
      </c>
      <c r="AN77" s="44" t="str">
        <f t="shared" si="52"/>
        <v>CHL</v>
      </c>
      <c r="AO77" s="44" t="str">
        <f t="shared" si="52"/>
        <v>País</v>
      </c>
      <c r="AP77" s="34" t="str">
        <f t="shared" si="52"/>
        <v>Número de Empleados de las empresas dedicadas a una actividad económica asociada a la agricultura o la ganadería, según tamaño de la empresa.</v>
      </c>
      <c r="AQ77" s="45">
        <f t="shared" si="52"/>
        <v>44324</v>
      </c>
      <c r="AR77" s="36" t="str">
        <f t="shared" si="52"/>
        <v>Español</v>
      </c>
      <c r="AS77" s="36" t="str">
        <f t="shared" si="52"/>
        <v>Naty</v>
      </c>
      <c r="AT77" s="40" t="str">
        <f t="shared" si="52"/>
        <v>No Aplica</v>
      </c>
      <c r="AU77" s="40" t="str">
        <f t="shared" si="52"/>
        <v>No Aplica</v>
      </c>
      <c r="AV77" s="40" t="str">
        <f t="shared" si="52"/>
        <v>No Aplica</v>
      </c>
      <c r="AW77" s="35">
        <v>100114015</v>
      </c>
      <c r="AX77" s="41" t="e">
        <f t="shared" si="53"/>
        <v>#REF!</v>
      </c>
      <c r="AY77" s="46" t="str">
        <f t="shared" si="53"/>
        <v>Fruta</v>
      </c>
      <c r="AZ77" s="40">
        <f t="shared" si="53"/>
        <v>38</v>
      </c>
      <c r="BA77" s="41" t="e">
        <f>+VLOOKUP($AC77,[1]!Temporalidad[[nombre]:[Columna1]],7,0)</f>
        <v>#REF!</v>
      </c>
      <c r="BB77" s="41" t="e">
        <f>+VLOOKUP($E77,[1]!Tipo_Gráfico[#Data],2,0)</f>
        <v>#REF!</v>
      </c>
      <c r="BC77" s="36" t="str">
        <f t="shared" si="59"/>
        <v>Servicio de Impuestos Internos , Ministerio de Hacienda, Chile</v>
      </c>
      <c r="BD77" s="35" t="e">
        <f>+VLOOKUP($AD77,[1]!unidad_medida[[nombre]:[Columna1]],2,0)</f>
        <v>#REF!</v>
      </c>
      <c r="BE77" s="40" t="str">
        <f t="shared" si="54"/>
        <v>No Aplica</v>
      </c>
      <c r="BF77" s="40" t="str">
        <f t="shared" si="54"/>
        <v>No Aplica</v>
      </c>
      <c r="BG77" s="40" t="str">
        <f t="shared" si="54"/>
        <v>No Aplica</v>
      </c>
      <c r="BH77" s="41" t="e">
        <f>+VLOOKUP($AS77,[1]!Responsables[#Data],3,0)</f>
        <v>#REF!</v>
      </c>
      <c r="BI77" s="41" t="e">
        <f>+VLOOKUP($AD77,[1]!unidad_medida[[nombre]:[Columna1]],5,0)</f>
        <v>#REF!</v>
      </c>
    </row>
    <row r="78" spans="1:61" ht="43.5" x14ac:dyDescent="0.35">
      <c r="A78" s="58" t="s">
        <v>250</v>
      </c>
      <c r="B78" s="58" t="s">
        <v>251</v>
      </c>
      <c r="C78" s="59">
        <v>4.0999999999999996</v>
      </c>
      <c r="D78" s="19">
        <f t="shared" si="55"/>
        <v>77</v>
      </c>
      <c r="E78" s="20" t="str">
        <f t="shared" si="61"/>
        <v>GR</v>
      </c>
      <c r="F78" s="21"/>
      <c r="G78" s="22"/>
      <c r="H78" s="22"/>
      <c r="I78" s="24">
        <v>100115001</v>
      </c>
      <c r="J78" s="23" t="s">
        <v>48</v>
      </c>
      <c r="K78" s="22"/>
      <c r="L78" s="22"/>
      <c r="M78" s="22"/>
      <c r="N78" s="22"/>
      <c r="O78" s="22"/>
      <c r="P78" s="53" t="str">
        <f t="shared" si="42"/>
        <v>Número de Empleados en Empresas del Sector Agrícola en cultivos de Semillas de hortalizas según la Categoría de Tamaño Específica del Servicio de Impuestos Internos de Chile para el Año 2020 (empleados)</v>
      </c>
      <c r="Q78" s="20" t="str">
        <f t="shared" si="60"/>
        <v>Gráfico 6</v>
      </c>
      <c r="R78" s="49" t="s">
        <v>187</v>
      </c>
      <c r="S78" s="50">
        <f t="shared" si="47"/>
        <v>100115001</v>
      </c>
      <c r="T78" s="28"/>
      <c r="U78" s="28"/>
      <c r="V78" s="28"/>
      <c r="W78" s="28"/>
      <c r="X78" s="28"/>
      <c r="Y78" s="28"/>
      <c r="Z78" s="25" t="str">
        <f t="shared" si="48"/>
        <v>https://analytics.zoho.com/open-view/2395394000001175301?ZOHO_CRITERIA=%224.5%22.%22Id_Categor%C3%ADa%22%3D100115001</v>
      </c>
      <c r="AA78" s="54" t="s">
        <v>188</v>
      </c>
      <c r="AB78" s="30" t="str">
        <f t="shared" si="56"/>
        <v>Chile</v>
      </c>
      <c r="AC78" s="31" t="str">
        <f t="shared" si="56"/>
        <v>Año 2020</v>
      </c>
      <c r="AD78" s="32" t="str">
        <f t="shared" si="56"/>
        <v>Número</v>
      </c>
      <c r="AE78" s="30" t="str">
        <f t="shared" si="56"/>
        <v>Empleados</v>
      </c>
      <c r="AG78" s="33" t="str">
        <f t="shared" si="49"/>
        <v>Gráfico 6</v>
      </c>
      <c r="AH78" s="34" t="str">
        <f t="shared" si="57"/>
        <v>Número Empleados Agrícultura</v>
      </c>
      <c r="AI78" s="34" t="str">
        <f t="shared" si="41"/>
        <v>Ventas Estimadas de empresas dedicadas a agricultura y/o ganadería clasificadas por el Servicio de Impuestos Internos de tamaño GRANDE 3</v>
      </c>
      <c r="AJ78" s="34" t="str">
        <f t="shared" si="50"/>
        <v>Número de Empleados en Empresas del Sector Agrícola en cultivos de Semillas de hortalizas según la Categoría de Tamaño Específica del Servicio de Impuestos Internos de Chile para el Año 2020 (empleados)</v>
      </c>
      <c r="AK78" s="35" t="str">
        <f t="shared" si="58"/>
        <v>Año 2020</v>
      </c>
      <c r="AL78" s="34" t="str">
        <f t="shared" si="58"/>
        <v>venta estimada, empresas en agricultura, cultivos, actividad económica, agricultura, ganadería</v>
      </c>
      <c r="AM78" s="36" t="str">
        <f t="shared" si="51"/>
        <v>https://analytics.zoho.com/open-view/2395394000001175301?ZOHO_CRITERIA=%224.5%22.%22Id_Categor%C3%ADa%22%3D100115001</v>
      </c>
      <c r="AN78" s="44" t="str">
        <f t="shared" si="52"/>
        <v>CHL</v>
      </c>
      <c r="AO78" s="44" t="str">
        <f t="shared" si="52"/>
        <v>País</v>
      </c>
      <c r="AP78" s="34" t="str">
        <f t="shared" si="52"/>
        <v>Número de Empleados de las empresas dedicadas a una actividad económica asociada a la agricultura o la ganadería, según tamaño de la empresa.</v>
      </c>
      <c r="AQ78" s="45">
        <f t="shared" si="52"/>
        <v>44324</v>
      </c>
      <c r="AR78" s="36" t="str">
        <f t="shared" si="52"/>
        <v>Español</v>
      </c>
      <c r="AS78" s="36" t="str">
        <f t="shared" si="52"/>
        <v>Naty</v>
      </c>
      <c r="AT78" s="40" t="str">
        <f t="shared" si="52"/>
        <v>No Aplica</v>
      </c>
      <c r="AU78" s="40" t="str">
        <f t="shared" si="52"/>
        <v>No Aplica</v>
      </c>
      <c r="AV78" s="40" t="str">
        <f t="shared" si="52"/>
        <v>No Aplica</v>
      </c>
      <c r="AW78" s="35">
        <v>100115001</v>
      </c>
      <c r="AX78" s="41" t="e">
        <f t="shared" si="53"/>
        <v>#REF!</v>
      </c>
      <c r="AY78" s="46" t="str">
        <f t="shared" si="53"/>
        <v>Fruta</v>
      </c>
      <c r="AZ78" s="40">
        <f t="shared" si="53"/>
        <v>38</v>
      </c>
      <c r="BA78" s="41" t="e">
        <f>+VLOOKUP($AC78,[1]!Temporalidad[[nombre]:[Columna1]],7,0)</f>
        <v>#REF!</v>
      </c>
      <c r="BB78" s="41" t="e">
        <f>+VLOOKUP($E78,[1]!Tipo_Gráfico[#Data],2,0)</f>
        <v>#REF!</v>
      </c>
      <c r="BC78" s="36" t="str">
        <f t="shared" si="59"/>
        <v>Servicio de Impuestos Internos , Ministerio de Hacienda, Chile</v>
      </c>
      <c r="BD78" s="35" t="e">
        <f>+VLOOKUP($AD78,[1]!unidad_medida[[nombre]:[Columna1]],2,0)</f>
        <v>#REF!</v>
      </c>
      <c r="BE78" s="40" t="str">
        <f t="shared" si="54"/>
        <v>No Aplica</v>
      </c>
      <c r="BF78" s="40" t="str">
        <f t="shared" si="54"/>
        <v>No Aplica</v>
      </c>
      <c r="BG78" s="40" t="str">
        <f t="shared" si="54"/>
        <v>No Aplica</v>
      </c>
      <c r="BH78" s="41" t="e">
        <f>+VLOOKUP($AS78,[1]!Responsables[#Data],3,0)</f>
        <v>#REF!</v>
      </c>
      <c r="BI78" s="41" t="e">
        <f>+VLOOKUP($AD78,[1]!unidad_medida[[nombre]:[Columna1]],5,0)</f>
        <v>#REF!</v>
      </c>
    </row>
    <row r="79" spans="1:61" ht="43.5" x14ac:dyDescent="0.35">
      <c r="A79" s="58" t="s">
        <v>250</v>
      </c>
      <c r="B79" s="58" t="s">
        <v>251</v>
      </c>
      <c r="C79" s="59">
        <v>4.0999999999999996</v>
      </c>
      <c r="D79" s="19">
        <f t="shared" si="55"/>
        <v>78</v>
      </c>
      <c r="E79" s="20" t="str">
        <f t="shared" si="61"/>
        <v>GR</v>
      </c>
      <c r="F79" s="21"/>
      <c r="G79" s="22"/>
      <c r="H79" s="22"/>
      <c r="I79" s="24">
        <v>100115003</v>
      </c>
      <c r="J79" s="23" t="s">
        <v>48</v>
      </c>
      <c r="K79" s="22"/>
      <c r="L79" s="22"/>
      <c r="M79" s="22"/>
      <c r="N79" s="22"/>
      <c r="O79" s="22"/>
      <c r="P79" s="53" t="str">
        <f t="shared" si="42"/>
        <v>Número de Empleados en Empresas del Sector Agrícola en cultivos de Otras semillas de cereales, legumbres y oleaginosas según la Categoría de Tamaño Específica del Servicio de Impuestos Internos de Chile para el Año 2020 (empleados)</v>
      </c>
      <c r="Q79" s="20" t="str">
        <f t="shared" si="60"/>
        <v>Gráfico 6</v>
      </c>
      <c r="R79" s="49" t="s">
        <v>189</v>
      </c>
      <c r="S79" s="50">
        <f t="shared" si="47"/>
        <v>100115003</v>
      </c>
      <c r="T79" s="28"/>
      <c r="U79" s="28"/>
      <c r="V79" s="28"/>
      <c r="W79" s="28"/>
      <c r="X79" s="28"/>
      <c r="Y79" s="28"/>
      <c r="Z79" s="25" t="str">
        <f t="shared" si="48"/>
        <v>https://analytics.zoho.com/open-view/2395394000001175301?ZOHO_CRITERIA=%224.5%22.%22Id_Categor%C3%ADa%22%3D100115003</v>
      </c>
      <c r="AA79" s="54" t="s">
        <v>190</v>
      </c>
      <c r="AB79" s="30" t="str">
        <f t="shared" si="56"/>
        <v>Chile</v>
      </c>
      <c r="AC79" s="31" t="str">
        <f t="shared" si="56"/>
        <v>Año 2020</v>
      </c>
      <c r="AD79" s="32" t="str">
        <f t="shared" si="56"/>
        <v>Número</v>
      </c>
      <c r="AE79" s="30" t="str">
        <f t="shared" si="56"/>
        <v>Empleados</v>
      </c>
      <c r="AG79" s="33" t="str">
        <f t="shared" si="49"/>
        <v>Gráfico 6</v>
      </c>
      <c r="AH79" s="34" t="str">
        <f t="shared" si="57"/>
        <v>Número Empleados Agrícultura</v>
      </c>
      <c r="AI79" s="34" t="str">
        <f t="shared" si="41"/>
        <v>Ventas Estimadas de empresas dedicadas a agricultura y/o ganadería clasificadas por el Servicio de Impuestos Internos de tamaño GRANDE 3</v>
      </c>
      <c r="AJ79" s="34" t="str">
        <f t="shared" si="50"/>
        <v>Número de Empleados en Empresas del Sector Agrícola en cultivos de Otras semillas de cereales, legumbres y oleaginosas según la Categoría de Tamaño Específica del Servicio de Impuestos Internos de Chile para el Año 2020 (empleados)</v>
      </c>
      <c r="AK79" s="35" t="str">
        <f t="shared" si="58"/>
        <v>Año 2020</v>
      </c>
      <c r="AL79" s="34" t="str">
        <f t="shared" si="58"/>
        <v>venta estimada, empresas en agricultura, cultivos, actividad económica, agricultura, ganadería</v>
      </c>
      <c r="AM79" s="36" t="str">
        <f t="shared" si="51"/>
        <v>https://analytics.zoho.com/open-view/2395394000001175301?ZOHO_CRITERIA=%224.5%22.%22Id_Categor%C3%ADa%22%3D100115003</v>
      </c>
      <c r="AN79" s="44" t="str">
        <f t="shared" si="52"/>
        <v>CHL</v>
      </c>
      <c r="AO79" s="44" t="str">
        <f t="shared" si="52"/>
        <v>País</v>
      </c>
      <c r="AP79" s="34" t="str">
        <f t="shared" si="52"/>
        <v>Número de Empleados de las empresas dedicadas a una actividad económica asociada a la agricultura o la ganadería, según tamaño de la empresa.</v>
      </c>
      <c r="AQ79" s="45">
        <f t="shared" si="52"/>
        <v>44324</v>
      </c>
      <c r="AR79" s="36" t="str">
        <f t="shared" si="52"/>
        <v>Español</v>
      </c>
      <c r="AS79" s="36" t="str">
        <f t="shared" si="52"/>
        <v>Naty</v>
      </c>
      <c r="AT79" s="40" t="str">
        <f t="shared" si="52"/>
        <v>No Aplica</v>
      </c>
      <c r="AU79" s="40" t="str">
        <f t="shared" si="52"/>
        <v>No Aplica</v>
      </c>
      <c r="AV79" s="40" t="str">
        <f t="shared" si="52"/>
        <v>No Aplica</v>
      </c>
      <c r="AW79" s="35">
        <v>100115003</v>
      </c>
      <c r="AX79" s="41" t="e">
        <f t="shared" si="53"/>
        <v>#REF!</v>
      </c>
      <c r="AY79" s="46" t="str">
        <f t="shared" si="53"/>
        <v>Fruta</v>
      </c>
      <c r="AZ79" s="40">
        <f t="shared" si="53"/>
        <v>38</v>
      </c>
      <c r="BA79" s="41" t="e">
        <f>+VLOOKUP($AC79,[1]!Temporalidad[[nombre]:[Columna1]],7,0)</f>
        <v>#REF!</v>
      </c>
      <c r="BB79" s="41" t="e">
        <f>+VLOOKUP($E79,[1]!Tipo_Gráfico[#Data],2,0)</f>
        <v>#REF!</v>
      </c>
      <c r="BC79" s="36" t="str">
        <f t="shared" si="59"/>
        <v>Servicio de Impuestos Internos , Ministerio de Hacienda, Chile</v>
      </c>
      <c r="BD79" s="35" t="e">
        <f>+VLOOKUP($AD79,[1]!unidad_medida[[nombre]:[Columna1]],2,0)</f>
        <v>#REF!</v>
      </c>
      <c r="BE79" s="40" t="str">
        <f t="shared" si="54"/>
        <v>No Aplica</v>
      </c>
      <c r="BF79" s="40" t="str">
        <f t="shared" si="54"/>
        <v>No Aplica</v>
      </c>
      <c r="BG79" s="40" t="str">
        <f t="shared" si="54"/>
        <v>No Aplica</v>
      </c>
      <c r="BH79" s="41" t="e">
        <f>+VLOOKUP($AS79,[1]!Responsables[#Data],3,0)</f>
        <v>#REF!</v>
      </c>
      <c r="BI79" s="41" t="e">
        <f>+VLOOKUP($AD79,[1]!unidad_medida[[nombre]:[Columna1]],5,0)</f>
        <v>#REF!</v>
      </c>
    </row>
    <row r="80" spans="1:61" ht="43.5" x14ac:dyDescent="0.35">
      <c r="A80" s="58" t="s">
        <v>250</v>
      </c>
      <c r="B80" s="58" t="s">
        <v>251</v>
      </c>
      <c r="C80" s="59">
        <v>4.0999999999999996</v>
      </c>
      <c r="D80" s="19">
        <f t="shared" si="55"/>
        <v>79</v>
      </c>
      <c r="E80" s="20" t="str">
        <f t="shared" si="61"/>
        <v>GR</v>
      </c>
      <c r="F80" s="21"/>
      <c r="G80" s="22"/>
      <c r="H80" s="22"/>
      <c r="I80" s="24">
        <v>100117002</v>
      </c>
      <c r="J80" s="23" t="s">
        <v>48</v>
      </c>
      <c r="K80" s="22"/>
      <c r="L80" s="22"/>
      <c r="M80" s="22"/>
      <c r="N80" s="22"/>
      <c r="O80" s="22"/>
      <c r="P80" s="53" t="str">
        <f t="shared" si="42"/>
        <v>Número de Empleados en Empresas del Sector Agrícola en cultivos de Plantas de fibra según la Categoría de Tamaño Específica del Servicio de Impuestos Internos de Chile para el Año 2020 (empleados)</v>
      </c>
      <c r="Q80" s="20" t="str">
        <f t="shared" si="60"/>
        <v>Gráfico 6</v>
      </c>
      <c r="R80" s="49" t="s">
        <v>191</v>
      </c>
      <c r="S80" s="50">
        <f t="shared" si="47"/>
        <v>100117002</v>
      </c>
      <c r="T80" s="28"/>
      <c r="U80" s="28"/>
      <c r="V80" s="28"/>
      <c r="W80" s="28"/>
      <c r="X80" s="28"/>
      <c r="Y80" s="28"/>
      <c r="Z80" s="25" t="str">
        <f t="shared" si="48"/>
        <v>https://analytics.zoho.com/open-view/2395394000001175301?ZOHO_CRITERIA=%224.5%22.%22Id_Categor%C3%ADa%22%3D100117002</v>
      </c>
      <c r="AA80" s="54" t="s">
        <v>192</v>
      </c>
      <c r="AB80" s="30" t="str">
        <f t="shared" si="56"/>
        <v>Chile</v>
      </c>
      <c r="AC80" s="31" t="str">
        <f t="shared" si="56"/>
        <v>Año 2020</v>
      </c>
      <c r="AD80" s="32" t="str">
        <f t="shared" si="56"/>
        <v>Número</v>
      </c>
      <c r="AE80" s="30" t="str">
        <f t="shared" si="56"/>
        <v>Empleados</v>
      </c>
      <c r="AG80" s="33" t="str">
        <f t="shared" si="49"/>
        <v>Gráfico 6</v>
      </c>
      <c r="AH80" s="34" t="str">
        <f t="shared" si="57"/>
        <v>Número Empleados Agrícultura</v>
      </c>
      <c r="AI80" s="34" t="str">
        <f t="shared" si="41"/>
        <v>Ventas Estimadas de empresas dedicadas a agricultura y/o ganadería clasificadas por el Servicio de Impuestos Internos de tamaño GRANDE 3</v>
      </c>
      <c r="AJ80" s="34" t="str">
        <f t="shared" si="50"/>
        <v>Número de Empleados en Empresas del Sector Agrícola en cultivos de Plantas de fibra según la Categoría de Tamaño Específica del Servicio de Impuestos Internos de Chile para el Año 2020 (empleados)</v>
      </c>
      <c r="AK80" s="35" t="str">
        <f t="shared" si="58"/>
        <v>Año 2020</v>
      </c>
      <c r="AL80" s="34" t="str">
        <f t="shared" si="58"/>
        <v>venta estimada, empresas en agricultura, cultivos, actividad económica, agricultura, ganadería</v>
      </c>
      <c r="AM80" s="36" t="str">
        <f t="shared" si="51"/>
        <v>https://analytics.zoho.com/open-view/2395394000001175301?ZOHO_CRITERIA=%224.5%22.%22Id_Categor%C3%ADa%22%3D100117002</v>
      </c>
      <c r="AN80" s="44" t="str">
        <f t="shared" si="52"/>
        <v>CHL</v>
      </c>
      <c r="AO80" s="44" t="str">
        <f t="shared" si="52"/>
        <v>País</v>
      </c>
      <c r="AP80" s="34" t="str">
        <f t="shared" si="52"/>
        <v>Número de Empleados de las empresas dedicadas a una actividad económica asociada a la agricultura o la ganadería, según tamaño de la empresa.</v>
      </c>
      <c r="AQ80" s="45">
        <f t="shared" si="52"/>
        <v>44324</v>
      </c>
      <c r="AR80" s="36" t="str">
        <f t="shared" si="52"/>
        <v>Español</v>
      </c>
      <c r="AS80" s="36" t="str">
        <f t="shared" si="52"/>
        <v>Naty</v>
      </c>
      <c r="AT80" s="40" t="str">
        <f t="shared" si="52"/>
        <v>No Aplica</v>
      </c>
      <c r="AU80" s="40" t="str">
        <f t="shared" si="52"/>
        <v>No Aplica</v>
      </c>
      <c r="AV80" s="40" t="str">
        <f t="shared" si="52"/>
        <v>No Aplica</v>
      </c>
      <c r="AW80" s="35">
        <v>100117002</v>
      </c>
      <c r="AX80" s="41" t="e">
        <f t="shared" si="53"/>
        <v>#REF!</v>
      </c>
      <c r="AY80" s="46" t="str">
        <f t="shared" si="53"/>
        <v>Fruta</v>
      </c>
      <c r="AZ80" s="40">
        <f t="shared" si="53"/>
        <v>38</v>
      </c>
      <c r="BA80" s="41" t="e">
        <f>+VLOOKUP($AC80,[1]!Temporalidad[[nombre]:[Columna1]],7,0)</f>
        <v>#REF!</v>
      </c>
      <c r="BB80" s="41" t="e">
        <f>+VLOOKUP($E80,[1]!Tipo_Gráfico[#Data],2,0)</f>
        <v>#REF!</v>
      </c>
      <c r="BC80" s="36" t="str">
        <f t="shared" si="59"/>
        <v>Servicio de Impuestos Internos , Ministerio de Hacienda, Chile</v>
      </c>
      <c r="BD80" s="35" t="e">
        <f>+VLOOKUP($AD80,[1]!unidad_medida[[nombre]:[Columna1]],2,0)</f>
        <v>#REF!</v>
      </c>
      <c r="BE80" s="40" t="str">
        <f t="shared" si="54"/>
        <v>No Aplica</v>
      </c>
      <c r="BF80" s="40" t="str">
        <f t="shared" si="54"/>
        <v>No Aplica</v>
      </c>
      <c r="BG80" s="40" t="str">
        <f t="shared" si="54"/>
        <v>No Aplica</v>
      </c>
      <c r="BH80" s="41" t="e">
        <f>+VLOOKUP($AS80,[1]!Responsables[#Data],3,0)</f>
        <v>#REF!</v>
      </c>
      <c r="BI80" s="41" t="e">
        <f>+VLOOKUP($AD80,[1]!unidad_medida[[nombre]:[Columna1]],5,0)</f>
        <v>#REF!</v>
      </c>
    </row>
    <row r="81" spans="1:61" ht="43.5" x14ac:dyDescent="0.35">
      <c r="A81" s="58" t="s">
        <v>250</v>
      </c>
      <c r="B81" s="58" t="s">
        <v>251</v>
      </c>
      <c r="C81" s="59">
        <v>4.0999999999999996</v>
      </c>
      <c r="D81" s="19">
        <f t="shared" si="55"/>
        <v>80</v>
      </c>
      <c r="E81" s="20" t="str">
        <f t="shared" si="61"/>
        <v>GR</v>
      </c>
      <c r="F81" s="21"/>
      <c r="G81" s="22"/>
      <c r="H81" s="22"/>
      <c r="I81" s="24">
        <v>100117005</v>
      </c>
      <c r="J81" s="23" t="s">
        <v>48</v>
      </c>
      <c r="K81" s="22"/>
      <c r="L81" s="22"/>
      <c r="M81" s="22"/>
      <c r="N81" s="22"/>
      <c r="O81" s="22"/>
      <c r="P81" s="53" t="str">
        <f t="shared" si="42"/>
        <v>Número de Empleados en Empresas del Sector Agrícola en cultivos de Flores según la Categoría de Tamaño Específica del Servicio de Impuestos Internos de Chile para el Año 2020 (empleados)</v>
      </c>
      <c r="Q81" s="20" t="str">
        <f t="shared" si="60"/>
        <v>Gráfico 6</v>
      </c>
      <c r="R81" s="49" t="s">
        <v>193</v>
      </c>
      <c r="S81" s="50">
        <f t="shared" si="47"/>
        <v>100117005</v>
      </c>
      <c r="T81" s="28"/>
      <c r="U81" s="28"/>
      <c r="V81" s="28"/>
      <c r="W81" s="28"/>
      <c r="X81" s="28"/>
      <c r="Y81" s="28"/>
      <c r="Z81" s="25" t="str">
        <f t="shared" si="48"/>
        <v>https://analytics.zoho.com/open-view/2395394000001175301?ZOHO_CRITERIA=%224.5%22.%22Id_Categor%C3%ADa%22%3D100117005</v>
      </c>
      <c r="AA81" s="54" t="s">
        <v>194</v>
      </c>
      <c r="AB81" s="30" t="str">
        <f t="shared" si="56"/>
        <v>Chile</v>
      </c>
      <c r="AC81" s="31" t="str">
        <f t="shared" si="56"/>
        <v>Año 2020</v>
      </c>
      <c r="AD81" s="32" t="str">
        <f t="shared" si="56"/>
        <v>Número</v>
      </c>
      <c r="AE81" s="30" t="str">
        <f t="shared" si="56"/>
        <v>Empleados</v>
      </c>
      <c r="AG81" s="33" t="str">
        <f t="shared" si="49"/>
        <v>Gráfico 6</v>
      </c>
      <c r="AH81" s="34" t="str">
        <f t="shared" si="57"/>
        <v>Número Empleados Agrícultura</v>
      </c>
      <c r="AI81" s="34" t="str">
        <f t="shared" si="41"/>
        <v>Ventas Estimadas de empresas dedicadas a agricultura y/o ganadería clasificadas por el Servicio de Impuestos Internos de tamaño GRANDE 3</v>
      </c>
      <c r="AJ81" s="34" t="str">
        <f t="shared" si="50"/>
        <v>Número de Empleados en Empresas del Sector Agrícola en cultivos de Flores según la Categoría de Tamaño Específica del Servicio de Impuestos Internos de Chile para el Año 2020 (empleados)</v>
      </c>
      <c r="AK81" s="35" t="str">
        <f t="shared" si="58"/>
        <v>Año 2020</v>
      </c>
      <c r="AL81" s="34" t="str">
        <f t="shared" si="58"/>
        <v>venta estimada, empresas en agricultura, cultivos, actividad económica, agricultura, ganadería</v>
      </c>
      <c r="AM81" s="36" t="str">
        <f t="shared" si="51"/>
        <v>https://analytics.zoho.com/open-view/2395394000001175301?ZOHO_CRITERIA=%224.5%22.%22Id_Categor%C3%ADa%22%3D100117005</v>
      </c>
      <c r="AN81" s="44" t="str">
        <f t="shared" si="52"/>
        <v>CHL</v>
      </c>
      <c r="AO81" s="44" t="str">
        <f t="shared" si="52"/>
        <v>País</v>
      </c>
      <c r="AP81" s="34" t="str">
        <f t="shared" si="52"/>
        <v>Número de Empleados de las empresas dedicadas a una actividad económica asociada a la agricultura o la ganadería, según tamaño de la empresa.</v>
      </c>
      <c r="AQ81" s="45">
        <f t="shared" si="52"/>
        <v>44324</v>
      </c>
      <c r="AR81" s="36" t="str">
        <f t="shared" si="52"/>
        <v>Español</v>
      </c>
      <c r="AS81" s="36" t="str">
        <f t="shared" si="52"/>
        <v>Naty</v>
      </c>
      <c r="AT81" s="40" t="str">
        <f t="shared" si="52"/>
        <v>No Aplica</v>
      </c>
      <c r="AU81" s="40" t="str">
        <f t="shared" si="52"/>
        <v>No Aplica</v>
      </c>
      <c r="AV81" s="40" t="str">
        <f t="shared" si="52"/>
        <v>No Aplica</v>
      </c>
      <c r="AW81" s="35">
        <v>100117005</v>
      </c>
      <c r="AX81" s="41" t="e">
        <f t="shared" si="53"/>
        <v>#REF!</v>
      </c>
      <c r="AY81" s="46" t="str">
        <f t="shared" si="53"/>
        <v>Fruta</v>
      </c>
      <c r="AZ81" s="40">
        <f t="shared" si="53"/>
        <v>38</v>
      </c>
      <c r="BA81" s="41" t="e">
        <f>+VLOOKUP($AC81,[1]!Temporalidad[[nombre]:[Columna1]],7,0)</f>
        <v>#REF!</v>
      </c>
      <c r="BB81" s="41" t="e">
        <f>+VLOOKUP($E81,[1]!Tipo_Gráfico[#Data],2,0)</f>
        <v>#REF!</v>
      </c>
      <c r="BC81" s="36" t="str">
        <f t="shared" si="59"/>
        <v>Servicio de Impuestos Internos , Ministerio de Hacienda, Chile</v>
      </c>
      <c r="BD81" s="35" t="e">
        <f>+VLOOKUP($AD81,[1]!unidad_medida[[nombre]:[Columna1]],2,0)</f>
        <v>#REF!</v>
      </c>
      <c r="BE81" s="40" t="str">
        <f t="shared" si="54"/>
        <v>No Aplica</v>
      </c>
      <c r="BF81" s="40" t="str">
        <f t="shared" si="54"/>
        <v>No Aplica</v>
      </c>
      <c r="BG81" s="40" t="str">
        <f t="shared" si="54"/>
        <v>No Aplica</v>
      </c>
      <c r="BH81" s="41" t="e">
        <f>+VLOOKUP($AS81,[1]!Responsables[#Data],3,0)</f>
        <v>#REF!</v>
      </c>
      <c r="BI81" s="41" t="e">
        <f>+VLOOKUP($AD81,[1]!unidad_medida[[nombre]:[Columna1]],5,0)</f>
        <v>#REF!</v>
      </c>
    </row>
    <row r="82" spans="1:61" ht="43.5" x14ac:dyDescent="0.35">
      <c r="A82" s="58" t="s">
        <v>250</v>
      </c>
      <c r="B82" s="58" t="s">
        <v>251</v>
      </c>
      <c r="C82" s="59">
        <v>4.0999999999999996</v>
      </c>
      <c r="D82" s="19">
        <f t="shared" si="55"/>
        <v>81</v>
      </c>
      <c r="E82" s="20" t="str">
        <f t="shared" si="61"/>
        <v>GR</v>
      </c>
      <c r="F82" s="21"/>
      <c r="G82" s="22"/>
      <c r="H82" s="22"/>
      <c r="I82" s="24">
        <v>100117006</v>
      </c>
      <c r="J82" s="23" t="s">
        <v>48</v>
      </c>
      <c r="K82" s="22"/>
      <c r="L82" s="22"/>
      <c r="M82" s="22"/>
      <c r="N82" s="22"/>
      <c r="O82" s="22"/>
      <c r="P82" s="53" t="str">
        <f t="shared" si="42"/>
        <v>Número de Empleados en Empresas del Sector Agrícola en cultivos de Forraje en praderas mejoradas o sembradas según la Categoría de Tamaño Específica del Servicio de Impuestos Internos de Chile para el Año 2020 (empleados)</v>
      </c>
      <c r="Q82" s="20" t="str">
        <f t="shared" si="60"/>
        <v>Gráfico 6</v>
      </c>
      <c r="R82" s="49" t="s">
        <v>195</v>
      </c>
      <c r="S82" s="50">
        <f t="shared" si="47"/>
        <v>100117006</v>
      </c>
      <c r="T82" s="28"/>
      <c r="U82" s="28"/>
      <c r="V82" s="28"/>
      <c r="W82" s="28"/>
      <c r="X82" s="28"/>
      <c r="Y82" s="28"/>
      <c r="Z82" s="25" t="str">
        <f t="shared" si="48"/>
        <v>https://analytics.zoho.com/open-view/2395394000001175301?ZOHO_CRITERIA=%224.5%22.%22Id_Categor%C3%ADa%22%3D100117006</v>
      </c>
      <c r="AA82" s="54" t="s">
        <v>196</v>
      </c>
      <c r="AB82" s="30" t="str">
        <f t="shared" si="56"/>
        <v>Chile</v>
      </c>
      <c r="AC82" s="31" t="str">
        <f t="shared" si="56"/>
        <v>Año 2020</v>
      </c>
      <c r="AD82" s="32" t="str">
        <f t="shared" si="56"/>
        <v>Número</v>
      </c>
      <c r="AE82" s="30" t="str">
        <f t="shared" si="56"/>
        <v>Empleados</v>
      </c>
      <c r="AG82" s="33" t="str">
        <f t="shared" si="49"/>
        <v>Gráfico 6</v>
      </c>
      <c r="AH82" s="34" t="str">
        <f t="shared" si="57"/>
        <v>Número Empleados Agrícultura</v>
      </c>
      <c r="AI82" s="34" t="str">
        <f t="shared" si="41"/>
        <v>Ventas Estimadas de empresas dedicadas a agricultura y/o ganadería clasificadas por el Servicio de Impuestos Internos de tamaño GRANDE 3</v>
      </c>
      <c r="AJ82" s="34" t="str">
        <f t="shared" si="50"/>
        <v>Número de Empleados en Empresas del Sector Agrícola en cultivos de Forraje en praderas mejoradas o sembradas según la Categoría de Tamaño Específica del Servicio de Impuestos Internos de Chile para el Año 2020 (empleados)</v>
      </c>
      <c r="AK82" s="35" t="str">
        <f t="shared" si="58"/>
        <v>Año 2020</v>
      </c>
      <c r="AL82" s="34" t="str">
        <f t="shared" si="58"/>
        <v>venta estimada, empresas en agricultura, cultivos, actividad económica, agricultura, ganadería</v>
      </c>
      <c r="AM82" s="36" t="str">
        <f t="shared" si="51"/>
        <v>https://analytics.zoho.com/open-view/2395394000001175301?ZOHO_CRITERIA=%224.5%22.%22Id_Categor%C3%ADa%22%3D100117006</v>
      </c>
      <c r="AN82" s="44" t="str">
        <f t="shared" si="52"/>
        <v>CHL</v>
      </c>
      <c r="AO82" s="44" t="str">
        <f t="shared" si="52"/>
        <v>País</v>
      </c>
      <c r="AP82" s="34" t="str">
        <f t="shared" si="52"/>
        <v>Número de Empleados de las empresas dedicadas a una actividad económica asociada a la agricultura o la ganadería, según tamaño de la empresa.</v>
      </c>
      <c r="AQ82" s="45">
        <f t="shared" si="52"/>
        <v>44324</v>
      </c>
      <c r="AR82" s="36" t="str">
        <f t="shared" si="52"/>
        <v>Español</v>
      </c>
      <c r="AS82" s="36" t="str">
        <f t="shared" si="52"/>
        <v>Naty</v>
      </c>
      <c r="AT82" s="40" t="str">
        <f t="shared" si="52"/>
        <v>No Aplica</v>
      </c>
      <c r="AU82" s="40" t="str">
        <f t="shared" si="52"/>
        <v>No Aplica</v>
      </c>
      <c r="AV82" s="40" t="str">
        <f t="shared" si="52"/>
        <v>No Aplica</v>
      </c>
      <c r="AW82" s="35">
        <v>100117006</v>
      </c>
      <c r="AX82" s="41" t="e">
        <f t="shared" si="53"/>
        <v>#REF!</v>
      </c>
      <c r="AY82" s="46" t="str">
        <f t="shared" si="53"/>
        <v>Fruta</v>
      </c>
      <c r="AZ82" s="40">
        <f t="shared" si="53"/>
        <v>38</v>
      </c>
      <c r="BA82" s="41" t="e">
        <f>+VLOOKUP($AC82,[1]!Temporalidad[[nombre]:[Columna1]],7,0)</f>
        <v>#REF!</v>
      </c>
      <c r="BB82" s="41" t="e">
        <f>+VLOOKUP($E82,[1]!Tipo_Gráfico[#Data],2,0)</f>
        <v>#REF!</v>
      </c>
      <c r="BC82" s="36" t="str">
        <f t="shared" si="59"/>
        <v>Servicio de Impuestos Internos , Ministerio de Hacienda, Chile</v>
      </c>
      <c r="BD82" s="35" t="e">
        <f>+VLOOKUP($AD82,[1]!unidad_medida[[nombre]:[Columna1]],2,0)</f>
        <v>#REF!</v>
      </c>
      <c r="BE82" s="40" t="str">
        <f t="shared" si="54"/>
        <v>No Aplica</v>
      </c>
      <c r="BF82" s="40" t="str">
        <f t="shared" si="54"/>
        <v>No Aplica</v>
      </c>
      <c r="BG82" s="40" t="str">
        <f t="shared" si="54"/>
        <v>No Aplica</v>
      </c>
      <c r="BH82" s="41" t="e">
        <f>+VLOOKUP($AS82,[1]!Responsables[#Data],3,0)</f>
        <v>#REF!</v>
      </c>
      <c r="BI82" s="41" t="e">
        <f>+VLOOKUP($AD82,[1]!unidad_medida[[nombre]:[Columna1]],5,0)</f>
        <v>#REF!</v>
      </c>
    </row>
    <row r="83" spans="1:61" ht="43.5" x14ac:dyDescent="0.35">
      <c r="A83" s="58" t="s">
        <v>250</v>
      </c>
      <c r="B83" s="58" t="s">
        <v>251</v>
      </c>
      <c r="C83" s="59">
        <v>4.0999999999999996</v>
      </c>
      <c r="D83" s="19">
        <f t="shared" si="55"/>
        <v>82</v>
      </c>
      <c r="E83" s="20" t="str">
        <f t="shared" si="61"/>
        <v>GR</v>
      </c>
      <c r="F83" s="21"/>
      <c r="G83" s="22"/>
      <c r="H83" s="24">
        <v>100110</v>
      </c>
      <c r="I83" s="22"/>
      <c r="J83" s="23" t="s">
        <v>48</v>
      </c>
      <c r="K83" s="22"/>
      <c r="L83" s="22"/>
      <c r="M83" s="22"/>
      <c r="N83" s="22"/>
      <c r="O83" s="22"/>
      <c r="P83" s="53" t="str">
        <f>+"Ventas Estimadas de Empresas del Sector Agrícola en cultivos de "&amp;R83&amp;"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83" s="20" t="s">
        <v>197</v>
      </c>
      <c r="R83" s="47" t="s">
        <v>136</v>
      </c>
      <c r="S83" s="48">
        <f>+H83</f>
        <v>100110</v>
      </c>
      <c r="T83" s="28"/>
      <c r="U83" s="28"/>
      <c r="V83" s="28"/>
      <c r="W83" s="28"/>
      <c r="X83" s="28"/>
      <c r="Y83" s="28"/>
      <c r="Z83" s="25" t="str">
        <f>+"https://analytics.zoho.com/open-view/2395394000001175328?ZOHO_CRITERIA=%224.5%22.%22Id_Producto%22%3D"&amp;S83</f>
        <v>https://analytics.zoho.com/open-view/2395394000001175328?ZOHO_CRITERIA=%224.5%22.%22Id_Producto%22%3D100110</v>
      </c>
      <c r="AA83" s="54" t="s">
        <v>198</v>
      </c>
      <c r="AB83" s="30" t="str">
        <f t="shared" si="56"/>
        <v>Chile</v>
      </c>
      <c r="AC83" s="31" t="str">
        <f t="shared" si="56"/>
        <v>Año 2020</v>
      </c>
      <c r="AD83" s="32" t="s">
        <v>106</v>
      </c>
      <c r="AE83" s="30" t="s">
        <v>107</v>
      </c>
      <c r="AG83" s="33" t="str">
        <f t="shared" si="49"/>
        <v>Gráfico 7</v>
      </c>
      <c r="AH83" s="34" t="s">
        <v>108</v>
      </c>
      <c r="AI83" s="34" t="s">
        <v>199</v>
      </c>
      <c r="AJ83" s="34" t="str">
        <f t="shared" si="50"/>
        <v>Ventas Estimadas de Empresas del Sector Agrícola en cultivos de Legumbres según la Categoría de Tamaño Específica del Servicio de Impuestos Internos de Chile para el Año 2020 (USD)</v>
      </c>
      <c r="AK83" s="35" t="str">
        <f t="shared" si="58"/>
        <v>Año 2020</v>
      </c>
      <c r="AL83" s="34" t="str">
        <f t="shared" si="58"/>
        <v>venta estimada, empresas en agricultura, cultivos, actividad económica, agricultura, ganadería</v>
      </c>
      <c r="AM83" s="36" t="str">
        <f t="shared" si="51"/>
        <v>https://analytics.zoho.com/open-view/2395394000001175328?ZOHO_CRITERIA=%224.5%22.%22Id_Producto%22%3D100110</v>
      </c>
      <c r="AN83" s="44" t="str">
        <f t="shared" ref="AN83:AZ98" si="62">+AN82</f>
        <v>CHL</v>
      </c>
      <c r="AO83" s="44" t="str">
        <f t="shared" si="62"/>
        <v>País</v>
      </c>
      <c r="AP83" s="34" t="str">
        <f t="shared" si="62"/>
        <v>Número de Empleados de las empresas dedicadas a una actividad económica asociada a la agricultura o la ganadería, según tamaño de la empresa.</v>
      </c>
      <c r="AQ83" s="45">
        <f t="shared" si="62"/>
        <v>44324</v>
      </c>
      <c r="AR83" s="36" t="str">
        <f t="shared" si="62"/>
        <v>Español</v>
      </c>
      <c r="AS83" s="36" t="str">
        <f t="shared" si="62"/>
        <v>Naty</v>
      </c>
      <c r="AT83" s="40" t="str">
        <f t="shared" si="62"/>
        <v>No Aplica</v>
      </c>
      <c r="AU83" s="40" t="str">
        <f t="shared" si="62"/>
        <v>No Aplica</v>
      </c>
      <c r="AV83" s="40" t="str">
        <f t="shared" si="62"/>
        <v>No Aplica</v>
      </c>
      <c r="AW83" s="35">
        <f t="shared" si="62"/>
        <v>100117006</v>
      </c>
      <c r="AX83" s="41" t="e">
        <f t="shared" si="62"/>
        <v>#REF!</v>
      </c>
      <c r="AY83" s="46" t="str">
        <f t="shared" si="62"/>
        <v>Fruta</v>
      </c>
      <c r="AZ83" s="40">
        <f t="shared" si="62"/>
        <v>38</v>
      </c>
      <c r="BA83" s="41" t="e">
        <f>+VLOOKUP($AC83,[1]!Temporalidad[[nombre]:[Columna1]],7,0)</f>
        <v>#REF!</v>
      </c>
      <c r="BB83" s="41" t="e">
        <f>+VLOOKUP($E83,[1]!Tipo_Gráfico[#Data],2,0)</f>
        <v>#REF!</v>
      </c>
      <c r="BC83" s="36" t="str">
        <f t="shared" si="59"/>
        <v>Servicio de Impuestos Internos , Ministerio de Hacienda, Chile</v>
      </c>
      <c r="BD83" s="35" t="e">
        <f>+VLOOKUP($AD83,[1]!unidad_medida[[nombre]:[Columna1]],2,0)</f>
        <v>#REF!</v>
      </c>
      <c r="BE83" s="40" t="str">
        <f t="shared" ref="BE83:BG98" si="63">+BE82</f>
        <v>No Aplica</v>
      </c>
      <c r="BF83" s="40" t="str">
        <f t="shared" si="63"/>
        <v>No Aplica</v>
      </c>
      <c r="BG83" s="40" t="str">
        <f t="shared" si="63"/>
        <v>No Aplica</v>
      </c>
      <c r="BH83" s="41" t="e">
        <f>+VLOOKUP($AS83,[1]!Responsables[#Data],3,0)</f>
        <v>#REF!</v>
      </c>
      <c r="BI83" s="41" t="e">
        <f>+VLOOKUP($AD83,[1]!unidad_medida[[nombre]:[Columna1]],5,0)</f>
        <v>#REF!</v>
      </c>
    </row>
    <row r="84" spans="1:61" ht="43.5" x14ac:dyDescent="0.35">
      <c r="A84" s="58" t="s">
        <v>250</v>
      </c>
      <c r="B84" s="58" t="s">
        <v>251</v>
      </c>
      <c r="C84" s="59">
        <v>4.0999999999999996</v>
      </c>
      <c r="D84" s="19">
        <f t="shared" si="55"/>
        <v>83</v>
      </c>
      <c r="E84" s="20" t="str">
        <f t="shared" si="61"/>
        <v>GR</v>
      </c>
      <c r="F84" s="21"/>
      <c r="G84" s="22"/>
      <c r="H84" s="24">
        <v>100111</v>
      </c>
      <c r="I84" s="22"/>
      <c r="J84" s="23" t="s">
        <v>48</v>
      </c>
      <c r="K84" s="22"/>
      <c r="L84" s="22"/>
      <c r="M84" s="22"/>
      <c r="N84" s="22"/>
      <c r="O84" s="22"/>
      <c r="P84" s="53" t="str">
        <f t="shared" ref="P84:P111" si="64">+"Ventas Estimadas de Empresas del Sector Agrícola en cultivos de "&amp;R84&amp;"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84" s="20" t="str">
        <f t="shared" si="60"/>
        <v>Gráfico 7</v>
      </c>
      <c r="R84" s="47" t="s">
        <v>140</v>
      </c>
      <c r="S84" s="48">
        <f t="shared" ref="S84:S89" si="65">+H84</f>
        <v>100111</v>
      </c>
      <c r="T84" s="28"/>
      <c r="U84" s="28"/>
      <c r="V84" s="28"/>
      <c r="W84" s="28"/>
      <c r="X84" s="28"/>
      <c r="Y84" s="28"/>
      <c r="Z84" s="25" t="str">
        <f t="shared" ref="Z84:Z89" si="66">+"https://analytics.zoho.com/open-view/2395394000001175328?ZOHO_CRITERIA=%224.5%22.%22Id_Producto%22%3D"&amp;S84</f>
        <v>https://analytics.zoho.com/open-view/2395394000001175328?ZOHO_CRITERIA=%224.5%22.%22Id_Producto%22%3D100111</v>
      </c>
      <c r="AA84" s="54" t="s">
        <v>200</v>
      </c>
      <c r="AB84" s="30" t="str">
        <f t="shared" ref="AB84:AE99" si="67">+AB83</f>
        <v>Chile</v>
      </c>
      <c r="AC84" s="31" t="str">
        <f t="shared" si="67"/>
        <v>Año 2020</v>
      </c>
      <c r="AD84" s="32" t="str">
        <f t="shared" si="67"/>
        <v>Dólar USA</v>
      </c>
      <c r="AE84" s="30" t="str">
        <f t="shared" si="67"/>
        <v>Ventas</v>
      </c>
      <c r="AG84" s="33" t="str">
        <f t="shared" si="49"/>
        <v>Gráfico 7</v>
      </c>
      <c r="AH84" s="34" t="str">
        <f t="shared" si="57"/>
        <v>Ventas Estimadas Agricultura</v>
      </c>
      <c r="AI84" s="34" t="str">
        <f t="shared" si="41"/>
        <v>Ventas estimadas de empresas dedicadas a agricultura y/o ganadería</v>
      </c>
      <c r="AJ84" s="34" t="str">
        <f t="shared" si="50"/>
        <v>Ventas Estimadas de Empresas del Sector Agrícola en cultivos de Cereales según la Categoría de Tamaño Específica del Servicio de Impuestos Internos de Chile para el Año 2020 (USD)</v>
      </c>
      <c r="AK84" s="35" t="str">
        <f t="shared" ref="AK84:AL99" si="68">+AK83</f>
        <v>Año 2020</v>
      </c>
      <c r="AL84" s="34" t="str">
        <f t="shared" si="68"/>
        <v>venta estimada, empresas en agricultura, cultivos, actividad económica, agricultura, ganadería</v>
      </c>
      <c r="AM84" s="36" t="str">
        <f t="shared" si="51"/>
        <v>https://analytics.zoho.com/open-view/2395394000001175328?ZOHO_CRITERIA=%224.5%22.%22Id_Producto%22%3D100111</v>
      </c>
      <c r="AN84" s="44" t="str">
        <f t="shared" si="62"/>
        <v>CHL</v>
      </c>
      <c r="AO84" s="44" t="str">
        <f t="shared" si="62"/>
        <v>País</v>
      </c>
      <c r="AP84" s="34" t="str">
        <f t="shared" si="62"/>
        <v>Número de Empleados de las empresas dedicadas a una actividad económica asociada a la agricultura o la ganadería, según tamaño de la empresa.</v>
      </c>
      <c r="AQ84" s="45">
        <f t="shared" si="62"/>
        <v>44324</v>
      </c>
      <c r="AR84" s="36" t="str">
        <f t="shared" si="62"/>
        <v>Español</v>
      </c>
      <c r="AS84" s="36" t="str">
        <f t="shared" si="62"/>
        <v>Naty</v>
      </c>
      <c r="AT84" s="40" t="str">
        <f t="shared" si="62"/>
        <v>No Aplica</v>
      </c>
      <c r="AU84" s="40" t="str">
        <f t="shared" si="62"/>
        <v>No Aplica</v>
      </c>
      <c r="AV84" s="40" t="str">
        <f t="shared" si="62"/>
        <v>No Aplica</v>
      </c>
      <c r="AW84" s="35">
        <f t="shared" si="62"/>
        <v>100117006</v>
      </c>
      <c r="AX84" s="41" t="e">
        <f t="shared" si="62"/>
        <v>#REF!</v>
      </c>
      <c r="AY84" s="46" t="str">
        <f t="shared" si="62"/>
        <v>Fruta</v>
      </c>
      <c r="AZ84" s="40">
        <f t="shared" si="62"/>
        <v>38</v>
      </c>
      <c r="BA84" s="41" t="e">
        <f>+VLOOKUP($AC84,[1]!Temporalidad[[nombre]:[Columna1]],7,0)</f>
        <v>#REF!</v>
      </c>
      <c r="BB84" s="41" t="e">
        <f>+VLOOKUP($E84,[1]!Tipo_Gráfico[#Data],2,0)</f>
        <v>#REF!</v>
      </c>
      <c r="BC84" s="36" t="str">
        <f t="shared" si="59"/>
        <v>Servicio de Impuestos Internos , Ministerio de Hacienda, Chile</v>
      </c>
      <c r="BD84" s="35" t="e">
        <f>+VLOOKUP($AD84,[1]!unidad_medida[[nombre]:[Columna1]],2,0)</f>
        <v>#REF!</v>
      </c>
      <c r="BE84" s="40" t="str">
        <f t="shared" si="63"/>
        <v>No Aplica</v>
      </c>
      <c r="BF84" s="40" t="str">
        <f t="shared" si="63"/>
        <v>No Aplica</v>
      </c>
      <c r="BG84" s="40" t="str">
        <f t="shared" si="63"/>
        <v>No Aplica</v>
      </c>
      <c r="BH84" s="41" t="e">
        <f>+VLOOKUP($AS84,[1]!Responsables[#Data],3,0)</f>
        <v>#REF!</v>
      </c>
      <c r="BI84" s="41" t="e">
        <f>+VLOOKUP($AD84,[1]!unidad_medida[[nombre]:[Columna1]],5,0)</f>
        <v>#REF!</v>
      </c>
    </row>
    <row r="85" spans="1:61" ht="43.5" x14ac:dyDescent="0.35">
      <c r="A85" s="58" t="s">
        <v>250</v>
      </c>
      <c r="B85" s="58" t="s">
        <v>251</v>
      </c>
      <c r="C85" s="59">
        <v>4.0999999999999996</v>
      </c>
      <c r="D85" s="19">
        <f t="shared" si="55"/>
        <v>84</v>
      </c>
      <c r="E85" s="20" t="str">
        <f t="shared" si="61"/>
        <v>GR</v>
      </c>
      <c r="F85" s="21"/>
      <c r="G85" s="22"/>
      <c r="H85" s="24">
        <v>100112</v>
      </c>
      <c r="I85" s="22"/>
      <c r="J85" s="23" t="s">
        <v>48</v>
      </c>
      <c r="K85" s="22"/>
      <c r="L85" s="22"/>
      <c r="M85" s="22"/>
      <c r="N85" s="22"/>
      <c r="O85" s="22"/>
      <c r="P85" s="53" t="str">
        <f t="shared" si="64"/>
        <v>Ventas Estimadas de Empresas del Sector Agrícola en cultivos de Hortalizas según la Categoría de Tamaño Específica del Servicio de Impuestos Internos de Chile para el Año 2020 (USD)</v>
      </c>
      <c r="Q85" s="20" t="str">
        <f t="shared" si="60"/>
        <v>Gráfico 7</v>
      </c>
      <c r="R85" s="47" t="s">
        <v>142</v>
      </c>
      <c r="S85" s="48">
        <f t="shared" si="65"/>
        <v>100112</v>
      </c>
      <c r="T85" s="28"/>
      <c r="U85" s="28"/>
      <c r="V85" s="28"/>
      <c r="W85" s="28"/>
      <c r="X85" s="28"/>
      <c r="Y85" s="28"/>
      <c r="Z85" s="25" t="str">
        <f t="shared" si="66"/>
        <v>https://analytics.zoho.com/open-view/2395394000001175328?ZOHO_CRITERIA=%224.5%22.%22Id_Producto%22%3D100112</v>
      </c>
      <c r="AA85" s="54" t="s">
        <v>201</v>
      </c>
      <c r="AB85" s="30" t="str">
        <f t="shared" si="67"/>
        <v>Chile</v>
      </c>
      <c r="AC85" s="31" t="str">
        <f t="shared" si="67"/>
        <v>Año 2020</v>
      </c>
      <c r="AD85" s="32" t="str">
        <f t="shared" si="67"/>
        <v>Dólar USA</v>
      </c>
      <c r="AE85" s="30" t="str">
        <f t="shared" si="67"/>
        <v>Ventas</v>
      </c>
      <c r="AG85" s="33" t="str">
        <f t="shared" si="49"/>
        <v>Gráfico 7</v>
      </c>
      <c r="AH85" s="34" t="str">
        <f t="shared" si="57"/>
        <v>Ventas Estimadas Agricultura</v>
      </c>
      <c r="AI85" s="34" t="str">
        <f t="shared" si="41"/>
        <v>Ventas estimadas de empresas dedicadas a agricultura y/o ganadería</v>
      </c>
      <c r="AJ85" s="34" t="str">
        <f t="shared" si="50"/>
        <v>Ventas Estimadas de Empresas del Sector Agrícola en cultivos de Hortalizas según la Categoría de Tamaño Específica del Servicio de Impuestos Internos de Chile para el Año 2020 (USD)</v>
      </c>
      <c r="AK85" s="35" t="str">
        <f t="shared" si="68"/>
        <v>Año 2020</v>
      </c>
      <c r="AL85" s="34" t="str">
        <f t="shared" si="68"/>
        <v>venta estimada, empresas en agricultura, cultivos, actividad económica, agricultura, ganadería</v>
      </c>
      <c r="AM85" s="36" t="str">
        <f t="shared" si="51"/>
        <v>https://analytics.zoho.com/open-view/2395394000001175328?ZOHO_CRITERIA=%224.5%22.%22Id_Producto%22%3D100112</v>
      </c>
      <c r="AN85" s="44" t="str">
        <f t="shared" si="62"/>
        <v>CHL</v>
      </c>
      <c r="AO85" s="44" t="str">
        <f t="shared" si="62"/>
        <v>País</v>
      </c>
      <c r="AP85" s="34" t="str">
        <f t="shared" si="62"/>
        <v>Número de Empleados de las empresas dedicadas a una actividad económica asociada a la agricultura o la ganadería, según tamaño de la empresa.</v>
      </c>
      <c r="AQ85" s="45">
        <f t="shared" si="62"/>
        <v>44324</v>
      </c>
      <c r="AR85" s="36" t="str">
        <f t="shared" si="62"/>
        <v>Español</v>
      </c>
      <c r="AS85" s="36" t="str">
        <f t="shared" si="62"/>
        <v>Naty</v>
      </c>
      <c r="AT85" s="40" t="str">
        <f t="shared" si="62"/>
        <v>No Aplica</v>
      </c>
      <c r="AU85" s="40" t="str">
        <f t="shared" si="62"/>
        <v>No Aplica</v>
      </c>
      <c r="AV85" s="40" t="str">
        <f t="shared" si="62"/>
        <v>No Aplica</v>
      </c>
      <c r="AW85" s="35">
        <f t="shared" si="62"/>
        <v>100117006</v>
      </c>
      <c r="AX85" s="41" t="e">
        <f t="shared" si="62"/>
        <v>#REF!</v>
      </c>
      <c r="AY85" s="46" t="str">
        <f t="shared" si="62"/>
        <v>Fruta</v>
      </c>
      <c r="AZ85" s="40">
        <f t="shared" si="62"/>
        <v>38</v>
      </c>
      <c r="BA85" s="41" t="e">
        <f>+VLOOKUP($AC85,[1]!Temporalidad[[nombre]:[Columna1]],7,0)</f>
        <v>#REF!</v>
      </c>
      <c r="BB85" s="41" t="e">
        <f>+VLOOKUP($E85,[1]!Tipo_Gráfico[#Data],2,0)</f>
        <v>#REF!</v>
      </c>
      <c r="BC85" s="36" t="str">
        <f t="shared" si="59"/>
        <v>Servicio de Impuestos Internos , Ministerio de Hacienda, Chile</v>
      </c>
      <c r="BD85" s="35" t="e">
        <f>+VLOOKUP($AD85,[1]!unidad_medida[[nombre]:[Columna1]],2,0)</f>
        <v>#REF!</v>
      </c>
      <c r="BE85" s="40" t="str">
        <f t="shared" si="63"/>
        <v>No Aplica</v>
      </c>
      <c r="BF85" s="40" t="str">
        <f t="shared" si="63"/>
        <v>No Aplica</v>
      </c>
      <c r="BG85" s="40" t="str">
        <f t="shared" si="63"/>
        <v>No Aplica</v>
      </c>
      <c r="BH85" s="41" t="e">
        <f>+VLOOKUP($AS85,[1]!Responsables[#Data],3,0)</f>
        <v>#REF!</v>
      </c>
      <c r="BI85" s="41" t="e">
        <f>+VLOOKUP($AD85,[1]!unidad_medida[[nombre]:[Columna1]],5,0)</f>
        <v>#REF!</v>
      </c>
    </row>
    <row r="86" spans="1:61" ht="43.5" x14ac:dyDescent="0.35">
      <c r="A86" s="58" t="s">
        <v>250</v>
      </c>
      <c r="B86" s="58" t="s">
        <v>251</v>
      </c>
      <c r="C86" s="59">
        <v>4.0999999999999996</v>
      </c>
      <c r="D86" s="19">
        <f t="shared" si="55"/>
        <v>85</v>
      </c>
      <c r="E86" s="20" t="s">
        <v>47</v>
      </c>
      <c r="F86" s="21"/>
      <c r="G86" s="22"/>
      <c r="H86" s="24">
        <v>100113</v>
      </c>
      <c r="I86" s="22"/>
      <c r="J86" s="23" t="s">
        <v>48</v>
      </c>
      <c r="K86" s="22"/>
      <c r="L86" s="22"/>
      <c r="M86" s="22"/>
      <c r="N86" s="22"/>
      <c r="O86" s="22"/>
      <c r="P86" s="53" t="str">
        <f t="shared" si="64"/>
        <v>Ventas Estimadas de Empresas del Sector Agrícola en cultivos de Industriales según la Categoría de Tamaño Específica del Servicio de Impuestos Internos de Chile para el Año 2020 (USD)</v>
      </c>
      <c r="Q86" s="20" t="s">
        <v>197</v>
      </c>
      <c r="R86" s="47" t="s">
        <v>144</v>
      </c>
      <c r="S86" s="48">
        <f t="shared" si="65"/>
        <v>100113</v>
      </c>
      <c r="T86" s="28"/>
      <c r="U86" s="28"/>
      <c r="V86" s="28"/>
      <c r="W86" s="28"/>
      <c r="X86" s="28"/>
      <c r="Y86" s="28"/>
      <c r="Z86" s="25" t="str">
        <f t="shared" si="66"/>
        <v>https://analytics.zoho.com/open-view/2395394000001175328?ZOHO_CRITERIA=%224.5%22.%22Id_Producto%22%3D100113</v>
      </c>
      <c r="AA86" s="54" t="s">
        <v>202</v>
      </c>
      <c r="AB86" s="30" t="str">
        <f t="shared" si="67"/>
        <v>Chile</v>
      </c>
      <c r="AC86" s="31" t="str">
        <f t="shared" si="67"/>
        <v>Año 2020</v>
      </c>
      <c r="AD86" s="32" t="str">
        <f t="shared" si="67"/>
        <v>Dólar USA</v>
      </c>
      <c r="AE86" s="30" t="str">
        <f t="shared" si="67"/>
        <v>Ventas</v>
      </c>
      <c r="AG86" s="33" t="str">
        <f t="shared" si="49"/>
        <v>Gráfico 7</v>
      </c>
      <c r="AH86" s="34" t="str">
        <f t="shared" si="57"/>
        <v>Ventas Estimadas Agricultura</v>
      </c>
      <c r="AI86" s="34" t="str">
        <f t="shared" si="41"/>
        <v>Ventas estimadas de empresas dedicadas a agricultura y/o ganadería</v>
      </c>
      <c r="AJ86" s="34" t="str">
        <f t="shared" si="50"/>
        <v>Ventas Estimadas de Empresas del Sector Agrícola en cultivos de Industriales según la Categoría de Tamaño Específica del Servicio de Impuestos Internos de Chile para el Año 2020 (USD)</v>
      </c>
      <c r="AK86" s="35" t="str">
        <f t="shared" si="68"/>
        <v>Año 2020</v>
      </c>
      <c r="AL86" s="34" t="str">
        <f t="shared" si="68"/>
        <v>venta estimada, empresas en agricultura, cultivos, actividad económica, agricultura, ganadería</v>
      </c>
      <c r="AM86" s="36" t="str">
        <f t="shared" si="51"/>
        <v>https://analytics.zoho.com/open-view/2395394000001175328?ZOHO_CRITERIA=%224.5%22.%22Id_Producto%22%3D100113</v>
      </c>
      <c r="AN86" s="44" t="str">
        <f t="shared" si="62"/>
        <v>CHL</v>
      </c>
      <c r="AO86" s="44" t="str">
        <f t="shared" si="62"/>
        <v>País</v>
      </c>
      <c r="AP86" s="34" t="str">
        <f t="shared" si="62"/>
        <v>Número de Empleados de las empresas dedicadas a una actividad económica asociada a la agricultura o la ganadería, según tamaño de la empresa.</v>
      </c>
      <c r="AQ86" s="45">
        <f t="shared" si="62"/>
        <v>44324</v>
      </c>
      <c r="AR86" s="36" t="str">
        <f t="shared" si="62"/>
        <v>Español</v>
      </c>
      <c r="AS86" s="36" t="str">
        <f t="shared" si="62"/>
        <v>Naty</v>
      </c>
      <c r="AT86" s="40" t="str">
        <f t="shared" si="62"/>
        <v>No Aplica</v>
      </c>
      <c r="AU86" s="40" t="str">
        <f t="shared" si="62"/>
        <v>No Aplica</v>
      </c>
      <c r="AV86" s="40" t="str">
        <f t="shared" si="62"/>
        <v>No Aplica</v>
      </c>
      <c r="AW86" s="35">
        <f t="shared" si="62"/>
        <v>100117006</v>
      </c>
      <c r="AX86" s="41" t="e">
        <f t="shared" si="62"/>
        <v>#REF!</v>
      </c>
      <c r="AY86" s="46" t="str">
        <f t="shared" si="62"/>
        <v>Fruta</v>
      </c>
      <c r="AZ86" s="40">
        <f t="shared" si="62"/>
        <v>38</v>
      </c>
      <c r="BA86" s="41" t="e">
        <f>+VLOOKUP($AC86,[1]!Temporalidad[[nombre]:[Columna1]],7,0)</f>
        <v>#REF!</v>
      </c>
      <c r="BB86" s="41" t="e">
        <f>+VLOOKUP($E86,[1]!Tipo_Gráfico[#Data],2,0)</f>
        <v>#REF!</v>
      </c>
      <c r="BC86" s="36" t="str">
        <f t="shared" si="59"/>
        <v>Servicio de Impuestos Internos , Ministerio de Hacienda, Chile</v>
      </c>
      <c r="BD86" s="35" t="e">
        <f>+VLOOKUP($AD86,[1]!unidad_medida[[nombre]:[Columna1]],2,0)</f>
        <v>#REF!</v>
      </c>
      <c r="BE86" s="40" t="str">
        <f t="shared" si="63"/>
        <v>No Aplica</v>
      </c>
      <c r="BF86" s="40" t="str">
        <f t="shared" si="63"/>
        <v>No Aplica</v>
      </c>
      <c r="BG86" s="40" t="str">
        <f t="shared" si="63"/>
        <v>No Aplica</v>
      </c>
      <c r="BH86" s="41" t="e">
        <f>+VLOOKUP($AS86,[1]!Responsables[#Data],3,0)</f>
        <v>#REF!</v>
      </c>
      <c r="BI86" s="41" t="e">
        <f>+VLOOKUP($AD86,[1]!unidad_medida[[nombre]:[Columna1]],5,0)</f>
        <v>#REF!</v>
      </c>
    </row>
    <row r="87" spans="1:61" ht="43.5" x14ac:dyDescent="0.35">
      <c r="A87" s="58" t="s">
        <v>250</v>
      </c>
      <c r="B87" s="58" t="s">
        <v>251</v>
      </c>
      <c r="C87" s="59">
        <v>4.0999999999999996</v>
      </c>
      <c r="D87" s="19">
        <f t="shared" si="55"/>
        <v>86</v>
      </c>
      <c r="E87" s="20" t="str">
        <f>+E86</f>
        <v>GR</v>
      </c>
      <c r="F87" s="21"/>
      <c r="G87" s="22"/>
      <c r="H87" s="24">
        <v>100114</v>
      </c>
      <c r="I87" s="22"/>
      <c r="J87" s="23" t="s">
        <v>48</v>
      </c>
      <c r="K87" s="22"/>
      <c r="L87" s="22"/>
      <c r="M87" s="22"/>
      <c r="N87" s="22"/>
      <c r="O87" s="22"/>
      <c r="P87" s="53" t="str">
        <f t="shared" si="64"/>
        <v>Ventas Estimadas de Empresas del Sector Agrícola en cultivos de Tubérculos según la Categoría de Tamaño Específica del Servicio de Impuestos Internos de Chile para el Año 2020 (USD)</v>
      </c>
      <c r="Q87" s="20" t="str">
        <f t="shared" ref="Q87:Q99" si="69">+Q86</f>
        <v>Gráfico 7</v>
      </c>
      <c r="R87" s="47" t="s">
        <v>146</v>
      </c>
      <c r="S87" s="48">
        <f t="shared" si="65"/>
        <v>100114</v>
      </c>
      <c r="T87" s="28"/>
      <c r="U87" s="28"/>
      <c r="V87" s="28"/>
      <c r="W87" s="28"/>
      <c r="X87" s="28"/>
      <c r="Y87" s="28"/>
      <c r="Z87" s="25" t="str">
        <f t="shared" si="66"/>
        <v>https://analytics.zoho.com/open-view/2395394000001175328?ZOHO_CRITERIA=%224.5%22.%22Id_Producto%22%3D100114</v>
      </c>
      <c r="AA87" s="54" t="s">
        <v>203</v>
      </c>
      <c r="AB87" s="30" t="str">
        <f t="shared" si="67"/>
        <v>Chile</v>
      </c>
      <c r="AC87" s="31" t="str">
        <f t="shared" si="67"/>
        <v>Año 2020</v>
      </c>
      <c r="AD87" s="32" t="str">
        <f t="shared" si="67"/>
        <v>Dólar USA</v>
      </c>
      <c r="AE87" s="30" t="str">
        <f t="shared" si="67"/>
        <v>Ventas</v>
      </c>
      <c r="AG87" s="33" t="str">
        <f t="shared" si="49"/>
        <v>Gráfico 7</v>
      </c>
      <c r="AH87" s="34" t="str">
        <f t="shared" si="57"/>
        <v>Ventas Estimadas Agricultura</v>
      </c>
      <c r="AI87" s="34" t="str">
        <f t="shared" si="41"/>
        <v>Ventas estimadas de empresas dedicadas a agricultura y/o ganadería</v>
      </c>
      <c r="AJ87" s="34" t="str">
        <f t="shared" si="50"/>
        <v>Ventas Estimadas de Empresas del Sector Agrícola en cultivos de Tubérculos según la Categoría de Tamaño Específica del Servicio de Impuestos Internos de Chile para el Año 2020 (USD)</v>
      </c>
      <c r="AK87" s="35" t="str">
        <f t="shared" si="68"/>
        <v>Año 2020</v>
      </c>
      <c r="AL87" s="34" t="str">
        <f t="shared" si="68"/>
        <v>venta estimada, empresas en agricultura, cultivos, actividad económica, agricultura, ganadería</v>
      </c>
      <c r="AM87" s="36" t="str">
        <f t="shared" si="51"/>
        <v>https://analytics.zoho.com/open-view/2395394000001175328?ZOHO_CRITERIA=%224.5%22.%22Id_Producto%22%3D100114</v>
      </c>
      <c r="AN87" s="44" t="str">
        <f t="shared" si="62"/>
        <v>CHL</v>
      </c>
      <c r="AO87" s="44" t="str">
        <f t="shared" si="62"/>
        <v>País</v>
      </c>
      <c r="AP87" s="34" t="str">
        <f t="shared" si="62"/>
        <v>Número de Empleados de las empresas dedicadas a una actividad económica asociada a la agricultura o la ganadería, según tamaño de la empresa.</v>
      </c>
      <c r="AQ87" s="45">
        <f t="shared" si="62"/>
        <v>44324</v>
      </c>
      <c r="AR87" s="36" t="str">
        <f t="shared" si="62"/>
        <v>Español</v>
      </c>
      <c r="AS87" s="36" t="str">
        <f t="shared" si="62"/>
        <v>Naty</v>
      </c>
      <c r="AT87" s="40" t="str">
        <f t="shared" si="62"/>
        <v>No Aplica</v>
      </c>
      <c r="AU87" s="40" t="str">
        <f t="shared" si="62"/>
        <v>No Aplica</v>
      </c>
      <c r="AV87" s="40" t="str">
        <f t="shared" si="62"/>
        <v>No Aplica</v>
      </c>
      <c r="AW87" s="35">
        <f t="shared" si="62"/>
        <v>100117006</v>
      </c>
      <c r="AX87" s="41" t="e">
        <f t="shared" si="62"/>
        <v>#REF!</v>
      </c>
      <c r="AY87" s="46" t="str">
        <f t="shared" si="62"/>
        <v>Fruta</v>
      </c>
      <c r="AZ87" s="40">
        <f t="shared" si="62"/>
        <v>38</v>
      </c>
      <c r="BA87" s="41" t="e">
        <f>+VLOOKUP($AC87,[1]!Temporalidad[[nombre]:[Columna1]],7,0)</f>
        <v>#REF!</v>
      </c>
      <c r="BB87" s="41" t="e">
        <f>+VLOOKUP($E87,[1]!Tipo_Gráfico[#Data],2,0)</f>
        <v>#REF!</v>
      </c>
      <c r="BC87" s="36" t="str">
        <f t="shared" si="59"/>
        <v>Servicio de Impuestos Internos , Ministerio de Hacienda, Chile</v>
      </c>
      <c r="BD87" s="35" t="e">
        <f>+VLOOKUP($AD87,[1]!unidad_medida[[nombre]:[Columna1]],2,0)</f>
        <v>#REF!</v>
      </c>
      <c r="BE87" s="40" t="str">
        <f t="shared" si="63"/>
        <v>No Aplica</v>
      </c>
      <c r="BF87" s="40" t="str">
        <f t="shared" si="63"/>
        <v>No Aplica</v>
      </c>
      <c r="BG87" s="40" t="str">
        <f t="shared" si="63"/>
        <v>No Aplica</v>
      </c>
      <c r="BH87" s="41" t="e">
        <f>+VLOOKUP($AS87,[1]!Responsables[#Data],3,0)</f>
        <v>#REF!</v>
      </c>
      <c r="BI87" s="41" t="e">
        <f>+VLOOKUP($AD87,[1]!unidad_medida[[nombre]:[Columna1]],5,0)</f>
        <v>#REF!</v>
      </c>
    </row>
    <row r="88" spans="1:61" ht="43.5" x14ac:dyDescent="0.35">
      <c r="A88" s="58" t="s">
        <v>250</v>
      </c>
      <c r="B88" s="58" t="s">
        <v>251</v>
      </c>
      <c r="C88" s="59">
        <v>4.0999999999999996</v>
      </c>
      <c r="D88" s="19">
        <f t="shared" si="55"/>
        <v>87</v>
      </c>
      <c r="E88" s="20" t="str">
        <f t="shared" ref="E88:E99" si="70">+E87</f>
        <v>GR</v>
      </c>
      <c r="F88" s="21"/>
      <c r="G88" s="22"/>
      <c r="H88" s="24">
        <v>100115</v>
      </c>
      <c r="I88" s="22"/>
      <c r="J88" s="23" t="s">
        <v>48</v>
      </c>
      <c r="K88" s="22"/>
      <c r="L88" s="22"/>
      <c r="M88" s="22"/>
      <c r="N88" s="22"/>
      <c r="O88" s="22"/>
      <c r="P88" s="53" t="str">
        <f t="shared" si="64"/>
        <v>Ventas Estimadas de Empresas del Sector Agrícola en cultivos de Semillas según la Categoría de Tamaño Específica del Servicio de Impuestos Internos de Chile para el Año 2020 (USD)</v>
      </c>
      <c r="Q88" s="20" t="str">
        <f t="shared" si="69"/>
        <v>Gráfico 7</v>
      </c>
      <c r="R88" s="47" t="s">
        <v>148</v>
      </c>
      <c r="S88" s="48">
        <f t="shared" si="65"/>
        <v>100115</v>
      </c>
      <c r="T88" s="28"/>
      <c r="U88" s="28"/>
      <c r="V88" s="28"/>
      <c r="W88" s="28"/>
      <c r="X88" s="28"/>
      <c r="Y88" s="28"/>
      <c r="Z88" s="25" t="str">
        <f t="shared" si="66"/>
        <v>https://analytics.zoho.com/open-view/2395394000001175328?ZOHO_CRITERIA=%224.5%22.%22Id_Producto%22%3D100115</v>
      </c>
      <c r="AA88" s="54" t="s">
        <v>204</v>
      </c>
      <c r="AB88" s="30" t="str">
        <f t="shared" si="67"/>
        <v>Chile</v>
      </c>
      <c r="AC88" s="31" t="str">
        <f t="shared" si="67"/>
        <v>Año 2020</v>
      </c>
      <c r="AD88" s="32" t="str">
        <f t="shared" si="67"/>
        <v>Dólar USA</v>
      </c>
      <c r="AE88" s="30" t="str">
        <f t="shared" si="67"/>
        <v>Ventas</v>
      </c>
      <c r="AG88" s="33" t="str">
        <f t="shared" si="49"/>
        <v>Gráfico 7</v>
      </c>
      <c r="AH88" s="34" t="str">
        <f t="shared" si="57"/>
        <v>Ventas Estimadas Agricultura</v>
      </c>
      <c r="AI88" s="34" t="str">
        <f t="shared" si="41"/>
        <v>Ventas estimadas de empresas dedicadas a agricultura y/o ganadería</v>
      </c>
      <c r="AJ88" s="34" t="str">
        <f t="shared" si="50"/>
        <v>Ventas Estimadas de Empresas del Sector Agrícola en cultivos de Semillas según la Categoría de Tamaño Específica del Servicio de Impuestos Internos de Chile para el Año 2020 (USD)</v>
      </c>
      <c r="AK88" s="35" t="str">
        <f t="shared" si="68"/>
        <v>Año 2020</v>
      </c>
      <c r="AL88" s="34" t="str">
        <f t="shared" si="68"/>
        <v>venta estimada, empresas en agricultura, cultivos, actividad económica, agricultura, ganadería</v>
      </c>
      <c r="AM88" s="36" t="str">
        <f t="shared" si="51"/>
        <v>https://analytics.zoho.com/open-view/2395394000001175328?ZOHO_CRITERIA=%224.5%22.%22Id_Producto%22%3D100115</v>
      </c>
      <c r="AN88" s="44" t="str">
        <f t="shared" si="62"/>
        <v>CHL</v>
      </c>
      <c r="AO88" s="44" t="str">
        <f t="shared" si="62"/>
        <v>País</v>
      </c>
      <c r="AP88" s="34" t="str">
        <f t="shared" si="62"/>
        <v>Número de Empleados de las empresas dedicadas a una actividad económica asociada a la agricultura o la ganadería, según tamaño de la empresa.</v>
      </c>
      <c r="AQ88" s="45">
        <f t="shared" si="62"/>
        <v>44324</v>
      </c>
      <c r="AR88" s="36" t="str">
        <f t="shared" si="62"/>
        <v>Español</v>
      </c>
      <c r="AS88" s="36" t="str">
        <f t="shared" si="62"/>
        <v>Naty</v>
      </c>
      <c r="AT88" s="40" t="str">
        <f t="shared" si="62"/>
        <v>No Aplica</v>
      </c>
      <c r="AU88" s="40" t="str">
        <f t="shared" si="62"/>
        <v>No Aplica</v>
      </c>
      <c r="AV88" s="40" t="str">
        <f t="shared" si="62"/>
        <v>No Aplica</v>
      </c>
      <c r="AW88" s="35">
        <f t="shared" si="62"/>
        <v>100117006</v>
      </c>
      <c r="AX88" s="41" t="e">
        <f t="shared" si="62"/>
        <v>#REF!</v>
      </c>
      <c r="AY88" s="46" t="str">
        <f t="shared" si="62"/>
        <v>Fruta</v>
      </c>
      <c r="AZ88" s="40">
        <f t="shared" si="62"/>
        <v>38</v>
      </c>
      <c r="BA88" s="41" t="e">
        <f>+VLOOKUP($AC88,[1]!Temporalidad[[nombre]:[Columna1]],7,0)</f>
        <v>#REF!</v>
      </c>
      <c r="BB88" s="41" t="e">
        <f>+VLOOKUP($E88,[1]!Tipo_Gráfico[#Data],2,0)</f>
        <v>#REF!</v>
      </c>
      <c r="BC88" s="36" t="str">
        <f t="shared" si="59"/>
        <v>Servicio de Impuestos Internos , Ministerio de Hacienda, Chile</v>
      </c>
      <c r="BD88" s="35" t="e">
        <f>+VLOOKUP($AD88,[1]!unidad_medida[[nombre]:[Columna1]],2,0)</f>
        <v>#REF!</v>
      </c>
      <c r="BE88" s="40" t="str">
        <f t="shared" si="63"/>
        <v>No Aplica</v>
      </c>
      <c r="BF88" s="40" t="str">
        <f t="shared" si="63"/>
        <v>No Aplica</v>
      </c>
      <c r="BG88" s="40" t="str">
        <f t="shared" si="63"/>
        <v>No Aplica</v>
      </c>
      <c r="BH88" s="41" t="e">
        <f>+VLOOKUP($AS88,[1]!Responsables[#Data],3,0)</f>
        <v>#REF!</v>
      </c>
      <c r="BI88" s="41" t="e">
        <f>+VLOOKUP($AD88,[1]!unidad_medida[[nombre]:[Columna1]],5,0)</f>
        <v>#REF!</v>
      </c>
    </row>
    <row r="89" spans="1:61" ht="43.5" x14ac:dyDescent="0.35">
      <c r="A89" s="58" t="s">
        <v>250</v>
      </c>
      <c r="B89" s="58" t="s">
        <v>251</v>
      </c>
      <c r="C89" s="59">
        <v>4.0999999999999996</v>
      </c>
      <c r="D89" s="19">
        <f t="shared" si="55"/>
        <v>88</v>
      </c>
      <c r="E89" s="20" t="str">
        <f t="shared" si="70"/>
        <v>GR</v>
      </c>
      <c r="F89" s="21"/>
      <c r="G89" s="22"/>
      <c r="H89" s="24">
        <v>100117</v>
      </c>
      <c r="I89" s="22"/>
      <c r="J89" s="23" t="s">
        <v>48</v>
      </c>
      <c r="K89" s="22"/>
      <c r="L89" s="22"/>
      <c r="M89" s="22"/>
      <c r="N89" s="22"/>
      <c r="O89" s="22"/>
      <c r="P89" s="53" t="str">
        <f t="shared" si="64"/>
        <v>Ventas Estimadas de Empresas del Sector Agrícola en cultivos de Plantas y forraje según la Categoría de Tamaño Específica del Servicio de Impuestos Internos de Chile para el Año 2020 (USD)</v>
      </c>
      <c r="Q89" s="20" t="str">
        <f t="shared" si="69"/>
        <v>Gráfico 7</v>
      </c>
      <c r="R89" s="47" t="s">
        <v>150</v>
      </c>
      <c r="S89" s="48">
        <f t="shared" si="65"/>
        <v>100117</v>
      </c>
      <c r="T89" s="28"/>
      <c r="U89" s="28"/>
      <c r="V89" s="28"/>
      <c r="W89" s="28"/>
      <c r="X89" s="28"/>
      <c r="Y89" s="28"/>
      <c r="Z89" s="25" t="str">
        <f t="shared" si="66"/>
        <v>https://analytics.zoho.com/open-view/2395394000001175328?ZOHO_CRITERIA=%224.5%22.%22Id_Producto%22%3D100117</v>
      </c>
      <c r="AA89" s="54" t="s">
        <v>205</v>
      </c>
      <c r="AB89" s="30" t="str">
        <f t="shared" si="67"/>
        <v>Chile</v>
      </c>
      <c r="AC89" s="31" t="str">
        <f t="shared" si="67"/>
        <v>Año 2020</v>
      </c>
      <c r="AD89" s="32" t="str">
        <f t="shared" si="67"/>
        <v>Dólar USA</v>
      </c>
      <c r="AE89" s="30" t="str">
        <f t="shared" si="67"/>
        <v>Ventas</v>
      </c>
      <c r="AG89" s="33" t="str">
        <f t="shared" si="49"/>
        <v>Gráfico 7</v>
      </c>
      <c r="AH89" s="34" t="str">
        <f t="shared" si="57"/>
        <v>Ventas Estimadas Agricultura</v>
      </c>
      <c r="AI89" s="34" t="str">
        <f t="shared" si="41"/>
        <v>Ventas estimadas de empresas dedicadas a agricultura y/o ganadería</v>
      </c>
      <c r="AJ89" s="34" t="str">
        <f t="shared" si="50"/>
        <v>Ventas Estimadas de Empresas del Sector Agrícola en cultivos de Plantas y forraje según la Categoría de Tamaño Específica del Servicio de Impuestos Internos de Chile para el Año 2020 (USD)</v>
      </c>
      <c r="AK89" s="35" t="str">
        <f t="shared" si="68"/>
        <v>Año 2020</v>
      </c>
      <c r="AL89" s="34" t="str">
        <f t="shared" si="68"/>
        <v>venta estimada, empresas en agricultura, cultivos, actividad económica, agricultura, ganadería</v>
      </c>
      <c r="AM89" s="36" t="str">
        <f t="shared" si="51"/>
        <v>https://analytics.zoho.com/open-view/2395394000001175328?ZOHO_CRITERIA=%224.5%22.%22Id_Producto%22%3D100117</v>
      </c>
      <c r="AN89" s="44" t="str">
        <f t="shared" si="62"/>
        <v>CHL</v>
      </c>
      <c r="AO89" s="44" t="str">
        <f t="shared" si="62"/>
        <v>País</v>
      </c>
      <c r="AP89" s="34" t="str">
        <f t="shared" si="62"/>
        <v>Número de Empleados de las empresas dedicadas a una actividad económica asociada a la agricultura o la ganadería, según tamaño de la empresa.</v>
      </c>
      <c r="AQ89" s="45">
        <f t="shared" si="62"/>
        <v>44324</v>
      </c>
      <c r="AR89" s="36" t="str">
        <f t="shared" si="62"/>
        <v>Español</v>
      </c>
      <c r="AS89" s="36" t="str">
        <f t="shared" si="62"/>
        <v>Naty</v>
      </c>
      <c r="AT89" s="40" t="str">
        <f t="shared" si="62"/>
        <v>No Aplica</v>
      </c>
      <c r="AU89" s="40" t="str">
        <f t="shared" si="62"/>
        <v>No Aplica</v>
      </c>
      <c r="AV89" s="40" t="str">
        <f t="shared" si="62"/>
        <v>No Aplica</v>
      </c>
      <c r="AW89" s="35">
        <f t="shared" si="62"/>
        <v>100117006</v>
      </c>
      <c r="AX89" s="41" t="e">
        <f t="shared" si="62"/>
        <v>#REF!</v>
      </c>
      <c r="AY89" s="46" t="str">
        <f t="shared" si="62"/>
        <v>Fruta</v>
      </c>
      <c r="AZ89" s="40">
        <f t="shared" si="62"/>
        <v>38</v>
      </c>
      <c r="BA89" s="41" t="e">
        <f>+VLOOKUP($AC89,[1]!Temporalidad[[nombre]:[Columna1]],7,0)</f>
        <v>#REF!</v>
      </c>
      <c r="BB89" s="41" t="e">
        <f>+VLOOKUP($E89,[1]!Tipo_Gráfico[#Data],2,0)</f>
        <v>#REF!</v>
      </c>
      <c r="BC89" s="36" t="str">
        <f t="shared" si="59"/>
        <v>Servicio de Impuestos Internos , Ministerio de Hacienda, Chile</v>
      </c>
      <c r="BD89" s="35" t="e">
        <f>+VLOOKUP($AD89,[1]!unidad_medida[[nombre]:[Columna1]],2,0)</f>
        <v>#REF!</v>
      </c>
      <c r="BE89" s="40" t="str">
        <f t="shared" si="63"/>
        <v>No Aplica</v>
      </c>
      <c r="BF89" s="40" t="str">
        <f t="shared" si="63"/>
        <v>No Aplica</v>
      </c>
      <c r="BG89" s="40" t="str">
        <f t="shared" si="63"/>
        <v>No Aplica</v>
      </c>
      <c r="BH89" s="41" t="e">
        <f>+VLOOKUP($AS89,[1]!Responsables[#Data],3,0)</f>
        <v>#REF!</v>
      </c>
      <c r="BI89" s="41" t="e">
        <f>+VLOOKUP($AD89,[1]!unidad_medida[[nombre]:[Columna1]],5,0)</f>
        <v>#REF!</v>
      </c>
    </row>
    <row r="90" spans="1:61" ht="43.5" x14ac:dyDescent="0.35">
      <c r="A90" s="58" t="s">
        <v>250</v>
      </c>
      <c r="B90" s="58" t="s">
        <v>251</v>
      </c>
      <c r="C90" s="59">
        <v>4.0999999999999996</v>
      </c>
      <c r="D90" s="19">
        <f t="shared" si="55"/>
        <v>89</v>
      </c>
      <c r="E90" s="20" t="str">
        <f t="shared" si="70"/>
        <v>GR</v>
      </c>
      <c r="F90" s="21"/>
      <c r="G90" s="22"/>
      <c r="H90" s="22"/>
      <c r="I90" s="24">
        <v>100110002</v>
      </c>
      <c r="J90" s="23" t="s">
        <v>48</v>
      </c>
      <c r="K90" s="22"/>
      <c r="L90" s="22"/>
      <c r="M90" s="22"/>
      <c r="N90" s="22"/>
      <c r="O90" s="22"/>
      <c r="P90" s="53" t="str">
        <f t="shared" si="64"/>
        <v>Ventas Estimadas de Empresas del Sector Agrícola en cultivos de Porotos según la Categoría de Tamaño Específica del Servicio de Impuestos Internos de Chile para el Año 2020 (USD)</v>
      </c>
      <c r="Q90" s="20" t="s">
        <v>206</v>
      </c>
      <c r="R90" s="49" t="s">
        <v>153</v>
      </c>
      <c r="S90" s="50">
        <f>+I90</f>
        <v>100110002</v>
      </c>
      <c r="T90" s="28"/>
      <c r="U90" s="28"/>
      <c r="V90" s="28"/>
      <c r="W90" s="28"/>
      <c r="X90" s="28"/>
      <c r="Y90" s="28"/>
      <c r="Z90" s="25" t="str">
        <f>+"https://analytics.zoho.com/open-view/2395394000001175359?ZOHO_CRITERIA=%224.5%22.%22Id_Categor%C3%ADa%22%3D"&amp;S90</f>
        <v>https://analytics.zoho.com/open-view/2395394000001175359?ZOHO_CRITERIA=%224.5%22.%22Id_Categor%C3%ADa%22%3D100110002</v>
      </c>
      <c r="AA90" s="54" t="s">
        <v>207</v>
      </c>
      <c r="AB90" s="30" t="str">
        <f t="shared" si="67"/>
        <v>Chile</v>
      </c>
      <c r="AC90" s="31" t="str">
        <f t="shared" si="67"/>
        <v>Año 2020</v>
      </c>
      <c r="AD90" s="32" t="str">
        <f t="shared" si="67"/>
        <v>Dólar USA</v>
      </c>
      <c r="AE90" s="30" t="str">
        <f t="shared" si="67"/>
        <v>Ventas</v>
      </c>
      <c r="AG90" s="33" t="str">
        <f t="shared" si="49"/>
        <v>Gráfico 8</v>
      </c>
      <c r="AH90" s="34" t="str">
        <f t="shared" si="57"/>
        <v>Ventas Estimadas Agricultura</v>
      </c>
      <c r="AI90" s="34" t="str">
        <f t="shared" si="41"/>
        <v>Ventas estimadas de empresas dedicadas a agricultura y/o ganadería</v>
      </c>
      <c r="AJ90" s="34" t="str">
        <f t="shared" si="50"/>
        <v>Ventas Estimadas de Empresas del Sector Agrícola en cultivos de Porotos según la Categoría de Tamaño Específica del Servicio de Impuestos Internos de Chile para el Año 2020 (USD)</v>
      </c>
      <c r="AK90" s="35" t="str">
        <f t="shared" si="68"/>
        <v>Año 2020</v>
      </c>
      <c r="AL90" s="34" t="str">
        <f t="shared" si="68"/>
        <v>venta estimada, empresas en agricultura, cultivos, actividad económica, agricultura, ganadería</v>
      </c>
      <c r="AM90" s="36" t="str">
        <f t="shared" si="51"/>
        <v>https://analytics.zoho.com/open-view/2395394000001175359?ZOHO_CRITERIA=%224.5%22.%22Id_Categor%C3%ADa%22%3D100110002</v>
      </c>
      <c r="AN90" s="44" t="str">
        <f t="shared" si="62"/>
        <v>CHL</v>
      </c>
      <c r="AO90" s="44" t="str">
        <f t="shared" si="62"/>
        <v>País</v>
      </c>
      <c r="AP90" s="34" t="str">
        <f t="shared" si="62"/>
        <v>Número de Empleados de las empresas dedicadas a una actividad económica asociada a la agricultura o la ganadería, según tamaño de la empresa.</v>
      </c>
      <c r="AQ90" s="45">
        <f t="shared" si="62"/>
        <v>44324</v>
      </c>
      <c r="AR90" s="36" t="str">
        <f t="shared" si="62"/>
        <v>Español</v>
      </c>
      <c r="AS90" s="36" t="str">
        <f t="shared" si="62"/>
        <v>Naty</v>
      </c>
      <c r="AT90" s="40" t="str">
        <f t="shared" si="62"/>
        <v>No Aplica</v>
      </c>
      <c r="AU90" s="40" t="str">
        <f t="shared" si="62"/>
        <v>No Aplica</v>
      </c>
      <c r="AV90" s="40" t="str">
        <f t="shared" si="62"/>
        <v>No Aplica</v>
      </c>
      <c r="AW90" s="35">
        <v>100110002</v>
      </c>
      <c r="AX90" s="41" t="e">
        <f t="shared" si="62"/>
        <v>#REF!</v>
      </c>
      <c r="AY90" s="46" t="str">
        <f t="shared" si="62"/>
        <v>Fruta</v>
      </c>
      <c r="AZ90" s="40">
        <f t="shared" si="62"/>
        <v>38</v>
      </c>
      <c r="BA90" s="41" t="e">
        <f>+VLOOKUP($AC90,[1]!Temporalidad[[nombre]:[Columna1]],7,0)</f>
        <v>#REF!</v>
      </c>
      <c r="BB90" s="41" t="e">
        <f>+VLOOKUP($E90,[1]!Tipo_Gráfico[#Data],2,0)</f>
        <v>#REF!</v>
      </c>
      <c r="BC90" s="36" t="str">
        <f t="shared" si="59"/>
        <v>Servicio de Impuestos Internos , Ministerio de Hacienda, Chile</v>
      </c>
      <c r="BD90" s="35" t="e">
        <f>+VLOOKUP($AD90,[1]!unidad_medida[[nombre]:[Columna1]],2,0)</f>
        <v>#REF!</v>
      </c>
      <c r="BE90" s="40" t="str">
        <f t="shared" si="63"/>
        <v>No Aplica</v>
      </c>
      <c r="BF90" s="40" t="str">
        <f t="shared" si="63"/>
        <v>No Aplica</v>
      </c>
      <c r="BG90" s="40" t="str">
        <f t="shared" si="63"/>
        <v>No Aplica</v>
      </c>
      <c r="BH90" s="41" t="e">
        <f>+VLOOKUP($AS90,[1]!Responsables[#Data],3,0)</f>
        <v>#REF!</v>
      </c>
      <c r="BI90" s="41" t="e">
        <f>+VLOOKUP($AD90,[1]!unidad_medida[[nombre]:[Columna1]],5,0)</f>
        <v>#REF!</v>
      </c>
    </row>
    <row r="91" spans="1:61" ht="43.5" x14ac:dyDescent="0.35">
      <c r="A91" s="58" t="s">
        <v>250</v>
      </c>
      <c r="B91" s="58" t="s">
        <v>251</v>
      </c>
      <c r="C91" s="59">
        <v>4.0999999999999996</v>
      </c>
      <c r="D91" s="19">
        <f t="shared" si="55"/>
        <v>90</v>
      </c>
      <c r="E91" s="20" t="str">
        <f t="shared" si="70"/>
        <v>GR</v>
      </c>
      <c r="F91" s="21"/>
      <c r="G91" s="22"/>
      <c r="H91" s="22"/>
      <c r="I91" s="24">
        <v>100110007</v>
      </c>
      <c r="J91" s="23" t="s">
        <v>48</v>
      </c>
      <c r="K91" s="22"/>
      <c r="L91" s="22"/>
      <c r="M91" s="22"/>
      <c r="N91" s="22"/>
      <c r="O91" s="22"/>
      <c r="P91" s="53" t="str">
        <f t="shared" si="64"/>
        <v>Ventas Estimadas de Empresas del Sector Agrícola en cultivos de Otras legumbres según la Categoría de Tamaño Específica del Servicio de Impuestos Internos de Chile para el Año 2020 (USD)</v>
      </c>
      <c r="Q91" s="20" t="str">
        <f t="shared" si="69"/>
        <v>Gráfico 8</v>
      </c>
      <c r="R91" s="49" t="s">
        <v>155</v>
      </c>
      <c r="S91" s="50">
        <f t="shared" ref="S91:S111" si="71">+I91</f>
        <v>100110007</v>
      </c>
      <c r="T91" s="28"/>
      <c r="U91" s="28"/>
      <c r="V91" s="28"/>
      <c r="W91" s="28"/>
      <c r="X91" s="28"/>
      <c r="Y91" s="28"/>
      <c r="Z91" s="25" t="str">
        <f t="shared" ref="Z91:Z111" si="72">+"https://analytics.zoho.com/open-view/2395394000001175359?ZOHO_CRITERIA=%224.5%22.%22Id_Categor%C3%ADa%22%3D"&amp;S91</f>
        <v>https://analytics.zoho.com/open-view/2395394000001175359?ZOHO_CRITERIA=%224.5%22.%22Id_Categor%C3%ADa%22%3D100110007</v>
      </c>
      <c r="AA91" s="54" t="s">
        <v>208</v>
      </c>
      <c r="AB91" s="30" t="str">
        <f t="shared" si="67"/>
        <v>Chile</v>
      </c>
      <c r="AC91" s="31" t="str">
        <f t="shared" si="67"/>
        <v>Año 2020</v>
      </c>
      <c r="AD91" s="32" t="str">
        <f t="shared" si="67"/>
        <v>Dólar USA</v>
      </c>
      <c r="AE91" s="30" t="str">
        <f t="shared" si="67"/>
        <v>Ventas</v>
      </c>
      <c r="AG91" s="33" t="str">
        <f t="shared" si="49"/>
        <v>Gráfico 8</v>
      </c>
      <c r="AH91" s="34" t="str">
        <f t="shared" si="57"/>
        <v>Ventas Estimadas Agricultura</v>
      </c>
      <c r="AI91" s="34" t="str">
        <f t="shared" si="41"/>
        <v>Ventas estimadas de empresas dedicadas a agricultura y/o ganadería</v>
      </c>
      <c r="AJ91" s="34" t="str">
        <f t="shared" si="50"/>
        <v>Ventas Estimadas de Empresas del Sector Agrícola en cultivos de Otras legumbres según la Categoría de Tamaño Específica del Servicio de Impuestos Internos de Chile para el Año 2020 (USD)</v>
      </c>
      <c r="AK91" s="35" t="str">
        <f t="shared" si="68"/>
        <v>Año 2020</v>
      </c>
      <c r="AL91" s="34" t="str">
        <f t="shared" si="68"/>
        <v>venta estimada, empresas en agricultura, cultivos, actividad económica, agricultura, ganadería</v>
      </c>
      <c r="AM91" s="36" t="str">
        <f t="shared" si="51"/>
        <v>https://analytics.zoho.com/open-view/2395394000001175359?ZOHO_CRITERIA=%224.5%22.%22Id_Categor%C3%ADa%22%3D100110007</v>
      </c>
      <c r="AN91" s="44" t="str">
        <f t="shared" si="62"/>
        <v>CHL</v>
      </c>
      <c r="AO91" s="44" t="str">
        <f t="shared" si="62"/>
        <v>País</v>
      </c>
      <c r="AP91" s="34" t="str">
        <f t="shared" si="62"/>
        <v>Número de Empleados de las empresas dedicadas a una actividad económica asociada a la agricultura o la ganadería, según tamaño de la empresa.</v>
      </c>
      <c r="AQ91" s="45">
        <f t="shared" si="62"/>
        <v>44324</v>
      </c>
      <c r="AR91" s="36" t="str">
        <f t="shared" si="62"/>
        <v>Español</v>
      </c>
      <c r="AS91" s="36" t="str">
        <f t="shared" si="62"/>
        <v>Naty</v>
      </c>
      <c r="AT91" s="40" t="str">
        <f t="shared" si="62"/>
        <v>No Aplica</v>
      </c>
      <c r="AU91" s="40" t="str">
        <f t="shared" si="62"/>
        <v>No Aplica</v>
      </c>
      <c r="AV91" s="40" t="str">
        <f t="shared" si="62"/>
        <v>No Aplica</v>
      </c>
      <c r="AW91" s="35">
        <v>100110007</v>
      </c>
      <c r="AX91" s="41" t="e">
        <f t="shared" si="62"/>
        <v>#REF!</v>
      </c>
      <c r="AY91" s="46" t="str">
        <f t="shared" si="62"/>
        <v>Fruta</v>
      </c>
      <c r="AZ91" s="40">
        <f t="shared" si="62"/>
        <v>38</v>
      </c>
      <c r="BA91" s="41" t="e">
        <f>+VLOOKUP($AC91,[1]!Temporalidad[[nombre]:[Columna1]],7,0)</f>
        <v>#REF!</v>
      </c>
      <c r="BB91" s="41" t="e">
        <f>+VLOOKUP($E91,[1]!Tipo_Gráfico[#Data],2,0)</f>
        <v>#REF!</v>
      </c>
      <c r="BC91" s="36" t="str">
        <f t="shared" si="59"/>
        <v>Servicio de Impuestos Internos , Ministerio de Hacienda, Chile</v>
      </c>
      <c r="BD91" s="35" t="e">
        <f>+VLOOKUP($AD91,[1]!unidad_medida[[nombre]:[Columna1]],2,0)</f>
        <v>#REF!</v>
      </c>
      <c r="BE91" s="40" t="str">
        <f t="shared" si="63"/>
        <v>No Aplica</v>
      </c>
      <c r="BF91" s="40" t="str">
        <f t="shared" si="63"/>
        <v>No Aplica</v>
      </c>
      <c r="BG91" s="40" t="str">
        <f t="shared" si="63"/>
        <v>No Aplica</v>
      </c>
      <c r="BH91" s="41" t="e">
        <f>+VLOOKUP($AS91,[1]!Responsables[#Data],3,0)</f>
        <v>#REF!</v>
      </c>
      <c r="BI91" s="41" t="e">
        <f>+VLOOKUP($AD91,[1]!unidad_medida[[nombre]:[Columna1]],5,0)</f>
        <v>#REF!</v>
      </c>
    </row>
    <row r="92" spans="1:61" ht="43.5" x14ac:dyDescent="0.35">
      <c r="A92" s="58" t="s">
        <v>250</v>
      </c>
      <c r="B92" s="58" t="s">
        <v>251</v>
      </c>
      <c r="C92" s="59">
        <v>4.0999999999999996</v>
      </c>
      <c r="D92" s="19">
        <f t="shared" si="55"/>
        <v>91</v>
      </c>
      <c r="E92" s="20" t="str">
        <f t="shared" si="70"/>
        <v>GR</v>
      </c>
      <c r="F92" s="21"/>
      <c r="G92" s="22"/>
      <c r="H92" s="22"/>
      <c r="I92" s="24">
        <v>100111001</v>
      </c>
      <c r="J92" s="23" t="s">
        <v>48</v>
      </c>
      <c r="K92" s="22"/>
      <c r="L92" s="22"/>
      <c r="M92" s="22"/>
      <c r="N92" s="22"/>
      <c r="O92" s="22"/>
      <c r="P92" s="53" t="str">
        <f t="shared" si="64"/>
        <v>Ventas Estimadas de Empresas del Sector Agrícola en cultivos de Arroz según la Categoría de Tamaño Específica del Servicio de Impuestos Internos de Chile para el Año 2020 (USD)</v>
      </c>
      <c r="Q92" s="20" t="str">
        <f t="shared" si="69"/>
        <v>Gráfico 8</v>
      </c>
      <c r="R92" s="49" t="s">
        <v>157</v>
      </c>
      <c r="S92" s="50">
        <f t="shared" si="71"/>
        <v>100111001</v>
      </c>
      <c r="T92" s="28"/>
      <c r="U92" s="28"/>
      <c r="V92" s="28"/>
      <c r="W92" s="28"/>
      <c r="X92" s="28"/>
      <c r="Y92" s="28"/>
      <c r="Z92" s="25" t="str">
        <f t="shared" si="72"/>
        <v>https://analytics.zoho.com/open-view/2395394000001175359?ZOHO_CRITERIA=%224.5%22.%22Id_Categor%C3%ADa%22%3D100111001</v>
      </c>
      <c r="AA92" s="54" t="s">
        <v>209</v>
      </c>
      <c r="AB92" s="30" t="str">
        <f t="shared" si="67"/>
        <v>Chile</v>
      </c>
      <c r="AC92" s="31" t="str">
        <f t="shared" si="67"/>
        <v>Año 2020</v>
      </c>
      <c r="AD92" s="32" t="str">
        <f t="shared" si="67"/>
        <v>Dólar USA</v>
      </c>
      <c r="AE92" s="30" t="str">
        <f t="shared" si="67"/>
        <v>Ventas</v>
      </c>
      <c r="AG92" s="33" t="str">
        <f t="shared" si="49"/>
        <v>Gráfico 8</v>
      </c>
      <c r="AH92" s="34" t="str">
        <f t="shared" si="57"/>
        <v>Ventas Estimadas Agricultura</v>
      </c>
      <c r="AI92" s="34" t="str">
        <f t="shared" si="41"/>
        <v>Ventas estimadas de empresas dedicadas a agricultura y/o ganadería</v>
      </c>
      <c r="AJ92" s="34" t="str">
        <f t="shared" si="50"/>
        <v>Ventas Estimadas de Empresas del Sector Agrícola en cultivos de Arroz según la Categoría de Tamaño Específica del Servicio de Impuestos Internos de Chile para el Año 2020 (USD)</v>
      </c>
      <c r="AK92" s="35" t="str">
        <f t="shared" si="68"/>
        <v>Año 2020</v>
      </c>
      <c r="AL92" s="34" t="str">
        <f t="shared" si="68"/>
        <v>venta estimada, empresas en agricultura, cultivos, actividad económica, agricultura, ganadería</v>
      </c>
      <c r="AM92" s="36" t="str">
        <f t="shared" si="51"/>
        <v>https://analytics.zoho.com/open-view/2395394000001175359?ZOHO_CRITERIA=%224.5%22.%22Id_Categor%C3%ADa%22%3D100111001</v>
      </c>
      <c r="AN92" s="44" t="str">
        <f t="shared" si="62"/>
        <v>CHL</v>
      </c>
      <c r="AO92" s="44" t="str">
        <f t="shared" si="62"/>
        <v>País</v>
      </c>
      <c r="AP92" s="34" t="str">
        <f t="shared" si="62"/>
        <v>Número de Empleados de las empresas dedicadas a una actividad económica asociada a la agricultura o la ganadería, según tamaño de la empresa.</v>
      </c>
      <c r="AQ92" s="45">
        <f t="shared" si="62"/>
        <v>44324</v>
      </c>
      <c r="AR92" s="36" t="str">
        <f t="shared" si="62"/>
        <v>Español</v>
      </c>
      <c r="AS92" s="36" t="str">
        <f t="shared" si="62"/>
        <v>Naty</v>
      </c>
      <c r="AT92" s="40" t="str">
        <f t="shared" si="62"/>
        <v>No Aplica</v>
      </c>
      <c r="AU92" s="40" t="str">
        <f t="shared" si="62"/>
        <v>No Aplica</v>
      </c>
      <c r="AV92" s="40" t="str">
        <f t="shared" si="62"/>
        <v>No Aplica</v>
      </c>
      <c r="AW92" s="35">
        <v>100111001</v>
      </c>
      <c r="AX92" s="41" t="e">
        <f t="shared" si="62"/>
        <v>#REF!</v>
      </c>
      <c r="AY92" s="46" t="str">
        <f t="shared" si="62"/>
        <v>Fruta</v>
      </c>
      <c r="AZ92" s="40">
        <f t="shared" si="62"/>
        <v>38</v>
      </c>
      <c r="BA92" s="41" t="e">
        <f>+VLOOKUP($AC92,[1]!Temporalidad[[nombre]:[Columna1]],7,0)</f>
        <v>#REF!</v>
      </c>
      <c r="BB92" s="41" t="e">
        <f>+VLOOKUP($E92,[1]!Tipo_Gráfico[#Data],2,0)</f>
        <v>#REF!</v>
      </c>
      <c r="BC92" s="36" t="str">
        <f t="shared" si="59"/>
        <v>Servicio de Impuestos Internos , Ministerio de Hacienda, Chile</v>
      </c>
      <c r="BD92" s="35" t="e">
        <f>+VLOOKUP($AD92,[1]!unidad_medida[[nombre]:[Columna1]],2,0)</f>
        <v>#REF!</v>
      </c>
      <c r="BE92" s="40" t="str">
        <f t="shared" si="63"/>
        <v>No Aplica</v>
      </c>
      <c r="BF92" s="40" t="str">
        <f t="shared" si="63"/>
        <v>No Aplica</v>
      </c>
      <c r="BG92" s="40" t="str">
        <f t="shared" si="63"/>
        <v>No Aplica</v>
      </c>
      <c r="BH92" s="41" t="e">
        <f>+VLOOKUP($AS92,[1]!Responsables[#Data],3,0)</f>
        <v>#REF!</v>
      </c>
      <c r="BI92" s="41" t="e">
        <f>+VLOOKUP($AD92,[1]!unidad_medida[[nombre]:[Columna1]],5,0)</f>
        <v>#REF!</v>
      </c>
    </row>
    <row r="93" spans="1:61" ht="43.5" x14ac:dyDescent="0.35">
      <c r="A93" s="58" t="s">
        <v>250</v>
      </c>
      <c r="B93" s="58" t="s">
        <v>251</v>
      </c>
      <c r="C93" s="59">
        <v>4.0999999999999996</v>
      </c>
      <c r="D93" s="19">
        <f t="shared" si="55"/>
        <v>92</v>
      </c>
      <c r="E93" s="20" t="str">
        <f t="shared" si="70"/>
        <v>GR</v>
      </c>
      <c r="F93" s="21"/>
      <c r="G93" s="22"/>
      <c r="H93" s="22"/>
      <c r="I93" s="24">
        <v>100111002</v>
      </c>
      <c r="J93" s="23" t="s">
        <v>48</v>
      </c>
      <c r="K93" s="22"/>
      <c r="L93" s="22"/>
      <c r="M93" s="22"/>
      <c r="N93" s="22"/>
      <c r="O93" s="22"/>
      <c r="P93" s="53" t="str">
        <f t="shared" si="64"/>
        <v>Ventas Estimadas de Empresas del Sector Agrícola en cultivos de Trigo según la Categoría de Tamaño Específica del Servicio de Impuestos Internos de Chile para el Año 2020 (USD)</v>
      </c>
      <c r="Q93" s="20" t="str">
        <f t="shared" si="69"/>
        <v>Gráfico 8</v>
      </c>
      <c r="R93" s="49" t="s">
        <v>159</v>
      </c>
      <c r="S93" s="50">
        <f t="shared" si="71"/>
        <v>100111002</v>
      </c>
      <c r="T93" s="28"/>
      <c r="U93" s="28"/>
      <c r="V93" s="28"/>
      <c r="W93" s="28"/>
      <c r="X93" s="28"/>
      <c r="Y93" s="28"/>
      <c r="Z93" s="25" t="str">
        <f t="shared" si="72"/>
        <v>https://analytics.zoho.com/open-view/2395394000001175359?ZOHO_CRITERIA=%224.5%22.%22Id_Categor%C3%ADa%22%3D100111002</v>
      </c>
      <c r="AA93" s="54" t="s">
        <v>210</v>
      </c>
      <c r="AB93" s="30" t="str">
        <f t="shared" si="67"/>
        <v>Chile</v>
      </c>
      <c r="AC93" s="31" t="str">
        <f t="shared" si="67"/>
        <v>Año 2020</v>
      </c>
      <c r="AD93" s="32" t="str">
        <f t="shared" si="67"/>
        <v>Dólar USA</v>
      </c>
      <c r="AE93" s="30" t="str">
        <f t="shared" si="67"/>
        <v>Ventas</v>
      </c>
      <c r="AG93" s="33" t="str">
        <f t="shared" si="49"/>
        <v>Gráfico 8</v>
      </c>
      <c r="AH93" s="34" t="str">
        <f t="shared" si="57"/>
        <v>Ventas Estimadas Agricultura</v>
      </c>
      <c r="AI93" s="34" t="str">
        <f t="shared" si="41"/>
        <v>Ventas estimadas de empresas dedicadas a agricultura y/o ganadería</v>
      </c>
      <c r="AJ93" s="34" t="str">
        <f t="shared" si="50"/>
        <v>Ventas Estimadas de Empresas del Sector Agrícola en cultivos de Trigo según la Categoría de Tamaño Específica del Servicio de Impuestos Internos de Chile para el Año 2020 (USD)</v>
      </c>
      <c r="AK93" s="35" t="str">
        <f t="shared" si="68"/>
        <v>Año 2020</v>
      </c>
      <c r="AL93" s="34" t="str">
        <f t="shared" si="68"/>
        <v>venta estimada, empresas en agricultura, cultivos, actividad económica, agricultura, ganadería</v>
      </c>
      <c r="AM93" s="36" t="str">
        <f t="shared" si="51"/>
        <v>https://analytics.zoho.com/open-view/2395394000001175359?ZOHO_CRITERIA=%224.5%22.%22Id_Categor%C3%ADa%22%3D100111002</v>
      </c>
      <c r="AN93" s="44" t="str">
        <f t="shared" si="62"/>
        <v>CHL</v>
      </c>
      <c r="AO93" s="44" t="str">
        <f t="shared" si="62"/>
        <v>País</v>
      </c>
      <c r="AP93" s="34" t="str">
        <f t="shared" si="62"/>
        <v>Número de Empleados de las empresas dedicadas a una actividad económica asociada a la agricultura o la ganadería, según tamaño de la empresa.</v>
      </c>
      <c r="AQ93" s="45">
        <f t="shared" si="62"/>
        <v>44324</v>
      </c>
      <c r="AR93" s="36" t="str">
        <f t="shared" si="62"/>
        <v>Español</v>
      </c>
      <c r="AS93" s="36" t="str">
        <f t="shared" si="62"/>
        <v>Naty</v>
      </c>
      <c r="AT93" s="40" t="str">
        <f t="shared" si="62"/>
        <v>No Aplica</v>
      </c>
      <c r="AU93" s="40" t="str">
        <f t="shared" si="62"/>
        <v>No Aplica</v>
      </c>
      <c r="AV93" s="40" t="str">
        <f t="shared" si="62"/>
        <v>No Aplica</v>
      </c>
      <c r="AW93" s="35">
        <v>100111002</v>
      </c>
      <c r="AX93" s="41" t="e">
        <f t="shared" si="62"/>
        <v>#REF!</v>
      </c>
      <c r="AY93" s="46" t="str">
        <f t="shared" si="62"/>
        <v>Fruta</v>
      </c>
      <c r="AZ93" s="40">
        <f t="shared" si="62"/>
        <v>38</v>
      </c>
      <c r="BA93" s="41" t="e">
        <f>+VLOOKUP($AC93,[1]!Temporalidad[[nombre]:[Columna1]],7,0)</f>
        <v>#REF!</v>
      </c>
      <c r="BB93" s="41" t="e">
        <f>+VLOOKUP($E93,[1]!Tipo_Gráfico[#Data],2,0)</f>
        <v>#REF!</v>
      </c>
      <c r="BC93" s="36" t="str">
        <f t="shared" si="59"/>
        <v>Servicio de Impuestos Internos , Ministerio de Hacienda, Chile</v>
      </c>
      <c r="BD93" s="35" t="e">
        <f>+VLOOKUP($AD93,[1]!unidad_medida[[nombre]:[Columna1]],2,0)</f>
        <v>#REF!</v>
      </c>
      <c r="BE93" s="40" t="str">
        <f t="shared" si="63"/>
        <v>No Aplica</v>
      </c>
      <c r="BF93" s="40" t="str">
        <f t="shared" si="63"/>
        <v>No Aplica</v>
      </c>
      <c r="BG93" s="40" t="str">
        <f t="shared" si="63"/>
        <v>No Aplica</v>
      </c>
      <c r="BH93" s="41" t="e">
        <f>+VLOOKUP($AS93,[1]!Responsables[#Data],3,0)</f>
        <v>#REF!</v>
      </c>
      <c r="BI93" s="41" t="e">
        <f>+VLOOKUP($AD93,[1]!unidad_medida[[nombre]:[Columna1]],5,0)</f>
        <v>#REF!</v>
      </c>
    </row>
    <row r="94" spans="1:61" ht="43.5" x14ac:dyDescent="0.35">
      <c r="A94" s="58" t="s">
        <v>250</v>
      </c>
      <c r="B94" s="58" t="s">
        <v>251</v>
      </c>
      <c r="C94" s="59">
        <v>4.0999999999999996</v>
      </c>
      <c r="D94" s="19">
        <f t="shared" si="55"/>
        <v>93</v>
      </c>
      <c r="E94" s="20" t="str">
        <f t="shared" si="70"/>
        <v>GR</v>
      </c>
      <c r="F94" s="21"/>
      <c r="G94" s="22"/>
      <c r="H94" s="22"/>
      <c r="I94" s="24">
        <v>100111003</v>
      </c>
      <c r="J94" s="23" t="s">
        <v>48</v>
      </c>
      <c r="K94" s="22"/>
      <c r="L94" s="22"/>
      <c r="M94" s="22"/>
      <c r="N94" s="22"/>
      <c r="O94" s="22"/>
      <c r="P94" s="53" t="str">
        <f t="shared" si="64"/>
        <v>Ventas Estimadas de Empresas del Sector Agrícola en cultivos de Maíz según la Categoría de Tamaño Específica del Servicio de Impuestos Internos de Chile para el Año 2020 (USD)</v>
      </c>
      <c r="Q94" s="20" t="str">
        <f t="shared" si="69"/>
        <v>Gráfico 8</v>
      </c>
      <c r="R94" s="49" t="s">
        <v>161</v>
      </c>
      <c r="S94" s="50">
        <f t="shared" si="71"/>
        <v>100111003</v>
      </c>
      <c r="T94" s="28"/>
      <c r="U94" s="28"/>
      <c r="V94" s="28"/>
      <c r="W94" s="28"/>
      <c r="X94" s="28"/>
      <c r="Y94" s="28"/>
      <c r="Z94" s="25" t="str">
        <f t="shared" si="72"/>
        <v>https://analytics.zoho.com/open-view/2395394000001175359?ZOHO_CRITERIA=%224.5%22.%22Id_Categor%C3%ADa%22%3D100111003</v>
      </c>
      <c r="AA94" s="54" t="s">
        <v>211</v>
      </c>
      <c r="AB94" s="30" t="str">
        <f t="shared" si="67"/>
        <v>Chile</v>
      </c>
      <c r="AC94" s="31" t="str">
        <f t="shared" si="67"/>
        <v>Año 2020</v>
      </c>
      <c r="AD94" s="32" t="str">
        <f t="shared" si="67"/>
        <v>Dólar USA</v>
      </c>
      <c r="AE94" s="30" t="str">
        <f t="shared" si="67"/>
        <v>Ventas</v>
      </c>
      <c r="AG94" s="33" t="str">
        <f t="shared" si="49"/>
        <v>Gráfico 8</v>
      </c>
      <c r="AH94" s="34" t="str">
        <f t="shared" si="57"/>
        <v>Ventas Estimadas Agricultura</v>
      </c>
      <c r="AI94" s="34" t="str">
        <f t="shared" si="41"/>
        <v>Ventas estimadas de empresas dedicadas a agricultura y/o ganadería</v>
      </c>
      <c r="AJ94" s="34" t="str">
        <f t="shared" si="50"/>
        <v>Ventas Estimadas de Empresas del Sector Agrícola en cultivos de Maíz según la Categoría de Tamaño Específica del Servicio de Impuestos Internos de Chile para el Año 2020 (USD)</v>
      </c>
      <c r="AK94" s="35" t="str">
        <f t="shared" si="68"/>
        <v>Año 2020</v>
      </c>
      <c r="AL94" s="34" t="str">
        <f t="shared" si="68"/>
        <v>venta estimada, empresas en agricultura, cultivos, actividad económica, agricultura, ganadería</v>
      </c>
      <c r="AM94" s="36" t="str">
        <f t="shared" si="51"/>
        <v>https://analytics.zoho.com/open-view/2395394000001175359?ZOHO_CRITERIA=%224.5%22.%22Id_Categor%C3%ADa%22%3D100111003</v>
      </c>
      <c r="AN94" s="44" t="str">
        <f t="shared" si="62"/>
        <v>CHL</v>
      </c>
      <c r="AO94" s="44" t="str">
        <f t="shared" si="62"/>
        <v>País</v>
      </c>
      <c r="AP94" s="34" t="str">
        <f t="shared" si="62"/>
        <v>Número de Empleados de las empresas dedicadas a una actividad económica asociada a la agricultura o la ganadería, según tamaño de la empresa.</v>
      </c>
      <c r="AQ94" s="45">
        <f t="shared" si="62"/>
        <v>44324</v>
      </c>
      <c r="AR94" s="36" t="str">
        <f t="shared" si="62"/>
        <v>Español</v>
      </c>
      <c r="AS94" s="36" t="str">
        <f t="shared" si="62"/>
        <v>Naty</v>
      </c>
      <c r="AT94" s="40" t="str">
        <f t="shared" si="62"/>
        <v>No Aplica</v>
      </c>
      <c r="AU94" s="40" t="str">
        <f t="shared" si="62"/>
        <v>No Aplica</v>
      </c>
      <c r="AV94" s="40" t="str">
        <f t="shared" si="62"/>
        <v>No Aplica</v>
      </c>
      <c r="AW94" s="35">
        <v>100111003</v>
      </c>
      <c r="AX94" s="41" t="e">
        <f t="shared" si="62"/>
        <v>#REF!</v>
      </c>
      <c r="AY94" s="46" t="str">
        <f t="shared" si="62"/>
        <v>Fruta</v>
      </c>
      <c r="AZ94" s="40">
        <f t="shared" si="62"/>
        <v>38</v>
      </c>
      <c r="BA94" s="41" t="e">
        <f>+VLOOKUP($AC94,[1]!Temporalidad[[nombre]:[Columna1]],7,0)</f>
        <v>#REF!</v>
      </c>
      <c r="BB94" s="41" t="e">
        <f>+VLOOKUP($E94,[1]!Tipo_Gráfico[#Data],2,0)</f>
        <v>#REF!</v>
      </c>
      <c r="BC94" s="36" t="str">
        <f t="shared" si="59"/>
        <v>Servicio de Impuestos Internos , Ministerio de Hacienda, Chile</v>
      </c>
      <c r="BD94" s="35" t="e">
        <f>+VLOOKUP($AD94,[1]!unidad_medida[[nombre]:[Columna1]],2,0)</f>
        <v>#REF!</v>
      </c>
      <c r="BE94" s="40" t="str">
        <f t="shared" si="63"/>
        <v>No Aplica</v>
      </c>
      <c r="BF94" s="40" t="str">
        <f t="shared" si="63"/>
        <v>No Aplica</v>
      </c>
      <c r="BG94" s="40" t="str">
        <f t="shared" si="63"/>
        <v>No Aplica</v>
      </c>
      <c r="BH94" s="41" t="e">
        <f>+VLOOKUP($AS94,[1]!Responsables[#Data],3,0)</f>
        <v>#REF!</v>
      </c>
      <c r="BI94" s="41" t="e">
        <f>+VLOOKUP($AD94,[1]!unidad_medida[[nombre]:[Columna1]],5,0)</f>
        <v>#REF!</v>
      </c>
    </row>
    <row r="95" spans="1:61" ht="43.5" x14ac:dyDescent="0.35">
      <c r="A95" s="58" t="s">
        <v>250</v>
      </c>
      <c r="B95" s="58" t="s">
        <v>251</v>
      </c>
      <c r="C95" s="59">
        <v>4.0999999999999996</v>
      </c>
      <c r="D95" s="19">
        <f t="shared" si="55"/>
        <v>94</v>
      </c>
      <c r="E95" s="20" t="str">
        <f t="shared" si="70"/>
        <v>GR</v>
      </c>
      <c r="F95" s="21"/>
      <c r="G95" s="22"/>
      <c r="H95" s="22"/>
      <c r="I95" s="24">
        <v>100111004</v>
      </c>
      <c r="J95" s="23" t="s">
        <v>48</v>
      </c>
      <c r="K95" s="22"/>
      <c r="L95" s="22"/>
      <c r="M95" s="22"/>
      <c r="N95" s="22"/>
      <c r="O95" s="22"/>
      <c r="P95" s="53" t="str">
        <f t="shared" si="64"/>
        <v>Ventas Estimadas de Empresas del Sector Agrícola en cultivos de Cebada según la Categoría de Tamaño Específica del Servicio de Impuestos Internos de Chile para el Año 2020 (USD)</v>
      </c>
      <c r="Q95" s="20" t="str">
        <f t="shared" si="69"/>
        <v>Gráfico 8</v>
      </c>
      <c r="R95" s="49" t="s">
        <v>163</v>
      </c>
      <c r="S95" s="50">
        <f t="shared" si="71"/>
        <v>100111004</v>
      </c>
      <c r="T95" s="28"/>
      <c r="U95" s="28"/>
      <c r="V95" s="28"/>
      <c r="W95" s="28"/>
      <c r="X95" s="28"/>
      <c r="Y95" s="28"/>
      <c r="Z95" s="25" t="str">
        <f t="shared" si="72"/>
        <v>https://analytics.zoho.com/open-view/2395394000001175359?ZOHO_CRITERIA=%224.5%22.%22Id_Categor%C3%ADa%22%3D100111004</v>
      </c>
      <c r="AA95" s="54" t="s">
        <v>212</v>
      </c>
      <c r="AB95" s="30" t="str">
        <f t="shared" si="67"/>
        <v>Chile</v>
      </c>
      <c r="AC95" s="31" t="str">
        <f t="shared" si="67"/>
        <v>Año 2020</v>
      </c>
      <c r="AD95" s="32" t="str">
        <f t="shared" si="67"/>
        <v>Dólar USA</v>
      </c>
      <c r="AE95" s="30" t="str">
        <f t="shared" si="67"/>
        <v>Ventas</v>
      </c>
      <c r="AG95" s="33" t="str">
        <f t="shared" si="49"/>
        <v>Gráfico 8</v>
      </c>
      <c r="AH95" s="34" t="str">
        <f t="shared" si="57"/>
        <v>Ventas Estimadas Agricultura</v>
      </c>
      <c r="AI95" s="34" t="str">
        <f t="shared" si="41"/>
        <v>Ventas estimadas de empresas dedicadas a agricultura y/o ganadería</v>
      </c>
      <c r="AJ95" s="34" t="str">
        <f t="shared" si="50"/>
        <v>Ventas Estimadas de Empresas del Sector Agrícola en cultivos de Cebada según la Categoría de Tamaño Específica del Servicio de Impuestos Internos de Chile para el Año 2020 (USD)</v>
      </c>
      <c r="AK95" s="35" t="str">
        <f t="shared" si="68"/>
        <v>Año 2020</v>
      </c>
      <c r="AL95" s="34" t="str">
        <f t="shared" si="68"/>
        <v>venta estimada, empresas en agricultura, cultivos, actividad económica, agricultura, ganadería</v>
      </c>
      <c r="AM95" s="36" t="str">
        <f t="shared" si="51"/>
        <v>https://analytics.zoho.com/open-view/2395394000001175359?ZOHO_CRITERIA=%224.5%22.%22Id_Categor%C3%ADa%22%3D100111004</v>
      </c>
      <c r="AN95" s="44" t="str">
        <f t="shared" si="62"/>
        <v>CHL</v>
      </c>
      <c r="AO95" s="44" t="str">
        <f t="shared" si="62"/>
        <v>País</v>
      </c>
      <c r="AP95" s="34" t="str">
        <f t="shared" si="62"/>
        <v>Número de Empleados de las empresas dedicadas a una actividad económica asociada a la agricultura o la ganadería, según tamaño de la empresa.</v>
      </c>
      <c r="AQ95" s="45">
        <f t="shared" si="62"/>
        <v>44324</v>
      </c>
      <c r="AR95" s="36" t="str">
        <f t="shared" si="62"/>
        <v>Español</v>
      </c>
      <c r="AS95" s="36" t="str">
        <f t="shared" si="62"/>
        <v>Naty</v>
      </c>
      <c r="AT95" s="40" t="str">
        <f t="shared" si="62"/>
        <v>No Aplica</v>
      </c>
      <c r="AU95" s="40" t="str">
        <f t="shared" si="62"/>
        <v>No Aplica</v>
      </c>
      <c r="AV95" s="40" t="str">
        <f t="shared" si="62"/>
        <v>No Aplica</v>
      </c>
      <c r="AW95" s="35">
        <v>100111004</v>
      </c>
      <c r="AX95" s="41" t="e">
        <f t="shared" si="62"/>
        <v>#REF!</v>
      </c>
      <c r="AY95" s="46" t="str">
        <f t="shared" si="62"/>
        <v>Fruta</v>
      </c>
      <c r="AZ95" s="40">
        <f t="shared" si="62"/>
        <v>38</v>
      </c>
      <c r="BA95" s="41" t="e">
        <f>+VLOOKUP($AC95,[1]!Temporalidad[[nombre]:[Columna1]],7,0)</f>
        <v>#REF!</v>
      </c>
      <c r="BB95" s="41" t="e">
        <f>+VLOOKUP($E95,[1]!Tipo_Gráfico[#Data],2,0)</f>
        <v>#REF!</v>
      </c>
      <c r="BC95" s="36" t="str">
        <f t="shared" si="59"/>
        <v>Servicio de Impuestos Internos , Ministerio de Hacienda, Chile</v>
      </c>
      <c r="BD95" s="35" t="e">
        <f>+VLOOKUP($AD95,[1]!unidad_medida[[nombre]:[Columna1]],2,0)</f>
        <v>#REF!</v>
      </c>
      <c r="BE95" s="40" t="str">
        <f t="shared" si="63"/>
        <v>No Aplica</v>
      </c>
      <c r="BF95" s="40" t="str">
        <f t="shared" si="63"/>
        <v>No Aplica</v>
      </c>
      <c r="BG95" s="40" t="str">
        <f t="shared" si="63"/>
        <v>No Aplica</v>
      </c>
      <c r="BH95" s="41" t="e">
        <f>+VLOOKUP($AS95,[1]!Responsables[#Data],3,0)</f>
        <v>#REF!</v>
      </c>
      <c r="BI95" s="41" t="e">
        <f>+VLOOKUP($AD95,[1]!unidad_medida[[nombre]:[Columna1]],5,0)</f>
        <v>#REF!</v>
      </c>
    </row>
    <row r="96" spans="1:61" ht="43.5" x14ac:dyDescent="0.35">
      <c r="A96" s="58" t="s">
        <v>250</v>
      </c>
      <c r="B96" s="58" t="s">
        <v>251</v>
      </c>
      <c r="C96" s="59">
        <v>4.0999999999999996</v>
      </c>
      <c r="D96" s="19">
        <f t="shared" si="55"/>
        <v>95</v>
      </c>
      <c r="E96" s="20" t="str">
        <f t="shared" si="70"/>
        <v>GR</v>
      </c>
      <c r="F96" s="21"/>
      <c r="G96" s="22"/>
      <c r="H96" s="22"/>
      <c r="I96" s="24">
        <v>100111005</v>
      </c>
      <c r="J96" s="23" t="s">
        <v>48</v>
      </c>
      <c r="K96" s="22"/>
      <c r="L96" s="22"/>
      <c r="M96" s="22"/>
      <c r="N96" s="22"/>
      <c r="O96" s="22"/>
      <c r="P96" s="53" t="str">
        <f t="shared" si="64"/>
        <v>Ventas Estimadas de Empresas del Sector Agrícola en cultivos de Avena según la Categoría de Tamaño Específica del Servicio de Impuestos Internos de Chile para el Año 2020 (USD)</v>
      </c>
      <c r="Q96" s="20" t="str">
        <f t="shared" si="69"/>
        <v>Gráfico 8</v>
      </c>
      <c r="R96" s="49" t="s">
        <v>165</v>
      </c>
      <c r="S96" s="50">
        <f t="shared" si="71"/>
        <v>100111005</v>
      </c>
      <c r="T96" s="28"/>
      <c r="U96" s="28"/>
      <c r="V96" s="28"/>
      <c r="W96" s="28"/>
      <c r="X96" s="28"/>
      <c r="Y96" s="28"/>
      <c r="Z96" s="25" t="str">
        <f t="shared" si="72"/>
        <v>https://analytics.zoho.com/open-view/2395394000001175359?ZOHO_CRITERIA=%224.5%22.%22Id_Categor%C3%ADa%22%3D100111005</v>
      </c>
      <c r="AA96" s="54" t="s">
        <v>213</v>
      </c>
      <c r="AB96" s="30" t="str">
        <f t="shared" si="67"/>
        <v>Chile</v>
      </c>
      <c r="AC96" s="31" t="str">
        <f t="shared" si="67"/>
        <v>Año 2020</v>
      </c>
      <c r="AD96" s="32" t="str">
        <f t="shared" si="67"/>
        <v>Dólar USA</v>
      </c>
      <c r="AE96" s="30" t="str">
        <f t="shared" si="67"/>
        <v>Ventas</v>
      </c>
      <c r="AG96" s="33" t="str">
        <f t="shared" si="49"/>
        <v>Gráfico 8</v>
      </c>
      <c r="AH96" s="34" t="str">
        <f t="shared" si="57"/>
        <v>Ventas Estimadas Agricultura</v>
      </c>
      <c r="AI96" s="34" t="str">
        <f t="shared" si="41"/>
        <v>Ventas estimadas de empresas dedicadas a agricultura y/o ganadería</v>
      </c>
      <c r="AJ96" s="34" t="str">
        <f t="shared" si="50"/>
        <v>Ventas Estimadas de Empresas del Sector Agrícola en cultivos de Avena según la Categoría de Tamaño Específica del Servicio de Impuestos Internos de Chile para el Año 2020 (USD)</v>
      </c>
      <c r="AK96" s="35" t="str">
        <f t="shared" si="68"/>
        <v>Año 2020</v>
      </c>
      <c r="AL96" s="34" t="str">
        <f t="shared" si="68"/>
        <v>venta estimada, empresas en agricultura, cultivos, actividad económica, agricultura, ganadería</v>
      </c>
      <c r="AM96" s="36" t="str">
        <f t="shared" si="51"/>
        <v>https://analytics.zoho.com/open-view/2395394000001175359?ZOHO_CRITERIA=%224.5%22.%22Id_Categor%C3%ADa%22%3D100111005</v>
      </c>
      <c r="AN96" s="44" t="str">
        <f t="shared" si="62"/>
        <v>CHL</v>
      </c>
      <c r="AO96" s="44" t="str">
        <f t="shared" si="62"/>
        <v>País</v>
      </c>
      <c r="AP96" s="34" t="str">
        <f t="shared" si="62"/>
        <v>Número de Empleados de las empresas dedicadas a una actividad económica asociada a la agricultura o la ganadería, según tamaño de la empresa.</v>
      </c>
      <c r="AQ96" s="45">
        <f t="shared" si="62"/>
        <v>44324</v>
      </c>
      <c r="AR96" s="36" t="str">
        <f t="shared" si="62"/>
        <v>Español</v>
      </c>
      <c r="AS96" s="36" t="str">
        <f t="shared" si="62"/>
        <v>Naty</v>
      </c>
      <c r="AT96" s="40" t="str">
        <f t="shared" si="62"/>
        <v>No Aplica</v>
      </c>
      <c r="AU96" s="40" t="str">
        <f t="shared" si="62"/>
        <v>No Aplica</v>
      </c>
      <c r="AV96" s="40" t="str">
        <f t="shared" si="62"/>
        <v>No Aplica</v>
      </c>
      <c r="AW96" s="35">
        <v>100111005</v>
      </c>
      <c r="AX96" s="41" t="e">
        <f t="shared" si="62"/>
        <v>#REF!</v>
      </c>
      <c r="AY96" s="46" t="str">
        <f t="shared" si="62"/>
        <v>Fruta</v>
      </c>
      <c r="AZ96" s="40">
        <f t="shared" si="62"/>
        <v>38</v>
      </c>
      <c r="BA96" s="41" t="e">
        <f>+VLOOKUP($AC96,[1]!Temporalidad[[nombre]:[Columna1]],7,0)</f>
        <v>#REF!</v>
      </c>
      <c r="BB96" s="41" t="e">
        <f>+VLOOKUP($E96,[1]!Tipo_Gráfico[#Data],2,0)</f>
        <v>#REF!</v>
      </c>
      <c r="BC96" s="36" t="str">
        <f t="shared" si="59"/>
        <v>Servicio de Impuestos Internos , Ministerio de Hacienda, Chile</v>
      </c>
      <c r="BD96" s="35" t="e">
        <f>+VLOOKUP($AD96,[1]!unidad_medida[[nombre]:[Columna1]],2,0)</f>
        <v>#REF!</v>
      </c>
      <c r="BE96" s="40" t="str">
        <f t="shared" si="63"/>
        <v>No Aplica</v>
      </c>
      <c r="BF96" s="40" t="str">
        <f t="shared" si="63"/>
        <v>No Aplica</v>
      </c>
      <c r="BG96" s="40" t="str">
        <f t="shared" si="63"/>
        <v>No Aplica</v>
      </c>
      <c r="BH96" s="41" t="e">
        <f>+VLOOKUP($AS96,[1]!Responsables[#Data],3,0)</f>
        <v>#REF!</v>
      </c>
      <c r="BI96" s="41" t="e">
        <f>+VLOOKUP($AD96,[1]!unidad_medida[[nombre]:[Columna1]],5,0)</f>
        <v>#REF!</v>
      </c>
    </row>
    <row r="97" spans="1:61" ht="43.5" x14ac:dyDescent="0.35">
      <c r="A97" s="58" t="s">
        <v>250</v>
      </c>
      <c r="B97" s="58" t="s">
        <v>251</v>
      </c>
      <c r="C97" s="59">
        <v>4.0999999999999996</v>
      </c>
      <c r="D97" s="19">
        <f t="shared" si="55"/>
        <v>96</v>
      </c>
      <c r="E97" s="20" t="str">
        <f t="shared" si="70"/>
        <v>GR</v>
      </c>
      <c r="F97" s="21"/>
      <c r="G97" s="22"/>
      <c r="H97" s="22"/>
      <c r="I97" s="24">
        <v>100111011</v>
      </c>
      <c r="J97" s="23" t="s">
        <v>48</v>
      </c>
      <c r="K97" s="22"/>
      <c r="L97" s="22"/>
      <c r="M97" s="22"/>
      <c r="N97" s="22"/>
      <c r="O97" s="22"/>
      <c r="P97" s="53" t="str">
        <f t="shared" si="64"/>
        <v>Ventas Estimadas de Empresas del Sector Agrícola en cultivos de Otros cereales según la Categoría de Tamaño Específica del Servicio de Impuestos Internos de Chile para el Año 2020 (USD)</v>
      </c>
      <c r="Q97" s="20" t="str">
        <f t="shared" si="69"/>
        <v>Gráfico 8</v>
      </c>
      <c r="R97" s="49" t="s">
        <v>167</v>
      </c>
      <c r="S97" s="50">
        <f t="shared" si="71"/>
        <v>100111011</v>
      </c>
      <c r="T97" s="28"/>
      <c r="U97" s="28"/>
      <c r="V97" s="28"/>
      <c r="W97" s="28"/>
      <c r="X97" s="28"/>
      <c r="Y97" s="28"/>
      <c r="Z97" s="25" t="str">
        <f t="shared" si="72"/>
        <v>https://analytics.zoho.com/open-view/2395394000001175359?ZOHO_CRITERIA=%224.5%22.%22Id_Categor%C3%ADa%22%3D100111011</v>
      </c>
      <c r="AA97" s="54" t="s">
        <v>214</v>
      </c>
      <c r="AB97" s="30" t="str">
        <f t="shared" si="67"/>
        <v>Chile</v>
      </c>
      <c r="AC97" s="31" t="str">
        <f t="shared" si="67"/>
        <v>Año 2020</v>
      </c>
      <c r="AD97" s="32" t="str">
        <f t="shared" si="67"/>
        <v>Dólar USA</v>
      </c>
      <c r="AE97" s="30" t="str">
        <f t="shared" si="67"/>
        <v>Ventas</v>
      </c>
      <c r="AG97" s="33" t="str">
        <f t="shared" si="49"/>
        <v>Gráfico 8</v>
      </c>
      <c r="AH97" s="34" t="str">
        <f t="shared" si="57"/>
        <v>Ventas Estimadas Agricultura</v>
      </c>
      <c r="AI97" s="34" t="str">
        <f t="shared" si="41"/>
        <v>Ventas estimadas de empresas dedicadas a agricultura y/o ganadería</v>
      </c>
      <c r="AJ97" s="34" t="str">
        <f t="shared" si="50"/>
        <v>Ventas Estimadas de Empresas del Sector Agrícola en cultivos de Otros cereales según la Categoría de Tamaño Específica del Servicio de Impuestos Internos de Chile para el Año 2020 (USD)</v>
      </c>
      <c r="AK97" s="35" t="str">
        <f t="shared" si="68"/>
        <v>Año 2020</v>
      </c>
      <c r="AL97" s="34" t="str">
        <f t="shared" si="68"/>
        <v>venta estimada, empresas en agricultura, cultivos, actividad económica, agricultura, ganadería</v>
      </c>
      <c r="AM97" s="36" t="str">
        <f t="shared" si="51"/>
        <v>https://analytics.zoho.com/open-view/2395394000001175359?ZOHO_CRITERIA=%224.5%22.%22Id_Categor%C3%ADa%22%3D100111011</v>
      </c>
      <c r="AN97" s="44" t="str">
        <f t="shared" si="62"/>
        <v>CHL</v>
      </c>
      <c r="AO97" s="44" t="str">
        <f t="shared" si="62"/>
        <v>País</v>
      </c>
      <c r="AP97" s="34" t="str">
        <f t="shared" si="62"/>
        <v>Número de Empleados de las empresas dedicadas a una actividad económica asociada a la agricultura o la ganadería, según tamaño de la empresa.</v>
      </c>
      <c r="AQ97" s="45">
        <f t="shared" si="62"/>
        <v>44324</v>
      </c>
      <c r="AR97" s="36" t="str">
        <f t="shared" si="62"/>
        <v>Español</v>
      </c>
      <c r="AS97" s="36" t="str">
        <f t="shared" si="62"/>
        <v>Naty</v>
      </c>
      <c r="AT97" s="40" t="str">
        <f t="shared" si="62"/>
        <v>No Aplica</v>
      </c>
      <c r="AU97" s="40" t="str">
        <f t="shared" si="62"/>
        <v>No Aplica</v>
      </c>
      <c r="AV97" s="40" t="str">
        <f t="shared" si="62"/>
        <v>No Aplica</v>
      </c>
      <c r="AW97" s="35">
        <v>100111011</v>
      </c>
      <c r="AX97" s="41" t="e">
        <f t="shared" si="62"/>
        <v>#REF!</v>
      </c>
      <c r="AY97" s="46" t="str">
        <f t="shared" si="62"/>
        <v>Fruta</v>
      </c>
      <c r="AZ97" s="40">
        <f t="shared" si="62"/>
        <v>38</v>
      </c>
      <c r="BA97" s="41" t="e">
        <f>+VLOOKUP($AC97,[1]!Temporalidad[[nombre]:[Columna1]],7,0)</f>
        <v>#REF!</v>
      </c>
      <c r="BB97" s="41" t="e">
        <f>+VLOOKUP($E97,[1]!Tipo_Gráfico[#Data],2,0)</f>
        <v>#REF!</v>
      </c>
      <c r="BC97" s="36" t="str">
        <f t="shared" si="59"/>
        <v>Servicio de Impuestos Internos , Ministerio de Hacienda, Chile</v>
      </c>
      <c r="BD97" s="35" t="e">
        <f>+VLOOKUP($AD97,[1]!unidad_medida[[nombre]:[Columna1]],2,0)</f>
        <v>#REF!</v>
      </c>
      <c r="BE97" s="40" t="str">
        <f t="shared" si="63"/>
        <v>No Aplica</v>
      </c>
      <c r="BF97" s="40" t="str">
        <f t="shared" si="63"/>
        <v>No Aplica</v>
      </c>
      <c r="BG97" s="40" t="str">
        <f t="shared" si="63"/>
        <v>No Aplica</v>
      </c>
      <c r="BH97" s="41" t="e">
        <f>+VLOOKUP($AS97,[1]!Responsables[#Data],3,0)</f>
        <v>#REF!</v>
      </c>
      <c r="BI97" s="41" t="e">
        <f>+VLOOKUP($AD97,[1]!unidad_medida[[nombre]:[Columna1]],5,0)</f>
        <v>#REF!</v>
      </c>
    </row>
    <row r="98" spans="1:61" ht="43.5" x14ac:dyDescent="0.35">
      <c r="A98" s="58" t="s">
        <v>250</v>
      </c>
      <c r="B98" s="58" t="s">
        <v>251</v>
      </c>
      <c r="C98" s="59">
        <v>4.0999999999999996</v>
      </c>
      <c r="D98" s="19">
        <f t="shared" si="55"/>
        <v>97</v>
      </c>
      <c r="E98" s="20" t="str">
        <f t="shared" si="70"/>
        <v>GR</v>
      </c>
      <c r="F98" s="21"/>
      <c r="G98" s="22"/>
      <c r="H98" s="22"/>
      <c r="I98" s="24">
        <v>100112046</v>
      </c>
      <c r="J98" s="23" t="s">
        <v>48</v>
      </c>
      <c r="K98" s="22"/>
      <c r="L98" s="22"/>
      <c r="M98" s="22"/>
      <c r="N98" s="22"/>
      <c r="O98" s="22"/>
      <c r="P98" s="53" t="str">
        <f t="shared" si="64"/>
        <v>Ventas Estimadas de Empresas del Sector Agrícola en cultivos de Hortalizas y melones según la Categoría de Tamaño Específica del Servicio de Impuestos Internos de Chile para el Año 2020 (USD)</v>
      </c>
      <c r="Q98" s="20" t="str">
        <f t="shared" si="69"/>
        <v>Gráfico 8</v>
      </c>
      <c r="R98" s="49" t="s">
        <v>169</v>
      </c>
      <c r="S98" s="50">
        <f t="shared" si="71"/>
        <v>100112046</v>
      </c>
      <c r="T98" s="28"/>
      <c r="U98" s="28"/>
      <c r="V98" s="28"/>
      <c r="W98" s="28"/>
      <c r="X98" s="28"/>
      <c r="Y98" s="28"/>
      <c r="Z98" s="25" t="str">
        <f t="shared" si="72"/>
        <v>https://analytics.zoho.com/open-view/2395394000001175359?ZOHO_CRITERIA=%224.5%22.%22Id_Categor%C3%ADa%22%3D100112046</v>
      </c>
      <c r="AA98" s="54" t="s">
        <v>215</v>
      </c>
      <c r="AB98" s="30" t="str">
        <f t="shared" si="67"/>
        <v>Chile</v>
      </c>
      <c r="AC98" s="31" t="str">
        <f t="shared" si="67"/>
        <v>Año 2020</v>
      </c>
      <c r="AD98" s="32" t="str">
        <f t="shared" si="67"/>
        <v>Dólar USA</v>
      </c>
      <c r="AE98" s="30" t="str">
        <f t="shared" si="67"/>
        <v>Ventas</v>
      </c>
      <c r="AG98" s="33" t="str">
        <f t="shared" si="49"/>
        <v>Gráfico 8</v>
      </c>
      <c r="AH98" s="34" t="str">
        <f t="shared" si="57"/>
        <v>Ventas Estimadas Agricultura</v>
      </c>
      <c r="AI98" s="34" t="str">
        <f t="shared" si="41"/>
        <v>Ventas estimadas de empresas dedicadas a agricultura y/o ganadería</v>
      </c>
      <c r="AJ98" s="34" t="str">
        <f t="shared" si="50"/>
        <v>Ventas Estimadas de Empresas del Sector Agrícola en cultivos de Hortalizas y melones según la Categoría de Tamaño Específica del Servicio de Impuestos Internos de Chile para el Año 2020 (USD)</v>
      </c>
      <c r="AK98" s="35" t="str">
        <f t="shared" si="68"/>
        <v>Año 2020</v>
      </c>
      <c r="AL98" s="34" t="str">
        <f t="shared" si="68"/>
        <v>venta estimada, empresas en agricultura, cultivos, actividad económica, agricultura, ganadería</v>
      </c>
      <c r="AM98" s="36" t="str">
        <f t="shared" si="51"/>
        <v>https://analytics.zoho.com/open-view/2395394000001175359?ZOHO_CRITERIA=%224.5%22.%22Id_Categor%C3%ADa%22%3D100112046</v>
      </c>
      <c r="AN98" s="44" t="str">
        <f t="shared" si="62"/>
        <v>CHL</v>
      </c>
      <c r="AO98" s="44" t="str">
        <f t="shared" si="62"/>
        <v>País</v>
      </c>
      <c r="AP98" s="34" t="str">
        <f t="shared" si="62"/>
        <v>Número de Empleados de las empresas dedicadas a una actividad económica asociada a la agricultura o la ganadería, según tamaño de la empresa.</v>
      </c>
      <c r="AQ98" s="45">
        <f t="shared" si="62"/>
        <v>44324</v>
      </c>
      <c r="AR98" s="36" t="str">
        <f t="shared" si="62"/>
        <v>Español</v>
      </c>
      <c r="AS98" s="36" t="str">
        <f t="shared" si="62"/>
        <v>Naty</v>
      </c>
      <c r="AT98" s="40" t="str">
        <f t="shared" si="62"/>
        <v>No Aplica</v>
      </c>
      <c r="AU98" s="40" t="str">
        <f t="shared" si="62"/>
        <v>No Aplica</v>
      </c>
      <c r="AV98" s="40" t="str">
        <f t="shared" si="62"/>
        <v>No Aplica</v>
      </c>
      <c r="AW98" s="35">
        <v>100112046</v>
      </c>
      <c r="AX98" s="41" t="e">
        <f t="shared" si="62"/>
        <v>#REF!</v>
      </c>
      <c r="AY98" s="46" t="str">
        <f t="shared" si="62"/>
        <v>Fruta</v>
      </c>
      <c r="AZ98" s="40">
        <f t="shared" si="62"/>
        <v>38</v>
      </c>
      <c r="BA98" s="41" t="e">
        <f>+VLOOKUP($AC98,[1]!Temporalidad[[nombre]:[Columna1]],7,0)</f>
        <v>#REF!</v>
      </c>
      <c r="BB98" s="41" t="e">
        <f>+VLOOKUP($E98,[1]!Tipo_Gráfico[#Data],2,0)</f>
        <v>#REF!</v>
      </c>
      <c r="BC98" s="36" t="str">
        <f t="shared" si="59"/>
        <v>Servicio de Impuestos Internos , Ministerio de Hacienda, Chile</v>
      </c>
      <c r="BD98" s="35" t="e">
        <f>+VLOOKUP($AD98,[1]!unidad_medida[[nombre]:[Columna1]],2,0)</f>
        <v>#REF!</v>
      </c>
      <c r="BE98" s="40" t="str">
        <f t="shared" si="63"/>
        <v>No Aplica</v>
      </c>
      <c r="BF98" s="40" t="str">
        <f t="shared" si="63"/>
        <v>No Aplica</v>
      </c>
      <c r="BG98" s="40" t="str">
        <f t="shared" si="63"/>
        <v>No Aplica</v>
      </c>
      <c r="BH98" s="41" t="e">
        <f>+VLOOKUP($AS98,[1]!Responsables[#Data],3,0)</f>
        <v>#REF!</v>
      </c>
      <c r="BI98" s="41" t="e">
        <f>+VLOOKUP($AD98,[1]!unidad_medida[[nombre]:[Columna1]],5,0)</f>
        <v>#REF!</v>
      </c>
    </row>
    <row r="99" spans="1:61" ht="43.5" x14ac:dyDescent="0.35">
      <c r="A99" s="58" t="s">
        <v>250</v>
      </c>
      <c r="B99" s="58" t="s">
        <v>251</v>
      </c>
      <c r="C99" s="59">
        <v>4.0999999999999996</v>
      </c>
      <c r="D99" s="19">
        <f t="shared" si="55"/>
        <v>98</v>
      </c>
      <c r="E99" s="20" t="str">
        <f t="shared" si="70"/>
        <v>GR</v>
      </c>
      <c r="F99" s="21"/>
      <c r="G99" s="22"/>
      <c r="H99" s="22"/>
      <c r="I99" s="24">
        <v>100113001</v>
      </c>
      <c r="J99" s="23" t="s">
        <v>48</v>
      </c>
      <c r="K99" s="22"/>
      <c r="L99" s="22"/>
      <c r="M99" s="22"/>
      <c r="N99" s="22"/>
      <c r="O99" s="22"/>
      <c r="P99" s="53" t="str">
        <f t="shared" si="64"/>
        <v>Ventas Estimadas de Empresas del Sector Agrícola en cultivos de Lupino según la Categoría de Tamaño Específica del Servicio de Impuestos Internos de Chile para el Año 2020 (USD)</v>
      </c>
      <c r="Q99" s="20" t="str">
        <f t="shared" si="69"/>
        <v>Gráfico 8</v>
      </c>
      <c r="R99" s="49" t="s">
        <v>171</v>
      </c>
      <c r="S99" s="50">
        <f t="shared" si="71"/>
        <v>100113001</v>
      </c>
      <c r="T99" s="28"/>
      <c r="U99" s="28"/>
      <c r="V99" s="28"/>
      <c r="W99" s="28"/>
      <c r="X99" s="28"/>
      <c r="Y99" s="28"/>
      <c r="Z99" s="25" t="str">
        <f t="shared" si="72"/>
        <v>https://analytics.zoho.com/open-view/2395394000001175359?ZOHO_CRITERIA=%224.5%22.%22Id_Categor%C3%ADa%22%3D100113001</v>
      </c>
      <c r="AA99" s="54" t="s">
        <v>216</v>
      </c>
      <c r="AB99" s="30" t="str">
        <f t="shared" si="67"/>
        <v>Chile</v>
      </c>
      <c r="AC99" s="31" t="str">
        <f t="shared" si="67"/>
        <v>Año 2020</v>
      </c>
      <c r="AD99" s="32" t="str">
        <f t="shared" si="67"/>
        <v>Dólar USA</v>
      </c>
      <c r="AE99" s="30" t="str">
        <f t="shared" si="67"/>
        <v>Ventas</v>
      </c>
      <c r="AG99" s="33" t="str">
        <f t="shared" si="49"/>
        <v>Gráfico 8</v>
      </c>
      <c r="AH99" s="34" t="str">
        <f t="shared" si="57"/>
        <v>Ventas Estimadas Agricultura</v>
      </c>
      <c r="AI99" s="34" t="str">
        <f t="shared" si="41"/>
        <v>Ventas estimadas de empresas dedicadas a agricultura y/o ganadería</v>
      </c>
      <c r="AJ99" s="34" t="str">
        <f t="shared" si="50"/>
        <v>Ventas Estimadas de Empresas del Sector Agrícola en cultivos de Lupino según la Categoría de Tamaño Específica del Servicio de Impuestos Internos de Chile para el Año 2020 (USD)</v>
      </c>
      <c r="AK99" s="35" t="str">
        <f t="shared" si="68"/>
        <v>Año 2020</v>
      </c>
      <c r="AL99" s="34" t="str">
        <f t="shared" si="68"/>
        <v>venta estimada, empresas en agricultura, cultivos, actividad económica, agricultura, ganadería</v>
      </c>
      <c r="AM99" s="36" t="str">
        <f t="shared" si="51"/>
        <v>https://analytics.zoho.com/open-view/2395394000001175359?ZOHO_CRITERIA=%224.5%22.%22Id_Categor%C3%ADa%22%3D100113001</v>
      </c>
      <c r="AN99" s="44" t="str">
        <f t="shared" ref="AN99:AW114" si="73">+AN98</f>
        <v>CHL</v>
      </c>
      <c r="AO99" s="44" t="str">
        <f t="shared" si="73"/>
        <v>País</v>
      </c>
      <c r="AP99" s="34" t="str">
        <f t="shared" si="73"/>
        <v>Número de Empleados de las empresas dedicadas a una actividad económica asociada a la agricultura o la ganadería, según tamaño de la empresa.</v>
      </c>
      <c r="AQ99" s="45">
        <f t="shared" si="73"/>
        <v>44324</v>
      </c>
      <c r="AR99" s="36" t="str">
        <f t="shared" si="73"/>
        <v>Español</v>
      </c>
      <c r="AS99" s="36" t="str">
        <f t="shared" si="73"/>
        <v>Naty</v>
      </c>
      <c r="AT99" s="40" t="str">
        <f t="shared" si="73"/>
        <v>No Aplica</v>
      </c>
      <c r="AU99" s="40" t="str">
        <f t="shared" si="73"/>
        <v>No Aplica</v>
      </c>
      <c r="AV99" s="40" t="str">
        <f t="shared" si="73"/>
        <v>No Aplica</v>
      </c>
      <c r="AW99" s="35">
        <v>100113001</v>
      </c>
      <c r="AX99" s="41" t="e">
        <f t="shared" ref="AX99:AZ114" si="74">+AX98</f>
        <v>#REF!</v>
      </c>
      <c r="AY99" s="46" t="str">
        <f t="shared" si="74"/>
        <v>Fruta</v>
      </c>
      <c r="AZ99" s="40">
        <f t="shared" si="74"/>
        <v>38</v>
      </c>
      <c r="BA99" s="41" t="e">
        <f>+VLOOKUP($AC99,[1]!Temporalidad[[nombre]:[Columna1]],7,0)</f>
        <v>#REF!</v>
      </c>
      <c r="BB99" s="41" t="e">
        <f>+VLOOKUP($E99,[1]!Tipo_Gráfico[#Data],2,0)</f>
        <v>#REF!</v>
      </c>
      <c r="BC99" s="36" t="str">
        <f t="shared" si="59"/>
        <v>Servicio de Impuestos Internos , Ministerio de Hacienda, Chile</v>
      </c>
      <c r="BD99" s="35" t="e">
        <f>+VLOOKUP($AD99,[1]!unidad_medida[[nombre]:[Columna1]],2,0)</f>
        <v>#REF!</v>
      </c>
      <c r="BE99" s="40" t="str">
        <f t="shared" ref="BE99:BG114" si="75">+BE98</f>
        <v>No Aplica</v>
      </c>
      <c r="BF99" s="40" t="str">
        <f t="shared" si="75"/>
        <v>No Aplica</v>
      </c>
      <c r="BG99" s="40" t="str">
        <f t="shared" si="75"/>
        <v>No Aplica</v>
      </c>
      <c r="BH99" s="41" t="e">
        <f>+VLOOKUP($AS99,[1]!Responsables[#Data],3,0)</f>
        <v>#REF!</v>
      </c>
      <c r="BI99" s="41" t="e">
        <f>+VLOOKUP($AD99,[1]!unidad_medida[[nombre]:[Columna1]],5,0)</f>
        <v>#REF!</v>
      </c>
    </row>
    <row r="100" spans="1:61" ht="43.5" x14ac:dyDescent="0.35">
      <c r="A100" s="58" t="s">
        <v>250</v>
      </c>
      <c r="B100" s="58" t="s">
        <v>251</v>
      </c>
      <c r="C100" s="59">
        <v>4.0999999999999996</v>
      </c>
      <c r="D100" s="19">
        <f t="shared" si="55"/>
        <v>99</v>
      </c>
      <c r="E100" s="20" t="s">
        <v>47</v>
      </c>
      <c r="F100" s="21"/>
      <c r="G100" s="22"/>
      <c r="H100" s="22"/>
      <c r="I100" s="24">
        <v>100113002</v>
      </c>
      <c r="J100" s="23" t="s">
        <v>48</v>
      </c>
      <c r="K100" s="22"/>
      <c r="L100" s="22"/>
      <c r="M100" s="22"/>
      <c r="N100" s="22"/>
      <c r="O100" s="22"/>
      <c r="P100" s="53" t="str">
        <f t="shared" si="64"/>
        <v>Ventas Estimadas de Empresas del Sector Agrícola en cultivos de Semillas de Maravilla según la Categoría de Tamaño Específica del Servicio de Impuestos Internos de Chile para el Año 2020 (USD)</v>
      </c>
      <c r="Q100" s="20" t="s">
        <v>206</v>
      </c>
      <c r="R100" s="49" t="s">
        <v>173</v>
      </c>
      <c r="S100" s="50">
        <f t="shared" si="71"/>
        <v>100113002</v>
      </c>
      <c r="T100" s="28"/>
      <c r="U100" s="28"/>
      <c r="V100" s="28"/>
      <c r="W100" s="28"/>
      <c r="X100" s="28"/>
      <c r="Y100" s="28"/>
      <c r="Z100" s="25" t="str">
        <f t="shared" si="72"/>
        <v>https://analytics.zoho.com/open-view/2395394000001175359?ZOHO_CRITERIA=%224.5%22.%22Id_Categor%C3%ADa%22%3D100113002</v>
      </c>
      <c r="AA100" s="54" t="s">
        <v>217</v>
      </c>
      <c r="AB100" s="30" t="str">
        <f t="shared" ref="AB100:AE115" si="76">+AB99</f>
        <v>Chile</v>
      </c>
      <c r="AC100" s="31" t="str">
        <f t="shared" si="76"/>
        <v>Año 2020</v>
      </c>
      <c r="AD100" s="32" t="str">
        <f t="shared" si="76"/>
        <v>Dólar USA</v>
      </c>
      <c r="AE100" s="30" t="str">
        <f t="shared" si="76"/>
        <v>Ventas</v>
      </c>
      <c r="AG100" s="33" t="str">
        <f t="shared" si="49"/>
        <v>Gráfico 8</v>
      </c>
      <c r="AH100" s="34" t="str">
        <f t="shared" si="57"/>
        <v>Ventas Estimadas Agricultura</v>
      </c>
      <c r="AI100" s="34" t="str">
        <f t="shared" si="41"/>
        <v>Ventas estimadas de empresas dedicadas a agricultura y/o ganadería</v>
      </c>
      <c r="AJ100" s="34" t="str">
        <f t="shared" si="50"/>
        <v>Ventas Estimadas de Empresas del Sector Agrícola en cultivos de Semillas de Maravilla según la Categoría de Tamaño Específica del Servicio de Impuestos Internos de Chile para el Año 2020 (USD)</v>
      </c>
      <c r="AK100" s="35" t="str">
        <f t="shared" ref="AK100:AL115" si="77">+AK99</f>
        <v>Año 2020</v>
      </c>
      <c r="AL100" s="34" t="str">
        <f t="shared" si="77"/>
        <v>venta estimada, empresas en agricultura, cultivos, actividad económica, agricultura, ganadería</v>
      </c>
      <c r="AM100" s="36" t="str">
        <f t="shared" si="51"/>
        <v>https://analytics.zoho.com/open-view/2395394000001175359?ZOHO_CRITERIA=%224.5%22.%22Id_Categor%C3%ADa%22%3D100113002</v>
      </c>
      <c r="AN100" s="44" t="str">
        <f t="shared" si="73"/>
        <v>CHL</v>
      </c>
      <c r="AO100" s="44" t="str">
        <f t="shared" si="73"/>
        <v>País</v>
      </c>
      <c r="AP100" s="34" t="str">
        <f t="shared" si="73"/>
        <v>Número de Empleados de las empresas dedicadas a una actividad económica asociada a la agricultura o la ganadería, según tamaño de la empresa.</v>
      </c>
      <c r="AQ100" s="45">
        <f t="shared" si="73"/>
        <v>44324</v>
      </c>
      <c r="AR100" s="36" t="str">
        <f t="shared" si="73"/>
        <v>Español</v>
      </c>
      <c r="AS100" s="36" t="str">
        <f t="shared" si="73"/>
        <v>Naty</v>
      </c>
      <c r="AT100" s="40" t="str">
        <f t="shared" si="73"/>
        <v>No Aplica</v>
      </c>
      <c r="AU100" s="40" t="str">
        <f t="shared" si="73"/>
        <v>No Aplica</v>
      </c>
      <c r="AV100" s="40" t="str">
        <f t="shared" si="73"/>
        <v>No Aplica</v>
      </c>
      <c r="AW100" s="35">
        <v>100113002</v>
      </c>
      <c r="AX100" s="41" t="e">
        <f t="shared" si="74"/>
        <v>#REF!</v>
      </c>
      <c r="AY100" s="46" t="str">
        <f t="shared" si="74"/>
        <v>Fruta</v>
      </c>
      <c r="AZ100" s="40">
        <f t="shared" si="74"/>
        <v>38</v>
      </c>
      <c r="BA100" s="41" t="e">
        <f>+VLOOKUP($AC100,[1]!Temporalidad[[nombre]:[Columna1]],7,0)</f>
        <v>#REF!</v>
      </c>
      <c r="BB100" s="41" t="e">
        <f>+VLOOKUP($E100,[1]!Tipo_Gráfico[#Data],2,0)</f>
        <v>#REF!</v>
      </c>
      <c r="BC100" s="36" t="str">
        <f t="shared" si="59"/>
        <v>Servicio de Impuestos Internos , Ministerio de Hacienda, Chile</v>
      </c>
      <c r="BD100" s="35" t="e">
        <f>+VLOOKUP($AD100,[1]!unidad_medida[[nombre]:[Columna1]],2,0)</f>
        <v>#REF!</v>
      </c>
      <c r="BE100" s="40" t="str">
        <f t="shared" si="75"/>
        <v>No Aplica</v>
      </c>
      <c r="BF100" s="40" t="str">
        <f t="shared" si="75"/>
        <v>No Aplica</v>
      </c>
      <c r="BG100" s="40" t="str">
        <f t="shared" si="75"/>
        <v>No Aplica</v>
      </c>
      <c r="BH100" s="41" t="e">
        <f>+VLOOKUP($AS100,[1]!Responsables[#Data],3,0)</f>
        <v>#REF!</v>
      </c>
      <c r="BI100" s="41" t="e">
        <f>+VLOOKUP($AD100,[1]!unidad_medida[[nombre]:[Columna1]],5,0)</f>
        <v>#REF!</v>
      </c>
    </row>
    <row r="101" spans="1:61" ht="43.5" x14ac:dyDescent="0.35">
      <c r="A101" s="58" t="s">
        <v>250</v>
      </c>
      <c r="B101" s="58" t="s">
        <v>251</v>
      </c>
      <c r="C101" s="59">
        <v>4.0999999999999996</v>
      </c>
      <c r="D101" s="19">
        <f t="shared" si="55"/>
        <v>100</v>
      </c>
      <c r="E101" s="20" t="str">
        <f>+E100</f>
        <v>GR</v>
      </c>
      <c r="F101" s="21"/>
      <c r="G101" s="22"/>
      <c r="H101" s="22"/>
      <c r="I101" s="24">
        <v>100113003</v>
      </c>
      <c r="J101" s="23" t="s">
        <v>48</v>
      </c>
      <c r="K101" s="22"/>
      <c r="L101" s="22"/>
      <c r="M101" s="22"/>
      <c r="N101" s="22"/>
      <c r="O101" s="22"/>
      <c r="P101" s="53" t="str">
        <f t="shared" si="64"/>
        <v>Ventas Estimadas de Empresas del Sector Agrícola en cultivos de Semillas de Raps según la Categoría de Tamaño Específica del Servicio de Impuestos Internos de Chile para el Año 2020 (USD)</v>
      </c>
      <c r="Q101" s="20" t="str">
        <f t="shared" ref="Q101:Q111" si="78">+Q100</f>
        <v>Gráfico 8</v>
      </c>
      <c r="R101" s="49" t="s">
        <v>175</v>
      </c>
      <c r="S101" s="50">
        <f t="shared" si="71"/>
        <v>100113003</v>
      </c>
      <c r="T101" s="28"/>
      <c r="U101" s="28"/>
      <c r="V101" s="28"/>
      <c r="W101" s="28"/>
      <c r="X101" s="28"/>
      <c r="Y101" s="28"/>
      <c r="Z101" s="25" t="str">
        <f t="shared" si="72"/>
        <v>https://analytics.zoho.com/open-view/2395394000001175359?ZOHO_CRITERIA=%224.5%22.%22Id_Categor%C3%ADa%22%3D100113003</v>
      </c>
      <c r="AA101" s="54" t="s">
        <v>218</v>
      </c>
      <c r="AB101" s="30" t="str">
        <f t="shared" si="76"/>
        <v>Chile</v>
      </c>
      <c r="AC101" s="31" t="str">
        <f t="shared" si="76"/>
        <v>Año 2020</v>
      </c>
      <c r="AD101" s="32" t="str">
        <f t="shared" si="76"/>
        <v>Dólar USA</v>
      </c>
      <c r="AE101" s="30" t="str">
        <f t="shared" si="76"/>
        <v>Ventas</v>
      </c>
      <c r="AG101" s="33" t="str">
        <f t="shared" si="49"/>
        <v>Gráfico 8</v>
      </c>
      <c r="AH101" s="34" t="str">
        <f t="shared" si="57"/>
        <v>Ventas Estimadas Agricultura</v>
      </c>
      <c r="AI101" s="34" t="str">
        <f t="shared" si="41"/>
        <v>Ventas estimadas de empresas dedicadas a agricultura y/o ganadería</v>
      </c>
      <c r="AJ101" s="34" t="str">
        <f t="shared" si="50"/>
        <v>Ventas Estimadas de Empresas del Sector Agrícola en cultivos de Semillas de Raps según la Categoría de Tamaño Específica del Servicio de Impuestos Internos de Chile para el Año 2020 (USD)</v>
      </c>
      <c r="AK101" s="35" t="str">
        <f t="shared" si="77"/>
        <v>Año 2020</v>
      </c>
      <c r="AL101" s="34" t="str">
        <f t="shared" si="77"/>
        <v>venta estimada, empresas en agricultura, cultivos, actividad económica, agricultura, ganadería</v>
      </c>
      <c r="AM101" s="36" t="str">
        <f t="shared" si="51"/>
        <v>https://analytics.zoho.com/open-view/2395394000001175359?ZOHO_CRITERIA=%224.5%22.%22Id_Categor%C3%ADa%22%3D100113003</v>
      </c>
      <c r="AN101" s="44" t="str">
        <f t="shared" si="73"/>
        <v>CHL</v>
      </c>
      <c r="AO101" s="44" t="str">
        <f t="shared" si="73"/>
        <v>País</v>
      </c>
      <c r="AP101" s="34" t="str">
        <f t="shared" si="73"/>
        <v>Número de Empleados de las empresas dedicadas a una actividad económica asociada a la agricultura o la ganadería, según tamaño de la empresa.</v>
      </c>
      <c r="AQ101" s="45">
        <f t="shared" si="73"/>
        <v>44324</v>
      </c>
      <c r="AR101" s="36" t="str">
        <f t="shared" si="73"/>
        <v>Español</v>
      </c>
      <c r="AS101" s="36" t="str">
        <f t="shared" si="73"/>
        <v>Naty</v>
      </c>
      <c r="AT101" s="40" t="str">
        <f t="shared" si="73"/>
        <v>No Aplica</v>
      </c>
      <c r="AU101" s="40" t="str">
        <f t="shared" si="73"/>
        <v>No Aplica</v>
      </c>
      <c r="AV101" s="40" t="str">
        <f t="shared" si="73"/>
        <v>No Aplica</v>
      </c>
      <c r="AW101" s="35">
        <v>100113003</v>
      </c>
      <c r="AX101" s="41" t="e">
        <f t="shared" si="74"/>
        <v>#REF!</v>
      </c>
      <c r="AY101" s="46" t="str">
        <f t="shared" si="74"/>
        <v>Fruta</v>
      </c>
      <c r="AZ101" s="40">
        <f t="shared" si="74"/>
        <v>38</v>
      </c>
      <c r="BA101" s="41" t="e">
        <f>+VLOOKUP($AC101,[1]!Temporalidad[[nombre]:[Columna1]],7,0)</f>
        <v>#REF!</v>
      </c>
      <c r="BB101" s="41" t="e">
        <f>+VLOOKUP($E101,[1]!Tipo_Gráfico[#Data],2,0)</f>
        <v>#REF!</v>
      </c>
      <c r="BC101" s="36" t="str">
        <f t="shared" si="59"/>
        <v>Servicio de Impuestos Internos , Ministerio de Hacienda, Chile</v>
      </c>
      <c r="BD101" s="35" t="e">
        <f>+VLOOKUP($AD101,[1]!unidad_medida[[nombre]:[Columna1]],2,0)</f>
        <v>#REF!</v>
      </c>
      <c r="BE101" s="40" t="str">
        <f t="shared" si="75"/>
        <v>No Aplica</v>
      </c>
      <c r="BF101" s="40" t="str">
        <f t="shared" si="75"/>
        <v>No Aplica</v>
      </c>
      <c r="BG101" s="40" t="str">
        <f t="shared" si="75"/>
        <v>No Aplica</v>
      </c>
      <c r="BH101" s="41" t="e">
        <f>+VLOOKUP($AS101,[1]!Responsables[#Data],3,0)</f>
        <v>#REF!</v>
      </c>
      <c r="BI101" s="41" t="e">
        <f>+VLOOKUP($AD101,[1]!unidad_medida[[nombre]:[Columna1]],5,0)</f>
        <v>#REF!</v>
      </c>
    </row>
    <row r="102" spans="1:61" ht="43.5" x14ac:dyDescent="0.35">
      <c r="A102" s="58" t="s">
        <v>250</v>
      </c>
      <c r="B102" s="58" t="s">
        <v>251</v>
      </c>
      <c r="C102" s="59">
        <v>4.0999999999999996</v>
      </c>
      <c r="D102" s="19">
        <f t="shared" si="55"/>
        <v>101</v>
      </c>
      <c r="E102" s="20" t="str">
        <f t="shared" ref="E102:E114" si="79">+E101</f>
        <v>GR</v>
      </c>
      <c r="F102" s="21"/>
      <c r="G102" s="22"/>
      <c r="H102" s="22"/>
      <c r="I102" s="24">
        <v>100113004</v>
      </c>
      <c r="J102" s="23" t="s">
        <v>48</v>
      </c>
      <c r="K102" s="22"/>
      <c r="L102" s="22"/>
      <c r="M102" s="22"/>
      <c r="N102" s="22"/>
      <c r="O102" s="22"/>
      <c r="P102" s="53" t="str">
        <f t="shared" si="64"/>
        <v>Ventas Estimadas de Empresas del Sector Agrícola en cultivos de Remolacha azucarera según la Categoría de Tamaño Específica del Servicio de Impuestos Internos de Chile para el Año 2020 (USD)</v>
      </c>
      <c r="Q102" s="20" t="str">
        <f t="shared" si="78"/>
        <v>Gráfico 8</v>
      </c>
      <c r="R102" s="49" t="s">
        <v>177</v>
      </c>
      <c r="S102" s="50">
        <f t="shared" si="71"/>
        <v>100113004</v>
      </c>
      <c r="T102" s="28"/>
      <c r="U102" s="28"/>
      <c r="V102" s="28"/>
      <c r="W102" s="28"/>
      <c r="X102" s="28"/>
      <c r="Y102" s="28"/>
      <c r="Z102" s="25" t="str">
        <f t="shared" si="72"/>
        <v>https://analytics.zoho.com/open-view/2395394000001175359?ZOHO_CRITERIA=%224.5%22.%22Id_Categor%C3%ADa%22%3D100113004</v>
      </c>
      <c r="AA102" s="54" t="s">
        <v>219</v>
      </c>
      <c r="AB102" s="30" t="str">
        <f t="shared" si="76"/>
        <v>Chile</v>
      </c>
      <c r="AC102" s="31" t="str">
        <f t="shared" si="76"/>
        <v>Año 2020</v>
      </c>
      <c r="AD102" s="32" t="str">
        <f t="shared" si="76"/>
        <v>Dólar USA</v>
      </c>
      <c r="AE102" s="30" t="str">
        <f t="shared" si="76"/>
        <v>Ventas</v>
      </c>
      <c r="AG102" s="33" t="str">
        <f t="shared" si="49"/>
        <v>Gráfico 8</v>
      </c>
      <c r="AH102" s="34" t="str">
        <f t="shared" si="57"/>
        <v>Ventas Estimadas Agricultura</v>
      </c>
      <c r="AI102" s="34" t="str">
        <f t="shared" si="41"/>
        <v>Ventas estimadas de empresas dedicadas a agricultura y/o ganadería</v>
      </c>
      <c r="AJ102" s="34" t="str">
        <f t="shared" si="50"/>
        <v>Ventas Estimadas de Empresas del Sector Agrícola en cultivos de Remolacha azucarera según la Categoría de Tamaño Específica del Servicio de Impuestos Internos de Chile para el Año 2020 (USD)</v>
      </c>
      <c r="AK102" s="35" t="str">
        <f t="shared" si="77"/>
        <v>Año 2020</v>
      </c>
      <c r="AL102" s="34" t="str">
        <f t="shared" si="77"/>
        <v>venta estimada, empresas en agricultura, cultivos, actividad económica, agricultura, ganadería</v>
      </c>
      <c r="AM102" s="36" t="str">
        <f t="shared" si="51"/>
        <v>https://analytics.zoho.com/open-view/2395394000001175359?ZOHO_CRITERIA=%224.5%22.%22Id_Categor%C3%ADa%22%3D100113004</v>
      </c>
      <c r="AN102" s="44" t="str">
        <f t="shared" si="73"/>
        <v>CHL</v>
      </c>
      <c r="AO102" s="44" t="str">
        <f t="shared" si="73"/>
        <v>País</v>
      </c>
      <c r="AP102" s="34" t="str">
        <f t="shared" si="73"/>
        <v>Número de Empleados de las empresas dedicadas a una actividad económica asociada a la agricultura o la ganadería, según tamaño de la empresa.</v>
      </c>
      <c r="AQ102" s="45">
        <f t="shared" si="73"/>
        <v>44324</v>
      </c>
      <c r="AR102" s="36" t="str">
        <f t="shared" si="73"/>
        <v>Español</v>
      </c>
      <c r="AS102" s="36" t="str">
        <f t="shared" si="73"/>
        <v>Naty</v>
      </c>
      <c r="AT102" s="40" t="str">
        <f t="shared" si="73"/>
        <v>No Aplica</v>
      </c>
      <c r="AU102" s="40" t="str">
        <f t="shared" si="73"/>
        <v>No Aplica</v>
      </c>
      <c r="AV102" s="40" t="str">
        <f t="shared" si="73"/>
        <v>No Aplica</v>
      </c>
      <c r="AW102" s="35">
        <v>100113004</v>
      </c>
      <c r="AX102" s="41" t="e">
        <f t="shared" si="74"/>
        <v>#REF!</v>
      </c>
      <c r="AY102" s="46" t="str">
        <f t="shared" si="74"/>
        <v>Fruta</v>
      </c>
      <c r="AZ102" s="40">
        <f t="shared" si="74"/>
        <v>38</v>
      </c>
      <c r="BA102" s="41" t="e">
        <f>+VLOOKUP($AC102,[1]!Temporalidad[[nombre]:[Columna1]],7,0)</f>
        <v>#REF!</v>
      </c>
      <c r="BB102" s="41" t="e">
        <f>+VLOOKUP($E102,[1]!Tipo_Gráfico[#Data],2,0)</f>
        <v>#REF!</v>
      </c>
      <c r="BC102" s="36" t="str">
        <f t="shared" si="59"/>
        <v>Servicio de Impuestos Internos , Ministerio de Hacienda, Chile</v>
      </c>
      <c r="BD102" s="35" t="e">
        <f>+VLOOKUP($AD102,[1]!unidad_medida[[nombre]:[Columna1]],2,0)</f>
        <v>#REF!</v>
      </c>
      <c r="BE102" s="40" t="str">
        <f t="shared" si="75"/>
        <v>No Aplica</v>
      </c>
      <c r="BF102" s="40" t="str">
        <f t="shared" si="75"/>
        <v>No Aplica</v>
      </c>
      <c r="BG102" s="40" t="str">
        <f t="shared" si="75"/>
        <v>No Aplica</v>
      </c>
      <c r="BH102" s="41" t="e">
        <f>+VLOOKUP($AS102,[1]!Responsables[#Data],3,0)</f>
        <v>#REF!</v>
      </c>
      <c r="BI102" s="41" t="e">
        <f>+VLOOKUP($AD102,[1]!unidad_medida[[nombre]:[Columna1]],5,0)</f>
        <v>#REF!</v>
      </c>
    </row>
    <row r="103" spans="1:61" ht="43.5" x14ac:dyDescent="0.35">
      <c r="A103" s="58" t="s">
        <v>250</v>
      </c>
      <c r="B103" s="58" t="s">
        <v>251</v>
      </c>
      <c r="C103" s="59">
        <v>4.0999999999999996</v>
      </c>
      <c r="D103" s="19">
        <f t="shared" si="55"/>
        <v>102</v>
      </c>
      <c r="E103" s="20" t="str">
        <f t="shared" si="79"/>
        <v>GR</v>
      </c>
      <c r="F103" s="21"/>
      <c r="G103" s="22"/>
      <c r="H103" s="22"/>
      <c r="I103" s="24">
        <v>100113005</v>
      </c>
      <c r="J103" s="23" t="s">
        <v>48</v>
      </c>
      <c r="K103" s="22"/>
      <c r="L103" s="22"/>
      <c r="M103" s="22"/>
      <c r="N103" s="22"/>
      <c r="O103" s="22"/>
      <c r="P103" s="53" t="str">
        <f t="shared" si="64"/>
        <v>Ventas Estimadas de Empresas del Sector Agrícola en cultivos de Tabaco según la Categoría de Tamaño Específica del Servicio de Impuestos Internos de Chile para el Año 2020 (USD)</v>
      </c>
      <c r="Q103" s="20" t="str">
        <f t="shared" si="78"/>
        <v>Gráfico 8</v>
      </c>
      <c r="R103" s="49" t="s">
        <v>179</v>
      </c>
      <c r="S103" s="50">
        <f t="shared" si="71"/>
        <v>100113005</v>
      </c>
      <c r="T103" s="28"/>
      <c r="U103" s="28"/>
      <c r="V103" s="28"/>
      <c r="W103" s="28"/>
      <c r="X103" s="28"/>
      <c r="Y103" s="28"/>
      <c r="Z103" s="25" t="str">
        <f t="shared" si="72"/>
        <v>https://analytics.zoho.com/open-view/2395394000001175359?ZOHO_CRITERIA=%224.5%22.%22Id_Categor%C3%ADa%22%3D100113005</v>
      </c>
      <c r="AA103" s="54" t="s">
        <v>220</v>
      </c>
      <c r="AB103" s="30" t="str">
        <f t="shared" si="76"/>
        <v>Chile</v>
      </c>
      <c r="AC103" s="31" t="str">
        <f t="shared" si="76"/>
        <v>Año 2020</v>
      </c>
      <c r="AD103" s="32" t="str">
        <f t="shared" si="76"/>
        <v>Dólar USA</v>
      </c>
      <c r="AE103" s="30" t="str">
        <f t="shared" si="76"/>
        <v>Ventas</v>
      </c>
      <c r="AG103" s="33" t="str">
        <f t="shared" si="49"/>
        <v>Gráfico 8</v>
      </c>
      <c r="AH103" s="34" t="str">
        <f t="shared" si="57"/>
        <v>Ventas Estimadas Agricultura</v>
      </c>
      <c r="AI103" s="34" t="str">
        <f t="shared" si="41"/>
        <v>Ventas estimadas de empresas dedicadas a agricultura y/o ganadería</v>
      </c>
      <c r="AJ103" s="34" t="str">
        <f t="shared" si="50"/>
        <v>Ventas Estimadas de Empresas del Sector Agrícola en cultivos de Tabaco según la Categoría de Tamaño Específica del Servicio de Impuestos Internos de Chile para el Año 2020 (USD)</v>
      </c>
      <c r="AK103" s="35" t="str">
        <f t="shared" si="77"/>
        <v>Año 2020</v>
      </c>
      <c r="AL103" s="34" t="str">
        <f t="shared" si="77"/>
        <v>venta estimada, empresas en agricultura, cultivos, actividad económica, agricultura, ganadería</v>
      </c>
      <c r="AM103" s="36" t="str">
        <f t="shared" si="51"/>
        <v>https://analytics.zoho.com/open-view/2395394000001175359?ZOHO_CRITERIA=%224.5%22.%22Id_Categor%C3%ADa%22%3D100113005</v>
      </c>
      <c r="AN103" s="44" t="str">
        <f t="shared" si="73"/>
        <v>CHL</v>
      </c>
      <c r="AO103" s="44" t="str">
        <f t="shared" si="73"/>
        <v>País</v>
      </c>
      <c r="AP103" s="34" t="str">
        <f t="shared" si="73"/>
        <v>Número de Empleados de las empresas dedicadas a una actividad económica asociada a la agricultura o la ganadería, según tamaño de la empresa.</v>
      </c>
      <c r="AQ103" s="45">
        <f t="shared" si="73"/>
        <v>44324</v>
      </c>
      <c r="AR103" s="36" t="str">
        <f t="shared" si="73"/>
        <v>Español</v>
      </c>
      <c r="AS103" s="36" t="str">
        <f t="shared" si="73"/>
        <v>Naty</v>
      </c>
      <c r="AT103" s="40" t="str">
        <f t="shared" si="73"/>
        <v>No Aplica</v>
      </c>
      <c r="AU103" s="40" t="str">
        <f t="shared" si="73"/>
        <v>No Aplica</v>
      </c>
      <c r="AV103" s="40" t="str">
        <f t="shared" si="73"/>
        <v>No Aplica</v>
      </c>
      <c r="AW103" s="35">
        <v>100113005</v>
      </c>
      <c r="AX103" s="41" t="e">
        <f t="shared" si="74"/>
        <v>#REF!</v>
      </c>
      <c r="AY103" s="46" t="str">
        <f t="shared" si="74"/>
        <v>Fruta</v>
      </c>
      <c r="AZ103" s="40">
        <f t="shared" si="74"/>
        <v>38</v>
      </c>
      <c r="BA103" s="41" t="e">
        <f>+VLOOKUP($AC103,[1]!Temporalidad[[nombre]:[Columna1]],7,0)</f>
        <v>#REF!</v>
      </c>
      <c r="BB103" s="41" t="e">
        <f>+VLOOKUP($E103,[1]!Tipo_Gráfico[#Data],2,0)</f>
        <v>#REF!</v>
      </c>
      <c r="BC103" s="36" t="str">
        <f t="shared" si="59"/>
        <v>Servicio de Impuestos Internos , Ministerio de Hacienda, Chile</v>
      </c>
      <c r="BD103" s="35" t="e">
        <f>+VLOOKUP($AD103,[1]!unidad_medida[[nombre]:[Columna1]],2,0)</f>
        <v>#REF!</v>
      </c>
      <c r="BE103" s="40" t="str">
        <f t="shared" si="75"/>
        <v>No Aplica</v>
      </c>
      <c r="BF103" s="40" t="str">
        <f t="shared" si="75"/>
        <v>No Aplica</v>
      </c>
      <c r="BG103" s="40" t="str">
        <f t="shared" si="75"/>
        <v>No Aplica</v>
      </c>
      <c r="BH103" s="41" t="e">
        <f>+VLOOKUP($AS103,[1]!Responsables[#Data],3,0)</f>
        <v>#REF!</v>
      </c>
      <c r="BI103" s="41" t="e">
        <f>+VLOOKUP($AD103,[1]!unidad_medida[[nombre]:[Columna1]],5,0)</f>
        <v>#REF!</v>
      </c>
    </row>
    <row r="104" spans="1:61" ht="43.5" x14ac:dyDescent="0.35">
      <c r="A104" s="58" t="s">
        <v>250</v>
      </c>
      <c r="B104" s="58" t="s">
        <v>251</v>
      </c>
      <c r="C104" s="59">
        <v>4.0999999999999996</v>
      </c>
      <c r="D104" s="19">
        <f t="shared" si="55"/>
        <v>103</v>
      </c>
      <c r="E104" s="20" t="str">
        <f t="shared" si="79"/>
        <v>GR</v>
      </c>
      <c r="F104" s="21"/>
      <c r="G104" s="22"/>
      <c r="H104" s="22"/>
      <c r="I104" s="24">
        <v>100114001</v>
      </c>
      <c r="J104" s="23" t="s">
        <v>48</v>
      </c>
      <c r="K104" s="22"/>
      <c r="L104" s="22"/>
      <c r="M104" s="22"/>
      <c r="N104" s="22"/>
      <c r="O104" s="22"/>
      <c r="P104" s="53" t="str">
        <f t="shared" si="64"/>
        <v>Ventas Estimadas de Empresas del Sector Agrícola en cultivos de Papas según la Categoría de Tamaño Específica del Servicio de Impuestos Internos de Chile para el Año 2020 (USD)</v>
      </c>
      <c r="Q104" s="20" t="str">
        <f t="shared" si="78"/>
        <v>Gráfico 8</v>
      </c>
      <c r="R104" s="49" t="s">
        <v>181</v>
      </c>
      <c r="S104" s="50">
        <f t="shared" si="71"/>
        <v>100114001</v>
      </c>
      <c r="T104" s="28"/>
      <c r="U104" s="28"/>
      <c r="V104" s="28"/>
      <c r="W104" s="28"/>
      <c r="X104" s="28"/>
      <c r="Y104" s="28"/>
      <c r="Z104" s="25" t="str">
        <f t="shared" si="72"/>
        <v>https://analytics.zoho.com/open-view/2395394000001175359?ZOHO_CRITERIA=%224.5%22.%22Id_Categor%C3%ADa%22%3D100114001</v>
      </c>
      <c r="AA104" s="54" t="s">
        <v>221</v>
      </c>
      <c r="AB104" s="30" t="str">
        <f t="shared" si="76"/>
        <v>Chile</v>
      </c>
      <c r="AC104" s="31" t="str">
        <f t="shared" si="76"/>
        <v>Año 2020</v>
      </c>
      <c r="AD104" s="32" t="str">
        <f t="shared" si="76"/>
        <v>Dólar USA</v>
      </c>
      <c r="AE104" s="30" t="str">
        <f t="shared" si="76"/>
        <v>Ventas</v>
      </c>
      <c r="AG104" s="33" t="str">
        <f t="shared" si="49"/>
        <v>Gráfico 8</v>
      </c>
      <c r="AH104" s="34" t="str">
        <f t="shared" si="57"/>
        <v>Ventas Estimadas Agricultura</v>
      </c>
      <c r="AI104" s="34" t="str">
        <f t="shared" si="41"/>
        <v>Ventas estimadas de empresas dedicadas a agricultura y/o ganadería</v>
      </c>
      <c r="AJ104" s="34" t="str">
        <f t="shared" si="50"/>
        <v>Ventas Estimadas de Empresas del Sector Agrícola en cultivos de Papas según la Categoría de Tamaño Específica del Servicio de Impuestos Internos de Chile para el Año 2020 (USD)</v>
      </c>
      <c r="AK104" s="35" t="str">
        <f t="shared" si="77"/>
        <v>Año 2020</v>
      </c>
      <c r="AL104" s="34" t="str">
        <f t="shared" si="77"/>
        <v>venta estimada, empresas en agricultura, cultivos, actividad económica, agricultura, ganadería</v>
      </c>
      <c r="AM104" s="36" t="str">
        <f t="shared" si="51"/>
        <v>https://analytics.zoho.com/open-view/2395394000001175359?ZOHO_CRITERIA=%224.5%22.%22Id_Categor%C3%ADa%22%3D100114001</v>
      </c>
      <c r="AN104" s="44" t="str">
        <f t="shared" si="73"/>
        <v>CHL</v>
      </c>
      <c r="AO104" s="44" t="str">
        <f t="shared" si="73"/>
        <v>País</v>
      </c>
      <c r="AP104" s="34" t="str">
        <f t="shared" si="73"/>
        <v>Número de Empleados de las empresas dedicadas a una actividad económica asociada a la agricultura o la ganadería, según tamaño de la empresa.</v>
      </c>
      <c r="AQ104" s="45">
        <f t="shared" si="73"/>
        <v>44324</v>
      </c>
      <c r="AR104" s="36" t="str">
        <f t="shared" si="73"/>
        <v>Español</v>
      </c>
      <c r="AS104" s="36" t="str">
        <f t="shared" si="73"/>
        <v>Naty</v>
      </c>
      <c r="AT104" s="40" t="str">
        <f t="shared" si="73"/>
        <v>No Aplica</v>
      </c>
      <c r="AU104" s="40" t="str">
        <f t="shared" si="73"/>
        <v>No Aplica</v>
      </c>
      <c r="AV104" s="40" t="str">
        <f t="shared" si="73"/>
        <v>No Aplica</v>
      </c>
      <c r="AW104" s="35">
        <v>100114001</v>
      </c>
      <c r="AX104" s="41" t="e">
        <f t="shared" si="74"/>
        <v>#REF!</v>
      </c>
      <c r="AY104" s="46" t="str">
        <f t="shared" si="74"/>
        <v>Fruta</v>
      </c>
      <c r="AZ104" s="40">
        <f t="shared" si="74"/>
        <v>38</v>
      </c>
      <c r="BA104" s="41" t="e">
        <f>+VLOOKUP($AC104,[1]!Temporalidad[[nombre]:[Columna1]],7,0)</f>
        <v>#REF!</v>
      </c>
      <c r="BB104" s="41" t="e">
        <f>+VLOOKUP($E104,[1]!Tipo_Gráfico[#Data],2,0)</f>
        <v>#REF!</v>
      </c>
      <c r="BC104" s="36" t="str">
        <f t="shared" si="59"/>
        <v>Servicio de Impuestos Internos , Ministerio de Hacienda, Chile</v>
      </c>
      <c r="BD104" s="35" t="e">
        <f>+VLOOKUP($AD104,[1]!unidad_medida[[nombre]:[Columna1]],2,0)</f>
        <v>#REF!</v>
      </c>
      <c r="BE104" s="40" t="str">
        <f t="shared" si="75"/>
        <v>No Aplica</v>
      </c>
      <c r="BF104" s="40" t="str">
        <f t="shared" si="75"/>
        <v>No Aplica</v>
      </c>
      <c r="BG104" s="40" t="str">
        <f t="shared" si="75"/>
        <v>No Aplica</v>
      </c>
      <c r="BH104" s="41" t="e">
        <f>+VLOOKUP($AS104,[1]!Responsables[#Data],3,0)</f>
        <v>#REF!</v>
      </c>
      <c r="BI104" s="41" t="e">
        <f>+VLOOKUP($AD104,[1]!unidad_medida[[nombre]:[Columna1]],5,0)</f>
        <v>#REF!</v>
      </c>
    </row>
    <row r="105" spans="1:61" ht="43.5" x14ac:dyDescent="0.35">
      <c r="A105" s="58" t="s">
        <v>250</v>
      </c>
      <c r="B105" s="58" t="s">
        <v>251</v>
      </c>
      <c r="C105" s="59">
        <v>4.0999999999999996</v>
      </c>
      <c r="D105" s="19">
        <f t="shared" si="55"/>
        <v>104</v>
      </c>
      <c r="E105" s="20" t="str">
        <f t="shared" si="79"/>
        <v>GR</v>
      </c>
      <c r="F105" s="21"/>
      <c r="G105" s="22"/>
      <c r="H105" s="22"/>
      <c r="I105" s="24">
        <v>100114002</v>
      </c>
      <c r="J105" s="23" t="s">
        <v>48</v>
      </c>
      <c r="K105" s="22"/>
      <c r="L105" s="22"/>
      <c r="M105" s="22"/>
      <c r="N105" s="22"/>
      <c r="O105" s="22"/>
      <c r="P105" s="53" t="str">
        <f t="shared" si="64"/>
        <v>Ventas Estimadas de Empresas del Sector Agrícola en cultivos de Camotes según la Categoría de Tamaño Específica del Servicio de Impuestos Internos de Chile para el Año 2020 (USD)</v>
      </c>
      <c r="Q105" s="20" t="str">
        <f t="shared" si="78"/>
        <v>Gráfico 8</v>
      </c>
      <c r="R105" s="49" t="s">
        <v>183</v>
      </c>
      <c r="S105" s="50">
        <f t="shared" si="71"/>
        <v>100114002</v>
      </c>
      <c r="T105" s="28"/>
      <c r="U105" s="28"/>
      <c r="V105" s="28"/>
      <c r="W105" s="28"/>
      <c r="X105" s="28"/>
      <c r="Y105" s="28"/>
      <c r="Z105" s="25" t="str">
        <f t="shared" si="72"/>
        <v>https://analytics.zoho.com/open-view/2395394000001175359?ZOHO_CRITERIA=%224.5%22.%22Id_Categor%C3%ADa%22%3D100114002</v>
      </c>
      <c r="AA105" s="54" t="s">
        <v>222</v>
      </c>
      <c r="AB105" s="30" t="str">
        <f t="shared" si="76"/>
        <v>Chile</v>
      </c>
      <c r="AC105" s="31" t="str">
        <f t="shared" si="76"/>
        <v>Año 2020</v>
      </c>
      <c r="AD105" s="32" t="str">
        <f t="shared" si="76"/>
        <v>Dólar USA</v>
      </c>
      <c r="AE105" s="30" t="str">
        <f t="shared" si="76"/>
        <v>Ventas</v>
      </c>
      <c r="AG105" s="33" t="str">
        <f t="shared" si="49"/>
        <v>Gráfico 8</v>
      </c>
      <c r="AH105" s="34" t="str">
        <f t="shared" si="57"/>
        <v>Ventas Estimadas Agricultura</v>
      </c>
      <c r="AI105" s="34" t="str">
        <f t="shared" si="41"/>
        <v>Ventas estimadas de empresas dedicadas a agricultura y/o ganadería</v>
      </c>
      <c r="AJ105" s="34" t="str">
        <f t="shared" si="50"/>
        <v>Ventas Estimadas de Empresas del Sector Agrícola en cultivos de Camotes según la Categoría de Tamaño Específica del Servicio de Impuestos Internos de Chile para el Año 2020 (USD)</v>
      </c>
      <c r="AK105" s="35" t="str">
        <f t="shared" si="77"/>
        <v>Año 2020</v>
      </c>
      <c r="AL105" s="34" t="str">
        <f t="shared" si="77"/>
        <v>venta estimada, empresas en agricultura, cultivos, actividad económica, agricultura, ganadería</v>
      </c>
      <c r="AM105" s="36" t="str">
        <f t="shared" si="51"/>
        <v>https://analytics.zoho.com/open-view/2395394000001175359?ZOHO_CRITERIA=%224.5%22.%22Id_Categor%C3%ADa%22%3D100114002</v>
      </c>
      <c r="AN105" s="44" t="str">
        <f t="shared" si="73"/>
        <v>CHL</v>
      </c>
      <c r="AO105" s="44" t="str">
        <f t="shared" si="73"/>
        <v>País</v>
      </c>
      <c r="AP105" s="34" t="str">
        <f t="shared" si="73"/>
        <v>Número de Empleados de las empresas dedicadas a una actividad económica asociada a la agricultura o la ganadería, según tamaño de la empresa.</v>
      </c>
      <c r="AQ105" s="45">
        <f t="shared" si="73"/>
        <v>44324</v>
      </c>
      <c r="AR105" s="36" t="str">
        <f t="shared" si="73"/>
        <v>Español</v>
      </c>
      <c r="AS105" s="36" t="str">
        <f t="shared" si="73"/>
        <v>Naty</v>
      </c>
      <c r="AT105" s="40" t="str">
        <f t="shared" si="73"/>
        <v>No Aplica</v>
      </c>
      <c r="AU105" s="40" t="str">
        <f t="shared" si="73"/>
        <v>No Aplica</v>
      </c>
      <c r="AV105" s="40" t="str">
        <f t="shared" si="73"/>
        <v>No Aplica</v>
      </c>
      <c r="AW105" s="35">
        <v>100114002</v>
      </c>
      <c r="AX105" s="41" t="e">
        <f t="shared" si="74"/>
        <v>#REF!</v>
      </c>
      <c r="AY105" s="46" t="str">
        <f t="shared" si="74"/>
        <v>Fruta</v>
      </c>
      <c r="AZ105" s="40">
        <f t="shared" si="74"/>
        <v>38</v>
      </c>
      <c r="BA105" s="41" t="e">
        <f>+VLOOKUP($AC105,[1]!Temporalidad[[nombre]:[Columna1]],7,0)</f>
        <v>#REF!</v>
      </c>
      <c r="BB105" s="41" t="e">
        <f>+VLOOKUP($E105,[1]!Tipo_Gráfico[#Data],2,0)</f>
        <v>#REF!</v>
      </c>
      <c r="BC105" s="36" t="str">
        <f t="shared" si="59"/>
        <v>Servicio de Impuestos Internos , Ministerio de Hacienda, Chile</v>
      </c>
      <c r="BD105" s="35" t="e">
        <f>+VLOOKUP($AD105,[1]!unidad_medida[[nombre]:[Columna1]],2,0)</f>
        <v>#REF!</v>
      </c>
      <c r="BE105" s="40" t="str">
        <f t="shared" si="75"/>
        <v>No Aplica</v>
      </c>
      <c r="BF105" s="40" t="str">
        <f t="shared" si="75"/>
        <v>No Aplica</v>
      </c>
      <c r="BG105" s="40" t="str">
        <f t="shared" si="75"/>
        <v>No Aplica</v>
      </c>
      <c r="BH105" s="41" t="e">
        <f>+VLOOKUP($AS105,[1]!Responsables[#Data],3,0)</f>
        <v>#REF!</v>
      </c>
      <c r="BI105" s="41" t="e">
        <f>+VLOOKUP($AD105,[1]!unidad_medida[[nombre]:[Columna1]],5,0)</f>
        <v>#REF!</v>
      </c>
    </row>
    <row r="106" spans="1:61" ht="43.5" x14ac:dyDescent="0.35">
      <c r="A106" s="58" t="s">
        <v>250</v>
      </c>
      <c r="B106" s="58" t="s">
        <v>251</v>
      </c>
      <c r="C106" s="59">
        <v>4.0999999999999996</v>
      </c>
      <c r="D106" s="19">
        <f t="shared" si="55"/>
        <v>105</v>
      </c>
      <c r="E106" s="20" t="str">
        <f t="shared" si="79"/>
        <v>GR</v>
      </c>
      <c r="F106" s="21"/>
      <c r="G106" s="22"/>
      <c r="H106" s="22"/>
      <c r="I106" s="24">
        <v>100114015</v>
      </c>
      <c r="J106" s="23" t="s">
        <v>48</v>
      </c>
      <c r="K106" s="22"/>
      <c r="L106" s="22"/>
      <c r="M106" s="22"/>
      <c r="N106" s="22"/>
      <c r="O106" s="22"/>
      <c r="P106" s="53" t="str">
        <f t="shared" si="64"/>
        <v>Ventas Estimadas de Empresas del Sector Agrícola en cultivos de Otros tubérculos según la Categoría de Tamaño Específica del Servicio de Impuestos Internos de Chile para el Año 2020 (USD)</v>
      </c>
      <c r="Q106" s="20" t="str">
        <f t="shared" si="78"/>
        <v>Gráfico 8</v>
      </c>
      <c r="R106" s="49" t="s">
        <v>185</v>
      </c>
      <c r="S106" s="50">
        <f t="shared" si="71"/>
        <v>100114015</v>
      </c>
      <c r="T106" s="28"/>
      <c r="U106" s="28"/>
      <c r="V106" s="28"/>
      <c r="W106" s="28"/>
      <c r="X106" s="28"/>
      <c r="Y106" s="28"/>
      <c r="Z106" s="25" t="str">
        <f t="shared" si="72"/>
        <v>https://analytics.zoho.com/open-view/2395394000001175359?ZOHO_CRITERIA=%224.5%22.%22Id_Categor%C3%ADa%22%3D100114015</v>
      </c>
      <c r="AA106" s="54" t="s">
        <v>223</v>
      </c>
      <c r="AB106" s="30" t="str">
        <f t="shared" si="76"/>
        <v>Chile</v>
      </c>
      <c r="AC106" s="31" t="str">
        <f t="shared" si="76"/>
        <v>Año 2020</v>
      </c>
      <c r="AD106" s="32" t="str">
        <f t="shared" si="76"/>
        <v>Dólar USA</v>
      </c>
      <c r="AE106" s="30" t="str">
        <f t="shared" si="76"/>
        <v>Ventas</v>
      </c>
      <c r="AG106" s="33" t="str">
        <f t="shared" si="49"/>
        <v>Gráfico 8</v>
      </c>
      <c r="AH106" s="34" t="str">
        <f t="shared" si="57"/>
        <v>Ventas Estimadas Agricultura</v>
      </c>
      <c r="AI106" s="34" t="str">
        <f t="shared" si="41"/>
        <v>Ventas estimadas de empresas dedicadas a agricultura y/o ganadería</v>
      </c>
      <c r="AJ106" s="34" t="str">
        <f t="shared" si="50"/>
        <v>Ventas Estimadas de Empresas del Sector Agrícola en cultivos de Otros tubérculos según la Categoría de Tamaño Específica del Servicio de Impuestos Internos de Chile para el Año 2020 (USD)</v>
      </c>
      <c r="AK106" s="35" t="str">
        <f t="shared" si="77"/>
        <v>Año 2020</v>
      </c>
      <c r="AL106" s="34" t="str">
        <f t="shared" si="77"/>
        <v>venta estimada, empresas en agricultura, cultivos, actividad económica, agricultura, ganadería</v>
      </c>
      <c r="AM106" s="36" t="str">
        <f t="shared" si="51"/>
        <v>https://analytics.zoho.com/open-view/2395394000001175359?ZOHO_CRITERIA=%224.5%22.%22Id_Categor%C3%ADa%22%3D100114015</v>
      </c>
      <c r="AN106" s="44" t="str">
        <f t="shared" si="73"/>
        <v>CHL</v>
      </c>
      <c r="AO106" s="44" t="str">
        <f t="shared" si="73"/>
        <v>País</v>
      </c>
      <c r="AP106" s="34" t="str">
        <f t="shared" si="73"/>
        <v>Número de Empleados de las empresas dedicadas a una actividad económica asociada a la agricultura o la ganadería, según tamaño de la empresa.</v>
      </c>
      <c r="AQ106" s="45">
        <f t="shared" si="73"/>
        <v>44324</v>
      </c>
      <c r="AR106" s="36" t="str">
        <f t="shared" si="73"/>
        <v>Español</v>
      </c>
      <c r="AS106" s="36" t="str">
        <f t="shared" si="73"/>
        <v>Naty</v>
      </c>
      <c r="AT106" s="40" t="str">
        <f t="shared" si="73"/>
        <v>No Aplica</v>
      </c>
      <c r="AU106" s="40" t="str">
        <f t="shared" si="73"/>
        <v>No Aplica</v>
      </c>
      <c r="AV106" s="40" t="str">
        <f t="shared" si="73"/>
        <v>No Aplica</v>
      </c>
      <c r="AW106" s="35">
        <v>100114015</v>
      </c>
      <c r="AX106" s="41" t="e">
        <f t="shared" si="74"/>
        <v>#REF!</v>
      </c>
      <c r="AY106" s="46" t="str">
        <f t="shared" si="74"/>
        <v>Fruta</v>
      </c>
      <c r="AZ106" s="40">
        <f t="shared" si="74"/>
        <v>38</v>
      </c>
      <c r="BA106" s="41" t="e">
        <f>+VLOOKUP($AC106,[1]!Temporalidad[[nombre]:[Columna1]],7,0)</f>
        <v>#REF!</v>
      </c>
      <c r="BB106" s="41" t="e">
        <f>+VLOOKUP($E106,[1]!Tipo_Gráfico[#Data],2,0)</f>
        <v>#REF!</v>
      </c>
      <c r="BC106" s="36" t="str">
        <f t="shared" si="59"/>
        <v>Servicio de Impuestos Internos , Ministerio de Hacienda, Chile</v>
      </c>
      <c r="BD106" s="35" t="e">
        <f>+VLOOKUP($AD106,[1]!unidad_medida[[nombre]:[Columna1]],2,0)</f>
        <v>#REF!</v>
      </c>
      <c r="BE106" s="40" t="str">
        <f t="shared" si="75"/>
        <v>No Aplica</v>
      </c>
      <c r="BF106" s="40" t="str">
        <f t="shared" si="75"/>
        <v>No Aplica</v>
      </c>
      <c r="BG106" s="40" t="str">
        <f t="shared" si="75"/>
        <v>No Aplica</v>
      </c>
      <c r="BH106" s="41" t="e">
        <f>+VLOOKUP($AS106,[1]!Responsables[#Data],3,0)</f>
        <v>#REF!</v>
      </c>
      <c r="BI106" s="41" t="e">
        <f>+VLOOKUP($AD106,[1]!unidad_medida[[nombre]:[Columna1]],5,0)</f>
        <v>#REF!</v>
      </c>
    </row>
    <row r="107" spans="1:61" ht="43.5" x14ac:dyDescent="0.35">
      <c r="A107" s="58" t="s">
        <v>250</v>
      </c>
      <c r="B107" s="58" t="s">
        <v>251</v>
      </c>
      <c r="C107" s="59">
        <v>4.0999999999999996</v>
      </c>
      <c r="D107" s="19">
        <f t="shared" si="55"/>
        <v>106</v>
      </c>
      <c r="E107" s="20" t="str">
        <f t="shared" si="79"/>
        <v>GR</v>
      </c>
      <c r="F107" s="21"/>
      <c r="G107" s="22"/>
      <c r="H107" s="22"/>
      <c r="I107" s="24">
        <v>100115001</v>
      </c>
      <c r="J107" s="23" t="s">
        <v>48</v>
      </c>
      <c r="K107" s="22"/>
      <c r="L107" s="22"/>
      <c r="M107" s="22"/>
      <c r="N107" s="22"/>
      <c r="O107" s="22"/>
      <c r="P107" s="53" t="str">
        <f t="shared" si="64"/>
        <v>Ventas Estimadas de Empresas del Sector Agrícola en cultivos de Semillas de hortalizas según la Categoría de Tamaño Específica del Servicio de Impuestos Internos de Chile para el Año 2020 (USD)</v>
      </c>
      <c r="Q107" s="20" t="str">
        <f t="shared" si="78"/>
        <v>Gráfico 8</v>
      </c>
      <c r="R107" s="49" t="s">
        <v>187</v>
      </c>
      <c r="S107" s="50">
        <f t="shared" si="71"/>
        <v>100115001</v>
      </c>
      <c r="T107" s="28"/>
      <c r="U107" s="28"/>
      <c r="V107" s="28"/>
      <c r="W107" s="28"/>
      <c r="X107" s="28"/>
      <c r="Y107" s="28"/>
      <c r="Z107" s="25" t="str">
        <f t="shared" si="72"/>
        <v>https://analytics.zoho.com/open-view/2395394000001175359?ZOHO_CRITERIA=%224.5%22.%22Id_Categor%C3%ADa%22%3D100115001</v>
      </c>
      <c r="AA107" s="54" t="s">
        <v>224</v>
      </c>
      <c r="AB107" s="30" t="str">
        <f t="shared" si="76"/>
        <v>Chile</v>
      </c>
      <c r="AC107" s="31" t="str">
        <f t="shared" si="76"/>
        <v>Año 2020</v>
      </c>
      <c r="AD107" s="32" t="str">
        <f t="shared" si="76"/>
        <v>Dólar USA</v>
      </c>
      <c r="AE107" s="30" t="str">
        <f t="shared" si="76"/>
        <v>Ventas</v>
      </c>
      <c r="AG107" s="33" t="str">
        <f t="shared" si="49"/>
        <v>Gráfico 8</v>
      </c>
      <c r="AH107" s="34" t="str">
        <f t="shared" si="57"/>
        <v>Ventas Estimadas Agricultura</v>
      </c>
      <c r="AI107" s="34" t="str">
        <f t="shared" si="41"/>
        <v>Ventas estimadas de empresas dedicadas a agricultura y/o ganadería</v>
      </c>
      <c r="AJ107" s="34" t="str">
        <f t="shared" si="50"/>
        <v>Ventas Estimadas de Empresas del Sector Agrícola en cultivos de Semillas de hortalizas según la Categoría de Tamaño Específica del Servicio de Impuestos Internos de Chile para el Año 2020 (USD)</v>
      </c>
      <c r="AK107" s="35" t="str">
        <f t="shared" si="77"/>
        <v>Año 2020</v>
      </c>
      <c r="AL107" s="34" t="str">
        <f t="shared" si="77"/>
        <v>venta estimada, empresas en agricultura, cultivos, actividad económica, agricultura, ganadería</v>
      </c>
      <c r="AM107" s="36" t="str">
        <f t="shared" si="51"/>
        <v>https://analytics.zoho.com/open-view/2395394000001175359?ZOHO_CRITERIA=%224.5%22.%22Id_Categor%C3%ADa%22%3D100115001</v>
      </c>
      <c r="AN107" s="44" t="str">
        <f t="shared" si="73"/>
        <v>CHL</v>
      </c>
      <c r="AO107" s="44" t="str">
        <f t="shared" si="73"/>
        <v>País</v>
      </c>
      <c r="AP107" s="34" t="str">
        <f t="shared" si="73"/>
        <v>Número de Empleados de las empresas dedicadas a una actividad económica asociada a la agricultura o la ganadería, según tamaño de la empresa.</v>
      </c>
      <c r="AQ107" s="45">
        <f t="shared" si="73"/>
        <v>44324</v>
      </c>
      <c r="AR107" s="36" t="str">
        <f t="shared" si="73"/>
        <v>Español</v>
      </c>
      <c r="AS107" s="36" t="str">
        <f t="shared" si="73"/>
        <v>Naty</v>
      </c>
      <c r="AT107" s="40" t="str">
        <f t="shared" si="73"/>
        <v>No Aplica</v>
      </c>
      <c r="AU107" s="40" t="str">
        <f t="shared" si="73"/>
        <v>No Aplica</v>
      </c>
      <c r="AV107" s="40" t="str">
        <f t="shared" si="73"/>
        <v>No Aplica</v>
      </c>
      <c r="AW107" s="35">
        <v>100115001</v>
      </c>
      <c r="AX107" s="41" t="e">
        <f t="shared" si="74"/>
        <v>#REF!</v>
      </c>
      <c r="AY107" s="46" t="str">
        <f t="shared" si="74"/>
        <v>Fruta</v>
      </c>
      <c r="AZ107" s="40">
        <f t="shared" si="74"/>
        <v>38</v>
      </c>
      <c r="BA107" s="41" t="e">
        <f>+VLOOKUP($AC107,[1]!Temporalidad[[nombre]:[Columna1]],7,0)</f>
        <v>#REF!</v>
      </c>
      <c r="BB107" s="41" t="e">
        <f>+VLOOKUP($E107,[1]!Tipo_Gráfico[#Data],2,0)</f>
        <v>#REF!</v>
      </c>
      <c r="BC107" s="36" t="str">
        <f t="shared" si="59"/>
        <v>Servicio de Impuestos Internos , Ministerio de Hacienda, Chile</v>
      </c>
      <c r="BD107" s="35" t="e">
        <f>+VLOOKUP($AD107,[1]!unidad_medida[[nombre]:[Columna1]],2,0)</f>
        <v>#REF!</v>
      </c>
      <c r="BE107" s="40" t="str">
        <f t="shared" si="75"/>
        <v>No Aplica</v>
      </c>
      <c r="BF107" s="40" t="str">
        <f t="shared" si="75"/>
        <v>No Aplica</v>
      </c>
      <c r="BG107" s="40" t="str">
        <f t="shared" si="75"/>
        <v>No Aplica</v>
      </c>
      <c r="BH107" s="41" t="e">
        <f>+VLOOKUP($AS107,[1]!Responsables[#Data],3,0)</f>
        <v>#REF!</v>
      </c>
      <c r="BI107" s="41" t="e">
        <f>+VLOOKUP($AD107,[1]!unidad_medida[[nombre]:[Columna1]],5,0)</f>
        <v>#REF!</v>
      </c>
    </row>
    <row r="108" spans="1:61" ht="43.5" x14ac:dyDescent="0.35">
      <c r="A108" s="58" t="s">
        <v>250</v>
      </c>
      <c r="B108" s="58" t="s">
        <v>251</v>
      </c>
      <c r="C108" s="59">
        <v>4.0999999999999996</v>
      </c>
      <c r="D108" s="19">
        <f t="shared" si="55"/>
        <v>107</v>
      </c>
      <c r="E108" s="20" t="str">
        <f t="shared" si="79"/>
        <v>GR</v>
      </c>
      <c r="F108" s="21"/>
      <c r="G108" s="22"/>
      <c r="H108" s="22"/>
      <c r="I108" s="24">
        <v>100115003</v>
      </c>
      <c r="J108" s="23" t="s">
        <v>48</v>
      </c>
      <c r="K108" s="22"/>
      <c r="L108" s="22"/>
      <c r="M108" s="22"/>
      <c r="N108" s="22"/>
      <c r="O108" s="22"/>
      <c r="P108" s="53" t="str">
        <f t="shared" si="64"/>
        <v>Ventas Estimadas de Empresas del Sector Agrícola en cultivos de Otras semillas de cereales, legumbres y oleaginosas según la Categoría de Tamaño Específica del Servicio de Impuestos Internos de Chile para el Año 2020 (USD)</v>
      </c>
      <c r="Q108" s="20" t="str">
        <f t="shared" si="78"/>
        <v>Gráfico 8</v>
      </c>
      <c r="R108" s="49" t="s">
        <v>189</v>
      </c>
      <c r="S108" s="50">
        <f t="shared" si="71"/>
        <v>100115003</v>
      </c>
      <c r="T108" s="28"/>
      <c r="U108" s="28"/>
      <c r="V108" s="28"/>
      <c r="W108" s="28"/>
      <c r="X108" s="28"/>
      <c r="Y108" s="28"/>
      <c r="Z108" s="25" t="str">
        <f t="shared" si="72"/>
        <v>https://analytics.zoho.com/open-view/2395394000001175359?ZOHO_CRITERIA=%224.5%22.%22Id_Categor%C3%ADa%22%3D100115003</v>
      </c>
      <c r="AA108" s="54" t="s">
        <v>225</v>
      </c>
      <c r="AB108" s="30" t="str">
        <f t="shared" si="76"/>
        <v>Chile</v>
      </c>
      <c r="AC108" s="31" t="str">
        <f t="shared" si="76"/>
        <v>Año 2020</v>
      </c>
      <c r="AD108" s="32" t="str">
        <f t="shared" si="76"/>
        <v>Dólar USA</v>
      </c>
      <c r="AE108" s="30" t="str">
        <f t="shared" si="76"/>
        <v>Ventas</v>
      </c>
      <c r="AG108" s="33" t="str">
        <f t="shared" si="49"/>
        <v>Gráfico 8</v>
      </c>
      <c r="AH108" s="34" t="str">
        <f t="shared" si="57"/>
        <v>Ventas Estimadas Agricultura</v>
      </c>
      <c r="AI108" s="34" t="str">
        <f t="shared" si="41"/>
        <v>Ventas estimadas de empresas dedicadas a agricultura y/o ganadería</v>
      </c>
      <c r="AJ108" s="34" t="str">
        <f t="shared" si="50"/>
        <v>Ventas Estimadas de Empresas del Sector Agrícola en cultivos de Otras semillas de cereales, legumbres y oleaginosas según la Categoría de Tamaño Específica del Servicio de Impuestos Internos de Chile para el Año 2020 (USD)</v>
      </c>
      <c r="AK108" s="35" t="str">
        <f t="shared" si="77"/>
        <v>Año 2020</v>
      </c>
      <c r="AL108" s="34" t="str">
        <f t="shared" si="77"/>
        <v>venta estimada, empresas en agricultura, cultivos, actividad económica, agricultura, ganadería</v>
      </c>
      <c r="AM108" s="36" t="str">
        <f t="shared" si="51"/>
        <v>https://analytics.zoho.com/open-view/2395394000001175359?ZOHO_CRITERIA=%224.5%22.%22Id_Categor%C3%ADa%22%3D100115003</v>
      </c>
      <c r="AN108" s="44" t="str">
        <f t="shared" si="73"/>
        <v>CHL</v>
      </c>
      <c r="AO108" s="44" t="str">
        <f t="shared" si="73"/>
        <v>País</v>
      </c>
      <c r="AP108" s="34" t="str">
        <f t="shared" si="73"/>
        <v>Número de Empleados de las empresas dedicadas a una actividad económica asociada a la agricultura o la ganadería, según tamaño de la empresa.</v>
      </c>
      <c r="AQ108" s="45">
        <f t="shared" si="73"/>
        <v>44324</v>
      </c>
      <c r="AR108" s="36" t="str">
        <f t="shared" si="73"/>
        <v>Español</v>
      </c>
      <c r="AS108" s="36" t="str">
        <f t="shared" si="73"/>
        <v>Naty</v>
      </c>
      <c r="AT108" s="40" t="str">
        <f t="shared" si="73"/>
        <v>No Aplica</v>
      </c>
      <c r="AU108" s="40" t="str">
        <f t="shared" si="73"/>
        <v>No Aplica</v>
      </c>
      <c r="AV108" s="40" t="str">
        <f t="shared" si="73"/>
        <v>No Aplica</v>
      </c>
      <c r="AW108" s="35">
        <v>100115003</v>
      </c>
      <c r="AX108" s="41" t="e">
        <f t="shared" si="74"/>
        <v>#REF!</v>
      </c>
      <c r="AY108" s="46" t="str">
        <f t="shared" si="74"/>
        <v>Fruta</v>
      </c>
      <c r="AZ108" s="40">
        <f t="shared" si="74"/>
        <v>38</v>
      </c>
      <c r="BA108" s="41" t="e">
        <f>+VLOOKUP($AC108,[1]!Temporalidad[[nombre]:[Columna1]],7,0)</f>
        <v>#REF!</v>
      </c>
      <c r="BB108" s="41" t="e">
        <f>+VLOOKUP($E108,[1]!Tipo_Gráfico[#Data],2,0)</f>
        <v>#REF!</v>
      </c>
      <c r="BC108" s="36" t="str">
        <f t="shared" si="59"/>
        <v>Servicio de Impuestos Internos , Ministerio de Hacienda, Chile</v>
      </c>
      <c r="BD108" s="35" t="e">
        <f>+VLOOKUP($AD108,[1]!unidad_medida[[nombre]:[Columna1]],2,0)</f>
        <v>#REF!</v>
      </c>
      <c r="BE108" s="40" t="str">
        <f t="shared" si="75"/>
        <v>No Aplica</v>
      </c>
      <c r="BF108" s="40" t="str">
        <f t="shared" si="75"/>
        <v>No Aplica</v>
      </c>
      <c r="BG108" s="40" t="str">
        <f t="shared" si="75"/>
        <v>No Aplica</v>
      </c>
      <c r="BH108" s="41" t="e">
        <f>+VLOOKUP($AS108,[1]!Responsables[#Data],3,0)</f>
        <v>#REF!</v>
      </c>
      <c r="BI108" s="41" t="e">
        <f>+VLOOKUP($AD108,[1]!unidad_medida[[nombre]:[Columna1]],5,0)</f>
        <v>#REF!</v>
      </c>
    </row>
    <row r="109" spans="1:61" ht="43.5" x14ac:dyDescent="0.35">
      <c r="A109" s="58" t="s">
        <v>250</v>
      </c>
      <c r="B109" s="58" t="s">
        <v>251</v>
      </c>
      <c r="C109" s="59">
        <v>4.0999999999999996</v>
      </c>
      <c r="D109" s="19">
        <f t="shared" si="55"/>
        <v>108</v>
      </c>
      <c r="E109" s="20" t="str">
        <f t="shared" si="79"/>
        <v>GR</v>
      </c>
      <c r="F109" s="21"/>
      <c r="G109" s="22"/>
      <c r="H109" s="22"/>
      <c r="I109" s="24">
        <v>100117002</v>
      </c>
      <c r="J109" s="23" t="s">
        <v>48</v>
      </c>
      <c r="K109" s="22"/>
      <c r="L109" s="22"/>
      <c r="M109" s="22"/>
      <c r="N109" s="22"/>
      <c r="O109" s="22"/>
      <c r="P109" s="53" t="str">
        <f t="shared" si="64"/>
        <v>Ventas Estimadas de Empresas del Sector Agrícola en cultivos de Plantas de fibra según la Categoría de Tamaño Específica del Servicio de Impuestos Internos de Chile para el Año 2020 (USD)</v>
      </c>
      <c r="Q109" s="20" t="str">
        <f t="shared" si="78"/>
        <v>Gráfico 8</v>
      </c>
      <c r="R109" s="49" t="s">
        <v>191</v>
      </c>
      <c r="S109" s="50">
        <f t="shared" si="71"/>
        <v>100117002</v>
      </c>
      <c r="T109" s="28"/>
      <c r="U109" s="28"/>
      <c r="V109" s="28"/>
      <c r="W109" s="28"/>
      <c r="X109" s="28"/>
      <c r="Y109" s="28"/>
      <c r="Z109" s="25" t="str">
        <f t="shared" si="72"/>
        <v>https://analytics.zoho.com/open-view/2395394000001175359?ZOHO_CRITERIA=%224.5%22.%22Id_Categor%C3%ADa%22%3D100117002</v>
      </c>
      <c r="AA109" s="54" t="s">
        <v>226</v>
      </c>
      <c r="AB109" s="30" t="str">
        <f t="shared" si="76"/>
        <v>Chile</v>
      </c>
      <c r="AC109" s="31" t="str">
        <f t="shared" si="76"/>
        <v>Año 2020</v>
      </c>
      <c r="AD109" s="32" t="str">
        <f t="shared" si="76"/>
        <v>Dólar USA</v>
      </c>
      <c r="AE109" s="30" t="str">
        <f t="shared" si="76"/>
        <v>Ventas</v>
      </c>
      <c r="AG109" s="33" t="str">
        <f t="shared" si="49"/>
        <v>Gráfico 8</v>
      </c>
      <c r="AH109" s="34" t="str">
        <f t="shared" si="57"/>
        <v>Ventas Estimadas Agricultura</v>
      </c>
      <c r="AI109" s="34" t="str">
        <f t="shared" si="41"/>
        <v>Ventas estimadas de empresas dedicadas a agricultura y/o ganadería</v>
      </c>
      <c r="AJ109" s="34" t="str">
        <f t="shared" si="50"/>
        <v>Ventas Estimadas de Empresas del Sector Agrícola en cultivos de Plantas de fibra según la Categoría de Tamaño Específica del Servicio de Impuestos Internos de Chile para el Año 2020 (USD)</v>
      </c>
      <c r="AK109" s="35" t="str">
        <f t="shared" si="77"/>
        <v>Año 2020</v>
      </c>
      <c r="AL109" s="34" t="str">
        <f t="shared" si="77"/>
        <v>venta estimada, empresas en agricultura, cultivos, actividad económica, agricultura, ganadería</v>
      </c>
      <c r="AM109" s="36" t="str">
        <f t="shared" si="51"/>
        <v>https://analytics.zoho.com/open-view/2395394000001175359?ZOHO_CRITERIA=%224.5%22.%22Id_Categor%C3%ADa%22%3D100117002</v>
      </c>
      <c r="AN109" s="44" t="str">
        <f t="shared" si="73"/>
        <v>CHL</v>
      </c>
      <c r="AO109" s="44" t="str">
        <f t="shared" si="73"/>
        <v>País</v>
      </c>
      <c r="AP109" s="34" t="str">
        <f t="shared" si="73"/>
        <v>Número de Empleados de las empresas dedicadas a una actividad económica asociada a la agricultura o la ganadería, según tamaño de la empresa.</v>
      </c>
      <c r="AQ109" s="45">
        <f t="shared" si="73"/>
        <v>44324</v>
      </c>
      <c r="AR109" s="36" t="str">
        <f t="shared" si="73"/>
        <v>Español</v>
      </c>
      <c r="AS109" s="36" t="str">
        <f t="shared" si="73"/>
        <v>Naty</v>
      </c>
      <c r="AT109" s="40" t="str">
        <f t="shared" si="73"/>
        <v>No Aplica</v>
      </c>
      <c r="AU109" s="40" t="str">
        <f t="shared" si="73"/>
        <v>No Aplica</v>
      </c>
      <c r="AV109" s="40" t="str">
        <f t="shared" si="73"/>
        <v>No Aplica</v>
      </c>
      <c r="AW109" s="35">
        <v>100117002</v>
      </c>
      <c r="AX109" s="41" t="e">
        <f t="shared" si="74"/>
        <v>#REF!</v>
      </c>
      <c r="AY109" s="46" t="str">
        <f t="shared" si="74"/>
        <v>Fruta</v>
      </c>
      <c r="AZ109" s="40">
        <f t="shared" si="74"/>
        <v>38</v>
      </c>
      <c r="BA109" s="41" t="e">
        <f>+VLOOKUP($AC109,[1]!Temporalidad[[nombre]:[Columna1]],7,0)</f>
        <v>#REF!</v>
      </c>
      <c r="BB109" s="41" t="e">
        <f>+VLOOKUP($E109,[1]!Tipo_Gráfico[#Data],2,0)</f>
        <v>#REF!</v>
      </c>
      <c r="BC109" s="36" t="str">
        <f t="shared" si="59"/>
        <v>Servicio de Impuestos Internos , Ministerio de Hacienda, Chile</v>
      </c>
      <c r="BD109" s="35" t="e">
        <f>+VLOOKUP($AD109,[1]!unidad_medida[[nombre]:[Columna1]],2,0)</f>
        <v>#REF!</v>
      </c>
      <c r="BE109" s="40" t="str">
        <f t="shared" si="75"/>
        <v>No Aplica</v>
      </c>
      <c r="BF109" s="40" t="str">
        <f t="shared" si="75"/>
        <v>No Aplica</v>
      </c>
      <c r="BG109" s="40" t="str">
        <f t="shared" si="75"/>
        <v>No Aplica</v>
      </c>
      <c r="BH109" s="41" t="e">
        <f>+VLOOKUP($AS109,[1]!Responsables[#Data],3,0)</f>
        <v>#REF!</v>
      </c>
      <c r="BI109" s="41" t="e">
        <f>+VLOOKUP($AD109,[1]!unidad_medida[[nombre]:[Columna1]],5,0)</f>
        <v>#REF!</v>
      </c>
    </row>
    <row r="110" spans="1:61" ht="43.5" x14ac:dyDescent="0.35">
      <c r="A110" s="58" t="s">
        <v>250</v>
      </c>
      <c r="B110" s="58" t="s">
        <v>251</v>
      </c>
      <c r="C110" s="59">
        <v>4.0999999999999996</v>
      </c>
      <c r="D110" s="19">
        <f t="shared" si="55"/>
        <v>109</v>
      </c>
      <c r="E110" s="20" t="str">
        <f t="shared" si="79"/>
        <v>GR</v>
      </c>
      <c r="F110" s="21"/>
      <c r="G110" s="22"/>
      <c r="H110" s="22"/>
      <c r="I110" s="24">
        <v>100117005</v>
      </c>
      <c r="J110" s="23" t="s">
        <v>48</v>
      </c>
      <c r="K110" s="22"/>
      <c r="L110" s="22"/>
      <c r="M110" s="22"/>
      <c r="N110" s="22"/>
      <c r="O110" s="22"/>
      <c r="P110" s="53" t="str">
        <f t="shared" si="64"/>
        <v>Ventas Estimadas de Empresas del Sector Agrícola en cultivos de Flores según la Categoría de Tamaño Específica del Servicio de Impuestos Internos de Chile para el Año 2020 (USD)</v>
      </c>
      <c r="Q110" s="20" t="str">
        <f t="shared" si="78"/>
        <v>Gráfico 8</v>
      </c>
      <c r="R110" s="49" t="s">
        <v>193</v>
      </c>
      <c r="S110" s="50">
        <f t="shared" si="71"/>
        <v>100117005</v>
      </c>
      <c r="T110" s="28"/>
      <c r="U110" s="28"/>
      <c r="V110" s="28"/>
      <c r="W110" s="28"/>
      <c r="X110" s="28"/>
      <c r="Y110" s="28"/>
      <c r="Z110" s="25" t="str">
        <f t="shared" si="72"/>
        <v>https://analytics.zoho.com/open-view/2395394000001175359?ZOHO_CRITERIA=%224.5%22.%22Id_Categor%C3%ADa%22%3D100117005</v>
      </c>
      <c r="AA110" s="54" t="s">
        <v>227</v>
      </c>
      <c r="AB110" s="30" t="str">
        <f t="shared" si="76"/>
        <v>Chile</v>
      </c>
      <c r="AC110" s="31" t="str">
        <f t="shared" si="76"/>
        <v>Año 2020</v>
      </c>
      <c r="AD110" s="32" t="str">
        <f t="shared" si="76"/>
        <v>Dólar USA</v>
      </c>
      <c r="AE110" s="30" t="str">
        <f t="shared" si="76"/>
        <v>Ventas</v>
      </c>
      <c r="AG110" s="33" t="str">
        <f t="shared" si="49"/>
        <v>Gráfico 8</v>
      </c>
      <c r="AH110" s="34" t="str">
        <f t="shared" si="57"/>
        <v>Ventas Estimadas Agricultura</v>
      </c>
      <c r="AI110" s="34" t="str">
        <f t="shared" si="41"/>
        <v>Ventas estimadas de empresas dedicadas a agricultura y/o ganadería</v>
      </c>
      <c r="AJ110" s="34" t="str">
        <f t="shared" si="50"/>
        <v>Ventas Estimadas de Empresas del Sector Agrícola en cultivos de Flores según la Categoría de Tamaño Específica del Servicio de Impuestos Internos de Chile para el Año 2020 (USD)</v>
      </c>
      <c r="AK110" s="35" t="str">
        <f t="shared" si="77"/>
        <v>Año 2020</v>
      </c>
      <c r="AL110" s="34" t="str">
        <f t="shared" si="77"/>
        <v>venta estimada, empresas en agricultura, cultivos, actividad económica, agricultura, ganadería</v>
      </c>
      <c r="AM110" s="36" t="str">
        <f t="shared" si="51"/>
        <v>https://analytics.zoho.com/open-view/2395394000001175359?ZOHO_CRITERIA=%224.5%22.%22Id_Categor%C3%ADa%22%3D100117005</v>
      </c>
      <c r="AN110" s="44" t="str">
        <f t="shared" si="73"/>
        <v>CHL</v>
      </c>
      <c r="AO110" s="44" t="str">
        <f t="shared" si="73"/>
        <v>País</v>
      </c>
      <c r="AP110" s="34" t="str">
        <f t="shared" si="73"/>
        <v>Número de Empleados de las empresas dedicadas a una actividad económica asociada a la agricultura o la ganadería, según tamaño de la empresa.</v>
      </c>
      <c r="AQ110" s="45">
        <f t="shared" si="73"/>
        <v>44324</v>
      </c>
      <c r="AR110" s="36" t="str">
        <f t="shared" si="73"/>
        <v>Español</v>
      </c>
      <c r="AS110" s="36" t="str">
        <f t="shared" si="73"/>
        <v>Naty</v>
      </c>
      <c r="AT110" s="40" t="str">
        <f t="shared" si="73"/>
        <v>No Aplica</v>
      </c>
      <c r="AU110" s="40" t="str">
        <f t="shared" si="73"/>
        <v>No Aplica</v>
      </c>
      <c r="AV110" s="40" t="str">
        <f t="shared" si="73"/>
        <v>No Aplica</v>
      </c>
      <c r="AW110" s="35">
        <v>100117005</v>
      </c>
      <c r="AX110" s="41" t="e">
        <f t="shared" si="74"/>
        <v>#REF!</v>
      </c>
      <c r="AY110" s="46" t="str">
        <f t="shared" si="74"/>
        <v>Fruta</v>
      </c>
      <c r="AZ110" s="40">
        <f t="shared" si="74"/>
        <v>38</v>
      </c>
      <c r="BA110" s="41" t="e">
        <f>+VLOOKUP($AC110,[1]!Temporalidad[[nombre]:[Columna1]],7,0)</f>
        <v>#REF!</v>
      </c>
      <c r="BB110" s="41" t="e">
        <f>+VLOOKUP($E110,[1]!Tipo_Gráfico[#Data],2,0)</f>
        <v>#REF!</v>
      </c>
      <c r="BC110" s="36" t="str">
        <f t="shared" si="59"/>
        <v>Servicio de Impuestos Internos , Ministerio de Hacienda, Chile</v>
      </c>
      <c r="BD110" s="35" t="e">
        <f>+VLOOKUP($AD110,[1]!unidad_medida[[nombre]:[Columna1]],2,0)</f>
        <v>#REF!</v>
      </c>
      <c r="BE110" s="40" t="str">
        <f t="shared" si="75"/>
        <v>No Aplica</v>
      </c>
      <c r="BF110" s="40" t="str">
        <f t="shared" si="75"/>
        <v>No Aplica</v>
      </c>
      <c r="BG110" s="40" t="str">
        <f t="shared" si="75"/>
        <v>No Aplica</v>
      </c>
      <c r="BH110" s="41" t="e">
        <f>+VLOOKUP($AS110,[1]!Responsables[#Data],3,0)</f>
        <v>#REF!</v>
      </c>
      <c r="BI110" s="41" t="e">
        <f>+VLOOKUP($AD110,[1]!unidad_medida[[nombre]:[Columna1]],5,0)</f>
        <v>#REF!</v>
      </c>
    </row>
    <row r="111" spans="1:61" ht="43.5" x14ac:dyDescent="0.35">
      <c r="A111" s="58" t="s">
        <v>250</v>
      </c>
      <c r="B111" s="58" t="s">
        <v>251</v>
      </c>
      <c r="C111" s="59">
        <v>4.0999999999999996</v>
      </c>
      <c r="D111" s="19">
        <f t="shared" si="55"/>
        <v>110</v>
      </c>
      <c r="E111" s="20" t="str">
        <f t="shared" si="79"/>
        <v>GR</v>
      </c>
      <c r="F111" s="21"/>
      <c r="G111" s="22"/>
      <c r="H111" s="22"/>
      <c r="I111" s="24">
        <v>100117006</v>
      </c>
      <c r="J111" s="23" t="s">
        <v>48</v>
      </c>
      <c r="K111" s="22"/>
      <c r="L111" s="22"/>
      <c r="M111" s="22"/>
      <c r="N111" s="22"/>
      <c r="O111" s="22"/>
      <c r="P111" s="53" t="str">
        <f t="shared" si="64"/>
        <v>Ventas Estimadas de Empresas del Sector Agrícola en cultivos de Forraje en praderas mejoradas o sembradas según la Categoría de Tamaño Específica del Servicio de Impuestos Internos de Chile para el Año 2020 (USD)</v>
      </c>
      <c r="Q111" s="20" t="str">
        <f t="shared" si="78"/>
        <v>Gráfico 8</v>
      </c>
      <c r="R111" s="49" t="s">
        <v>195</v>
      </c>
      <c r="S111" s="50">
        <f t="shared" si="71"/>
        <v>100117006</v>
      </c>
      <c r="T111" s="28"/>
      <c r="U111" s="28"/>
      <c r="V111" s="28"/>
      <c r="W111" s="28"/>
      <c r="X111" s="28"/>
      <c r="Y111" s="28"/>
      <c r="Z111" s="25" t="str">
        <f t="shared" si="72"/>
        <v>https://analytics.zoho.com/open-view/2395394000001175359?ZOHO_CRITERIA=%224.5%22.%22Id_Categor%C3%ADa%22%3D100117006</v>
      </c>
      <c r="AA111" s="54" t="s">
        <v>228</v>
      </c>
      <c r="AB111" s="30" t="str">
        <f t="shared" si="76"/>
        <v>Chile</v>
      </c>
      <c r="AC111" s="31" t="str">
        <f t="shared" si="76"/>
        <v>Año 2020</v>
      </c>
      <c r="AD111" s="32" t="str">
        <f t="shared" si="76"/>
        <v>Dólar USA</v>
      </c>
      <c r="AE111" s="30" t="str">
        <f t="shared" si="76"/>
        <v>Ventas</v>
      </c>
      <c r="AG111" s="33" t="str">
        <f t="shared" si="49"/>
        <v>Gráfico 8</v>
      </c>
      <c r="AH111" s="34" t="str">
        <f t="shared" si="57"/>
        <v>Ventas Estimadas Agricultura</v>
      </c>
      <c r="AI111" s="34" t="str">
        <f t="shared" si="41"/>
        <v>Ventas estimadas de empresas dedicadas a agricultura y/o ganadería</v>
      </c>
      <c r="AJ111" s="34" t="str">
        <f t="shared" si="50"/>
        <v>Ventas Estimadas de Empresas del Sector Agrícola en cultivos de Forraje en praderas mejoradas o sembradas según la Categoría de Tamaño Específica del Servicio de Impuestos Internos de Chile para el Año 2020 (USD)</v>
      </c>
      <c r="AK111" s="35" t="str">
        <f t="shared" si="77"/>
        <v>Año 2020</v>
      </c>
      <c r="AL111" s="34" t="str">
        <f t="shared" si="77"/>
        <v>venta estimada, empresas en agricultura, cultivos, actividad económica, agricultura, ganadería</v>
      </c>
      <c r="AM111" s="36" t="str">
        <f t="shared" si="51"/>
        <v>https://analytics.zoho.com/open-view/2395394000001175359?ZOHO_CRITERIA=%224.5%22.%22Id_Categor%C3%ADa%22%3D100117006</v>
      </c>
      <c r="AN111" s="44" t="str">
        <f t="shared" si="73"/>
        <v>CHL</v>
      </c>
      <c r="AO111" s="44" t="str">
        <f t="shared" si="73"/>
        <v>País</v>
      </c>
      <c r="AP111" s="34" t="str">
        <f t="shared" si="73"/>
        <v>Número de Empleados de las empresas dedicadas a una actividad económica asociada a la agricultura o la ganadería, según tamaño de la empresa.</v>
      </c>
      <c r="AQ111" s="45">
        <f t="shared" si="73"/>
        <v>44324</v>
      </c>
      <c r="AR111" s="36" t="str">
        <f t="shared" si="73"/>
        <v>Español</v>
      </c>
      <c r="AS111" s="36" t="str">
        <f t="shared" si="73"/>
        <v>Naty</v>
      </c>
      <c r="AT111" s="40" t="str">
        <f t="shared" si="73"/>
        <v>No Aplica</v>
      </c>
      <c r="AU111" s="40" t="str">
        <f t="shared" si="73"/>
        <v>No Aplica</v>
      </c>
      <c r="AV111" s="40" t="str">
        <f t="shared" si="73"/>
        <v>No Aplica</v>
      </c>
      <c r="AW111" s="35">
        <v>100117006</v>
      </c>
      <c r="AX111" s="41" t="e">
        <f t="shared" si="74"/>
        <v>#REF!</v>
      </c>
      <c r="AY111" s="46" t="str">
        <f t="shared" si="74"/>
        <v>Fruta</v>
      </c>
      <c r="AZ111" s="40">
        <f t="shared" si="74"/>
        <v>38</v>
      </c>
      <c r="BA111" s="41" t="e">
        <f>+VLOOKUP($AC111,[1]!Temporalidad[[nombre]:[Columna1]],7,0)</f>
        <v>#REF!</v>
      </c>
      <c r="BB111" s="41" t="e">
        <f>+VLOOKUP($E111,[1]!Tipo_Gráfico[#Data],2,0)</f>
        <v>#REF!</v>
      </c>
      <c r="BC111" s="36" t="str">
        <f t="shared" si="59"/>
        <v>Servicio de Impuestos Internos , Ministerio de Hacienda, Chile</v>
      </c>
      <c r="BD111" s="35" t="e">
        <f>+VLOOKUP($AD111,[1]!unidad_medida[[nombre]:[Columna1]],2,0)</f>
        <v>#REF!</v>
      </c>
      <c r="BE111" s="40" t="str">
        <f t="shared" si="75"/>
        <v>No Aplica</v>
      </c>
      <c r="BF111" s="40" t="str">
        <f t="shared" si="75"/>
        <v>No Aplica</v>
      </c>
      <c r="BG111" s="40" t="str">
        <f t="shared" si="75"/>
        <v>No Aplica</v>
      </c>
      <c r="BH111" s="41" t="e">
        <f>+VLOOKUP($AS111,[1]!Responsables[#Data],3,0)</f>
        <v>#REF!</v>
      </c>
      <c r="BI111" s="41" t="e">
        <f>+VLOOKUP($AD111,[1]!unidad_medida[[nombre]:[Columna1]],5,0)</f>
        <v>#REF!</v>
      </c>
    </row>
    <row r="112" spans="1:61" ht="24" x14ac:dyDescent="0.35">
      <c r="A112" s="58" t="s">
        <v>250</v>
      </c>
      <c r="B112" s="58" t="s">
        <v>251</v>
      </c>
      <c r="C112" s="59">
        <v>4.0999999999999996</v>
      </c>
      <c r="D112" s="19">
        <f t="shared" si="55"/>
        <v>111</v>
      </c>
      <c r="E112" s="20" t="str">
        <f t="shared" si="79"/>
        <v>GR</v>
      </c>
      <c r="F112" s="21"/>
      <c r="G112" s="22"/>
      <c r="H112" s="22"/>
      <c r="I112" s="22"/>
      <c r="J112" s="22"/>
      <c r="K112" s="22"/>
      <c r="L112" s="22"/>
      <c r="M112" s="22"/>
      <c r="N112" s="22"/>
      <c r="O112" s="22"/>
      <c r="P112"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112" s="20" t="s">
        <v>229</v>
      </c>
      <c r="R112" s="51"/>
      <c r="S112" s="52"/>
      <c r="T112" s="28"/>
      <c r="U112" s="28"/>
      <c r="V112" s="28"/>
      <c r="W112" s="28"/>
      <c r="X112" s="28"/>
      <c r="Y112" s="28"/>
      <c r="Z112" s="25" t="s">
        <v>230</v>
      </c>
      <c r="AA112" s="54" t="s">
        <v>230</v>
      </c>
      <c r="AB112" s="30" t="str">
        <f t="shared" si="76"/>
        <v>Chile</v>
      </c>
      <c r="AC112" s="31" t="str">
        <f t="shared" si="76"/>
        <v>Año 2020</v>
      </c>
      <c r="AD112" s="32" t="s">
        <v>54</v>
      </c>
      <c r="AE112" s="30" t="s">
        <v>55</v>
      </c>
      <c r="AG112" s="33" t="str">
        <f t="shared" si="49"/>
        <v>Gráfico 9</v>
      </c>
      <c r="AH112" s="34" t="s">
        <v>231</v>
      </c>
      <c r="AI112" s="34" t="str">
        <f t="shared" si="41"/>
        <v>Ventas estimadas de empresas dedicadas a agricultura y/o ganadería</v>
      </c>
      <c r="AJ112" s="34" t="str">
        <f t="shared" si="50"/>
        <v>Número de Empresas del Sector Agrícola según la Categoría de Tamaño Específica del Servicio de Impuestos Internos de Chile para el Año 2020 (USD)</v>
      </c>
      <c r="AK112" s="35" t="str">
        <f t="shared" si="77"/>
        <v>Año 2020</v>
      </c>
      <c r="AL112" s="34" t="str">
        <f t="shared" si="77"/>
        <v>venta estimada, empresas en agricultura, cultivos, actividad económica, agricultura, ganadería</v>
      </c>
      <c r="AM112" s="36" t="str">
        <f t="shared" si="51"/>
        <v>https://analytics.zoho.com/open-view/2395394000001194468</v>
      </c>
      <c r="AN112" s="44" t="str">
        <f t="shared" si="73"/>
        <v>CHL</v>
      </c>
      <c r="AO112" s="44" t="str">
        <f t="shared" si="73"/>
        <v>País</v>
      </c>
      <c r="AP112" s="34" t="str">
        <f t="shared" si="73"/>
        <v>Número de Empleados de las empresas dedicadas a una actividad económica asociada a la agricultura o la ganadería, según tamaño de la empresa.</v>
      </c>
      <c r="AQ112" s="45">
        <f t="shared" si="73"/>
        <v>44324</v>
      </c>
      <c r="AR112" s="36" t="str">
        <f t="shared" si="73"/>
        <v>Español</v>
      </c>
      <c r="AS112" s="36" t="str">
        <f t="shared" si="73"/>
        <v>Naty</v>
      </c>
      <c r="AT112" s="40" t="str">
        <f t="shared" si="73"/>
        <v>No Aplica</v>
      </c>
      <c r="AU112" s="40" t="str">
        <f t="shared" si="73"/>
        <v>No Aplica</v>
      </c>
      <c r="AV112" s="40" t="str">
        <f t="shared" si="73"/>
        <v>No Aplica</v>
      </c>
      <c r="AW112" s="35">
        <f t="shared" si="73"/>
        <v>100117006</v>
      </c>
      <c r="AX112" s="41" t="e">
        <f t="shared" si="74"/>
        <v>#REF!</v>
      </c>
      <c r="AY112" s="46" t="str">
        <f t="shared" si="74"/>
        <v>Fruta</v>
      </c>
      <c r="AZ112" s="40">
        <f t="shared" si="74"/>
        <v>38</v>
      </c>
      <c r="BA112" s="41" t="e">
        <f>+VLOOKUP($AC112,[1]!Temporalidad[[nombre]:[Columna1]],7,0)</f>
        <v>#REF!</v>
      </c>
      <c r="BB112" s="41" t="e">
        <f>+VLOOKUP($E112,[1]!Tipo_Gráfico[#Data],2,0)</f>
        <v>#REF!</v>
      </c>
      <c r="BC112" s="36" t="str">
        <f t="shared" si="59"/>
        <v>Servicio de Impuestos Internos , Ministerio de Hacienda, Chile</v>
      </c>
      <c r="BD112" s="35" t="e">
        <f>+VLOOKUP($AD112,[1]!unidad_medida[[nombre]:[Columna1]],2,0)</f>
        <v>#REF!</v>
      </c>
      <c r="BE112" s="40" t="str">
        <f t="shared" si="75"/>
        <v>No Aplica</v>
      </c>
      <c r="BF112" s="40" t="str">
        <f t="shared" si="75"/>
        <v>No Aplica</v>
      </c>
      <c r="BG112" s="40" t="str">
        <f t="shared" si="75"/>
        <v>No Aplica</v>
      </c>
      <c r="BH112" s="41" t="e">
        <f>+VLOOKUP($AS112,[1]!Responsables[#Data],3,0)</f>
        <v>#REF!</v>
      </c>
      <c r="BI112" s="41" t="e">
        <f>+VLOOKUP($AD112,[1]!unidad_medida[[nombre]:[Columna1]],5,0)</f>
        <v>#REF!</v>
      </c>
    </row>
    <row r="113" spans="1:61" ht="24" x14ac:dyDescent="0.35">
      <c r="A113" s="58" t="s">
        <v>250</v>
      </c>
      <c r="B113" s="58" t="s">
        <v>251</v>
      </c>
      <c r="C113" s="59">
        <v>4.0999999999999996</v>
      </c>
      <c r="D113" s="19">
        <f t="shared" si="55"/>
        <v>112</v>
      </c>
      <c r="E113" s="20" t="str">
        <f t="shared" si="79"/>
        <v>GR</v>
      </c>
      <c r="F113" s="21"/>
      <c r="G113" s="22"/>
      <c r="H113" s="22"/>
      <c r="I113" s="22"/>
      <c r="J113" s="22"/>
      <c r="K113" s="22"/>
      <c r="L113" s="22"/>
      <c r="M113" s="22"/>
      <c r="N113" s="22"/>
      <c r="O113" s="22"/>
      <c r="P113"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113" s="20" t="s">
        <v>232</v>
      </c>
      <c r="R113" s="51"/>
      <c r="S113" s="52"/>
      <c r="T113" s="28"/>
      <c r="U113" s="28"/>
      <c r="V113" s="28"/>
      <c r="W113" s="28"/>
      <c r="X113" s="28"/>
      <c r="Y113" s="28"/>
      <c r="Z113" s="25" t="s">
        <v>233</v>
      </c>
      <c r="AA113" s="54" t="s">
        <v>233</v>
      </c>
      <c r="AB113" s="30" t="str">
        <f t="shared" si="76"/>
        <v>Chile</v>
      </c>
      <c r="AC113" s="31" t="str">
        <f t="shared" si="76"/>
        <v>Año 2020</v>
      </c>
      <c r="AD113" s="32" t="s">
        <v>106</v>
      </c>
      <c r="AE113" s="30" t="s">
        <v>107</v>
      </c>
      <c r="AG113" s="33" t="str">
        <f t="shared" si="49"/>
        <v>Gráfico 10</v>
      </c>
      <c r="AH113" s="34" t="s">
        <v>108</v>
      </c>
      <c r="AI113" s="34" t="str">
        <f t="shared" si="41"/>
        <v>Ventas estimadas de empresas dedicadas a agricultura y/o ganadería</v>
      </c>
      <c r="AJ113" s="34" t="str">
        <f t="shared" si="50"/>
        <v>Ventas Estimadas de Empresas del Sector Agrícola según la Categoría de Tamaño Específica del Servicio de Impuestos Internos de Chile para el Año 2020 (USD)</v>
      </c>
      <c r="AK113" s="35" t="str">
        <f t="shared" si="77"/>
        <v>Año 2020</v>
      </c>
      <c r="AL113" s="34" t="str">
        <f t="shared" si="77"/>
        <v>venta estimada, empresas en agricultura, cultivos, actividad económica, agricultura, ganadería</v>
      </c>
      <c r="AM113" s="36" t="str">
        <f t="shared" si="51"/>
        <v>https://analytics.zoho.com/open-view/2395394000001194755</v>
      </c>
      <c r="AN113" s="44" t="str">
        <f t="shared" si="73"/>
        <v>CHL</v>
      </c>
      <c r="AO113" s="44" t="str">
        <f t="shared" si="73"/>
        <v>País</v>
      </c>
      <c r="AP113" s="34" t="str">
        <f t="shared" si="73"/>
        <v>Número de Empleados de las empresas dedicadas a una actividad económica asociada a la agricultura o la ganadería, según tamaño de la empresa.</v>
      </c>
      <c r="AQ113" s="45">
        <f t="shared" si="73"/>
        <v>44324</v>
      </c>
      <c r="AR113" s="36" t="str">
        <f t="shared" si="73"/>
        <v>Español</v>
      </c>
      <c r="AS113" s="36" t="str">
        <f t="shared" si="73"/>
        <v>Naty</v>
      </c>
      <c r="AT113" s="40" t="str">
        <f t="shared" si="73"/>
        <v>No Aplica</v>
      </c>
      <c r="AU113" s="40" t="str">
        <f t="shared" si="73"/>
        <v>No Aplica</v>
      </c>
      <c r="AV113" s="40" t="str">
        <f t="shared" si="73"/>
        <v>No Aplica</v>
      </c>
      <c r="AW113" s="35">
        <f t="shared" si="73"/>
        <v>100117006</v>
      </c>
      <c r="AX113" s="41" t="e">
        <f t="shared" si="74"/>
        <v>#REF!</v>
      </c>
      <c r="AY113" s="46" t="str">
        <f t="shared" si="74"/>
        <v>Fruta</v>
      </c>
      <c r="AZ113" s="40">
        <f t="shared" si="74"/>
        <v>38</v>
      </c>
      <c r="BA113" s="41" t="e">
        <f>+VLOOKUP($AC113,[1]!Temporalidad[[nombre]:[Columna1]],7,0)</f>
        <v>#REF!</v>
      </c>
      <c r="BB113" s="41" t="e">
        <f>+VLOOKUP($E113,[1]!Tipo_Gráfico[#Data],2,0)</f>
        <v>#REF!</v>
      </c>
      <c r="BC113" s="36" t="str">
        <f t="shared" si="59"/>
        <v>Servicio de Impuestos Internos , Ministerio de Hacienda, Chile</v>
      </c>
      <c r="BD113" s="35" t="e">
        <f>+VLOOKUP($AD113,[1]!unidad_medida[[nombre]:[Columna1]],2,0)</f>
        <v>#REF!</v>
      </c>
      <c r="BE113" s="40" t="str">
        <f t="shared" si="75"/>
        <v>No Aplica</v>
      </c>
      <c r="BF113" s="40" t="str">
        <f t="shared" si="75"/>
        <v>No Aplica</v>
      </c>
      <c r="BG113" s="40" t="str">
        <f t="shared" si="75"/>
        <v>No Aplica</v>
      </c>
      <c r="BH113" s="41" t="e">
        <f>+VLOOKUP($AS113,[1]!Responsables[#Data],3,0)</f>
        <v>#REF!</v>
      </c>
      <c r="BI113" s="41" t="e">
        <f>+VLOOKUP($AD113,[1]!unidad_medida[[nombre]:[Columna1]],5,0)</f>
        <v>#REF!</v>
      </c>
    </row>
    <row r="114" spans="1:61" ht="24" x14ac:dyDescent="0.35">
      <c r="A114" s="58" t="s">
        <v>250</v>
      </c>
      <c r="B114" s="58" t="s">
        <v>251</v>
      </c>
      <c r="C114" s="59">
        <v>4.0999999999999996</v>
      </c>
      <c r="D114" s="19">
        <f t="shared" si="55"/>
        <v>113</v>
      </c>
      <c r="E114" s="20" t="str">
        <f t="shared" si="79"/>
        <v>GR</v>
      </c>
      <c r="F114" s="21"/>
      <c r="G114" s="22"/>
      <c r="H114" s="22"/>
      <c r="I114" s="22"/>
      <c r="J114" s="22"/>
      <c r="K114" s="22"/>
      <c r="L114" s="22"/>
      <c r="M114" s="22"/>
      <c r="N114" s="22"/>
      <c r="O114" s="22"/>
      <c r="P114" s="53" t="s">
        <v>234</v>
      </c>
      <c r="Q114" s="20" t="s">
        <v>235</v>
      </c>
      <c r="R114" s="51"/>
      <c r="S114" s="52"/>
      <c r="T114" s="28"/>
      <c r="U114" s="28"/>
      <c r="V114" s="28"/>
      <c r="W114" s="28"/>
      <c r="X114" s="28"/>
      <c r="Y114" s="28"/>
      <c r="Z114" s="25" t="s">
        <v>236</v>
      </c>
      <c r="AA114" s="54" t="s">
        <v>236</v>
      </c>
      <c r="AB114" s="30" t="str">
        <f t="shared" si="76"/>
        <v>Chile</v>
      </c>
      <c r="AC114" s="31" t="str">
        <f t="shared" si="76"/>
        <v>Año 2020</v>
      </c>
      <c r="AD114" s="32" t="s">
        <v>54</v>
      </c>
      <c r="AE114" s="30" t="s">
        <v>55</v>
      </c>
      <c r="AG114" s="33" t="str">
        <f t="shared" si="49"/>
        <v>Gráfico 11</v>
      </c>
      <c r="AH114" s="34" t="s">
        <v>231</v>
      </c>
      <c r="AI114" s="34" t="str">
        <f t="shared" si="41"/>
        <v>Ventas estimadas de empresas dedicadas a agricultura y/o ganadería</v>
      </c>
      <c r="AJ114" s="34" t="str">
        <f t="shared" si="50"/>
        <v>Número de Empresas y Ventas Estimadas del Sector Agrícola según la Categoría de Tamaño Específica del Servicio de Impuestos Internos de Chile para el Año 2020 (USD)</v>
      </c>
      <c r="AK114" s="35" t="str">
        <f t="shared" si="77"/>
        <v>Año 2020</v>
      </c>
      <c r="AL114" s="34" t="str">
        <f t="shared" si="77"/>
        <v>venta estimada, empresas en agricultura, cultivos, actividad económica, agricultura, ganadería</v>
      </c>
      <c r="AM114" s="36" t="str">
        <f t="shared" si="51"/>
        <v>https://analytics.zoho.com/open-view/2395394000001194960</v>
      </c>
      <c r="AN114" s="44" t="str">
        <f t="shared" si="73"/>
        <v>CHL</v>
      </c>
      <c r="AO114" s="44" t="str">
        <f t="shared" si="73"/>
        <v>País</v>
      </c>
      <c r="AP114" s="34" t="str">
        <f t="shared" si="73"/>
        <v>Número de Empleados de las empresas dedicadas a una actividad económica asociada a la agricultura o la ganadería, según tamaño de la empresa.</v>
      </c>
      <c r="AQ114" s="45">
        <f t="shared" si="73"/>
        <v>44324</v>
      </c>
      <c r="AR114" s="36" t="str">
        <f t="shared" si="73"/>
        <v>Español</v>
      </c>
      <c r="AS114" s="36" t="str">
        <f t="shared" si="73"/>
        <v>Naty</v>
      </c>
      <c r="AT114" s="40" t="str">
        <f t="shared" si="73"/>
        <v>No Aplica</v>
      </c>
      <c r="AU114" s="40" t="str">
        <f t="shared" si="73"/>
        <v>No Aplica</v>
      </c>
      <c r="AV114" s="40" t="str">
        <f t="shared" si="73"/>
        <v>No Aplica</v>
      </c>
      <c r="AW114" s="35">
        <f t="shared" si="73"/>
        <v>100117006</v>
      </c>
      <c r="AX114" s="41" t="e">
        <f t="shared" si="74"/>
        <v>#REF!</v>
      </c>
      <c r="AY114" s="46" t="str">
        <f t="shared" si="74"/>
        <v>Fruta</v>
      </c>
      <c r="AZ114" s="40">
        <f t="shared" si="74"/>
        <v>38</v>
      </c>
      <c r="BA114" s="41" t="e">
        <f>+VLOOKUP($AC114,[1]!Temporalidad[[nombre]:[Columna1]],7,0)</f>
        <v>#REF!</v>
      </c>
      <c r="BB114" s="41" t="e">
        <f>+VLOOKUP($E114,[1]!Tipo_Gráfico[#Data],2,0)</f>
        <v>#REF!</v>
      </c>
      <c r="BC114" s="36" t="str">
        <f t="shared" si="59"/>
        <v>Servicio de Impuestos Internos , Ministerio de Hacienda, Chile</v>
      </c>
      <c r="BD114" s="35" t="e">
        <f>+VLOOKUP($AD114,[1]!unidad_medida[[nombre]:[Columna1]],2,0)</f>
        <v>#REF!</v>
      </c>
      <c r="BE114" s="40" t="str">
        <f t="shared" si="75"/>
        <v>No Aplica</v>
      </c>
      <c r="BF114" s="40" t="str">
        <f t="shared" si="75"/>
        <v>No Aplica</v>
      </c>
      <c r="BG114" s="40" t="str">
        <f t="shared" si="75"/>
        <v>No Aplica</v>
      </c>
      <c r="BH114" s="41" t="e">
        <f>+VLOOKUP($AS114,[1]!Responsables[#Data],3,0)</f>
        <v>#REF!</v>
      </c>
      <c r="BI114" s="41" t="e">
        <f>+VLOOKUP($AD114,[1]!unidad_medida[[nombre]:[Columna1]],5,0)</f>
        <v>#REF!</v>
      </c>
    </row>
    <row r="115" spans="1:61" ht="24" x14ac:dyDescent="0.35">
      <c r="A115" s="58" t="s">
        <v>250</v>
      </c>
      <c r="B115" s="58" t="s">
        <v>251</v>
      </c>
      <c r="C115" s="59">
        <v>4.0999999999999996</v>
      </c>
      <c r="D115" s="19">
        <f t="shared" si="55"/>
        <v>114</v>
      </c>
      <c r="E115" s="20" t="s">
        <v>237</v>
      </c>
      <c r="F115" s="21"/>
      <c r="G115" s="22"/>
      <c r="H115" s="24">
        <v>100110</v>
      </c>
      <c r="I115" s="23" t="s">
        <v>48</v>
      </c>
      <c r="J115" s="23" t="s">
        <v>48</v>
      </c>
      <c r="K115" s="22"/>
      <c r="L115" s="22"/>
      <c r="M115" s="22"/>
      <c r="N115" s="22"/>
      <c r="O115" s="22"/>
      <c r="P115" s="53" t="str">
        <f>+"Número de Empresas del Sector Agrícola en cultivos de  "&amp;R115&amp;"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115" s="20" t="s">
        <v>238</v>
      </c>
      <c r="R115" s="47" t="s">
        <v>136</v>
      </c>
      <c r="S115" s="48">
        <f>+H115</f>
        <v>100110</v>
      </c>
      <c r="T115" s="28"/>
      <c r="U115" s="28"/>
      <c r="V115" s="28"/>
      <c r="W115" s="28"/>
      <c r="X115" s="28"/>
      <c r="Y115" s="28"/>
      <c r="Z115" s="25"/>
      <c r="AA115" s="54"/>
      <c r="AB115" s="30" t="str">
        <f t="shared" si="76"/>
        <v>Chile</v>
      </c>
      <c r="AC115" s="31" t="str">
        <f t="shared" si="76"/>
        <v>Año 2020</v>
      </c>
      <c r="AD115" s="32" t="s">
        <v>239</v>
      </c>
      <c r="AE115" s="30" t="s">
        <v>138</v>
      </c>
      <c r="AG115" s="33" t="str">
        <f t="shared" si="49"/>
        <v>Informe 1</v>
      </c>
      <c r="AH115" s="34" t="s">
        <v>240</v>
      </c>
      <c r="AI115" s="34" t="str">
        <f t="shared" si="41"/>
        <v>Ventas estimadas de empresas dedicadas a agricultura y/o ganadería</v>
      </c>
      <c r="AJ115" s="34" t="str">
        <f t="shared" si="50"/>
        <v>Número de Empresas del Sector Agrícola en cultivos de  Legumbres  según la Categoría de Tamaño Específica del Servicio de Impuestos Internos de Chile para el Año 2020 (USD)</v>
      </c>
      <c r="AK115" s="35" t="str">
        <f t="shared" si="77"/>
        <v>Año 2020</v>
      </c>
      <c r="AL115" s="34" t="str">
        <f t="shared" si="77"/>
        <v>venta estimada, empresas en agricultura, cultivos, actividad económica, agricultura, ganadería</v>
      </c>
      <c r="AM115" s="36">
        <f t="shared" si="51"/>
        <v>0</v>
      </c>
      <c r="AN115" s="44" t="str">
        <f t="shared" ref="AN115:AZ130" si="80">+AN114</f>
        <v>CHL</v>
      </c>
      <c r="AO115" s="44" t="str">
        <f t="shared" si="80"/>
        <v>País</v>
      </c>
      <c r="AP115" s="34" t="str">
        <f t="shared" si="80"/>
        <v>Número de Empleados de las empresas dedicadas a una actividad económica asociada a la agricultura o la ganadería, según tamaño de la empresa.</v>
      </c>
      <c r="AQ115" s="45">
        <f t="shared" si="80"/>
        <v>44324</v>
      </c>
      <c r="AR115" s="36" t="str">
        <f t="shared" si="80"/>
        <v>Español</v>
      </c>
      <c r="AS115" s="36" t="str">
        <f t="shared" si="80"/>
        <v>Naty</v>
      </c>
      <c r="AT115" s="40" t="str">
        <f t="shared" si="80"/>
        <v>No Aplica</v>
      </c>
      <c r="AU115" s="40" t="str">
        <f t="shared" si="80"/>
        <v>No Aplica</v>
      </c>
      <c r="AV115" s="40" t="str">
        <f t="shared" si="80"/>
        <v>No Aplica</v>
      </c>
      <c r="AW115" s="35">
        <f t="shared" si="80"/>
        <v>100117006</v>
      </c>
      <c r="AX115" s="41" t="e">
        <f t="shared" si="80"/>
        <v>#REF!</v>
      </c>
      <c r="AY115" s="46" t="str">
        <f t="shared" si="80"/>
        <v>Fruta</v>
      </c>
      <c r="AZ115" s="40">
        <f t="shared" si="80"/>
        <v>38</v>
      </c>
      <c r="BA115" s="41" t="e">
        <f>+VLOOKUP($AC115,[1]!Temporalidad[[nombre]:[Columna1]],7,0)</f>
        <v>#REF!</v>
      </c>
      <c r="BB115" s="41" t="e">
        <f>+VLOOKUP($E115,[1]!Tipo_Gráfico[#Data],2,0)</f>
        <v>#REF!</v>
      </c>
      <c r="BC115" s="36" t="str">
        <f t="shared" si="59"/>
        <v>Servicio de Impuestos Internos , Ministerio de Hacienda, Chile</v>
      </c>
      <c r="BD115" s="35" t="e">
        <f>+VLOOKUP($AD115,[1]!unidad_medida[[nombre]:[Columna1]],2,0)</f>
        <v>#REF!</v>
      </c>
      <c r="BE115" s="40" t="str">
        <f t="shared" ref="BE115:BG130" si="81">+BE114</f>
        <v>No Aplica</v>
      </c>
      <c r="BF115" s="40" t="str">
        <f t="shared" si="81"/>
        <v>No Aplica</v>
      </c>
      <c r="BG115" s="40" t="str">
        <f t="shared" si="81"/>
        <v>No Aplica</v>
      </c>
      <c r="BH115" s="41" t="e">
        <f>+VLOOKUP($AS115,[1]!Responsables[#Data],3,0)</f>
        <v>#REF!</v>
      </c>
      <c r="BI115" s="41" t="e">
        <f>+VLOOKUP($AD115,[1]!unidad_medida[[nombre]:[Columna1]],5,0)</f>
        <v>#REF!</v>
      </c>
    </row>
    <row r="116" spans="1:61" ht="24" x14ac:dyDescent="0.35">
      <c r="A116" s="58" t="s">
        <v>250</v>
      </c>
      <c r="B116" s="58" t="s">
        <v>251</v>
      </c>
      <c r="C116" s="59">
        <v>4.0999999999999996</v>
      </c>
      <c r="D116" s="19">
        <f t="shared" si="55"/>
        <v>115</v>
      </c>
      <c r="E116" s="20" t="s">
        <v>237</v>
      </c>
      <c r="F116" s="21"/>
      <c r="G116" s="22"/>
      <c r="H116" s="24">
        <v>100111</v>
      </c>
      <c r="I116" s="23" t="s">
        <v>48</v>
      </c>
      <c r="J116" s="23" t="s">
        <v>48</v>
      </c>
      <c r="K116" s="22"/>
      <c r="L116" s="22"/>
      <c r="M116" s="22"/>
      <c r="N116" s="22"/>
      <c r="O116" s="22"/>
      <c r="P116" s="53" t="str">
        <f t="shared" ref="P116:P121" si="82">+"Número de Empresas del Sector Agrícola en cultivos de  "&amp;R116&amp;"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116" s="20" t="str">
        <f>+Q115</f>
        <v>Informe 1</v>
      </c>
      <c r="R116" s="47" t="s">
        <v>140</v>
      </c>
      <c r="S116" s="48">
        <f t="shared" ref="S116:S121" si="83">+H116</f>
        <v>100111</v>
      </c>
      <c r="T116" s="28"/>
      <c r="U116" s="28"/>
      <c r="V116" s="28"/>
      <c r="W116" s="28"/>
      <c r="X116" s="28"/>
      <c r="Y116" s="28"/>
      <c r="Z116" s="25"/>
      <c r="AA116" s="54"/>
      <c r="AB116" s="30" t="str">
        <f t="shared" ref="AB116:AE131" si="84">+AB115</f>
        <v>Chile</v>
      </c>
      <c r="AC116" s="31" t="str">
        <f t="shared" si="84"/>
        <v>Año 2020</v>
      </c>
      <c r="AD116" s="32" t="str">
        <f>+AD115</f>
        <v>empleados</v>
      </c>
      <c r="AE116" s="30" t="str">
        <f t="shared" ref="AE116:AE121" si="85">+AE115</f>
        <v>Empleados</v>
      </c>
      <c r="AG116" s="33" t="str">
        <f t="shared" si="49"/>
        <v>Informe 1</v>
      </c>
      <c r="AH116" s="34" t="str">
        <f t="shared" si="57"/>
        <v>Número de Empleados</v>
      </c>
      <c r="AI116" s="34" t="str">
        <f t="shared" si="41"/>
        <v>Ventas estimadas de empresas dedicadas a agricultura y/o ganadería</v>
      </c>
      <c r="AJ116" s="34" t="str">
        <f t="shared" si="50"/>
        <v>Número de Empresas del Sector Agrícola en cultivos de  Cereales  según la Categoría de Tamaño Específica del Servicio de Impuestos Internos de Chile para el Año 2020 (USD)</v>
      </c>
      <c r="AK116" s="35" t="str">
        <f t="shared" ref="AK116:AL131" si="86">+AK115</f>
        <v>Año 2020</v>
      </c>
      <c r="AL116" s="34" t="str">
        <f t="shared" si="86"/>
        <v>venta estimada, empresas en agricultura, cultivos, actividad económica, agricultura, ganadería</v>
      </c>
      <c r="AM116" s="36">
        <f t="shared" si="51"/>
        <v>0</v>
      </c>
      <c r="AN116" s="44" t="str">
        <f t="shared" si="80"/>
        <v>CHL</v>
      </c>
      <c r="AO116" s="44" t="str">
        <f t="shared" si="80"/>
        <v>País</v>
      </c>
      <c r="AP116" s="34" t="str">
        <f t="shared" si="80"/>
        <v>Número de Empleados de las empresas dedicadas a una actividad económica asociada a la agricultura o la ganadería, según tamaño de la empresa.</v>
      </c>
      <c r="AQ116" s="45">
        <f t="shared" si="80"/>
        <v>44324</v>
      </c>
      <c r="AR116" s="36" t="str">
        <f t="shared" si="80"/>
        <v>Español</v>
      </c>
      <c r="AS116" s="36" t="str">
        <f t="shared" si="80"/>
        <v>Naty</v>
      </c>
      <c r="AT116" s="40" t="str">
        <f t="shared" si="80"/>
        <v>No Aplica</v>
      </c>
      <c r="AU116" s="40" t="str">
        <f t="shared" si="80"/>
        <v>No Aplica</v>
      </c>
      <c r="AV116" s="40" t="str">
        <f t="shared" si="80"/>
        <v>No Aplica</v>
      </c>
      <c r="AW116" s="35">
        <f t="shared" si="80"/>
        <v>100117006</v>
      </c>
      <c r="AX116" s="41" t="e">
        <f t="shared" si="80"/>
        <v>#REF!</v>
      </c>
      <c r="AY116" s="46" t="str">
        <f t="shared" si="80"/>
        <v>Fruta</v>
      </c>
      <c r="AZ116" s="40">
        <f t="shared" si="80"/>
        <v>38</v>
      </c>
      <c r="BA116" s="41" t="e">
        <f>+VLOOKUP($AC116,[1]!Temporalidad[[nombre]:[Columna1]],7,0)</f>
        <v>#REF!</v>
      </c>
      <c r="BB116" s="41" t="e">
        <f>+VLOOKUP($E116,[1]!Tipo_Gráfico[#Data],2,0)</f>
        <v>#REF!</v>
      </c>
      <c r="BC116" s="36" t="str">
        <f t="shared" si="59"/>
        <v>Servicio de Impuestos Internos , Ministerio de Hacienda, Chile</v>
      </c>
      <c r="BD116" s="35" t="e">
        <f>+VLOOKUP($AD116,[1]!unidad_medida[[nombre]:[Columna1]],2,0)</f>
        <v>#REF!</v>
      </c>
      <c r="BE116" s="40" t="str">
        <f t="shared" si="81"/>
        <v>No Aplica</v>
      </c>
      <c r="BF116" s="40" t="str">
        <f t="shared" si="81"/>
        <v>No Aplica</v>
      </c>
      <c r="BG116" s="40" t="str">
        <f t="shared" si="81"/>
        <v>No Aplica</v>
      </c>
      <c r="BH116" s="41" t="e">
        <f>+VLOOKUP($AS116,[1]!Responsables[#Data],3,0)</f>
        <v>#REF!</v>
      </c>
      <c r="BI116" s="41" t="e">
        <f>+VLOOKUP($AD116,[1]!unidad_medida[[nombre]:[Columna1]],5,0)</f>
        <v>#REF!</v>
      </c>
    </row>
    <row r="117" spans="1:61" ht="24" x14ac:dyDescent="0.35">
      <c r="A117" s="58" t="s">
        <v>250</v>
      </c>
      <c r="B117" s="58" t="s">
        <v>251</v>
      </c>
      <c r="C117" s="59">
        <v>4.0999999999999996</v>
      </c>
      <c r="D117" s="19">
        <f t="shared" si="55"/>
        <v>116</v>
      </c>
      <c r="E117" s="20" t="s">
        <v>237</v>
      </c>
      <c r="F117" s="21"/>
      <c r="G117" s="22"/>
      <c r="H117" s="24">
        <v>100112</v>
      </c>
      <c r="I117" s="23" t="s">
        <v>48</v>
      </c>
      <c r="J117" s="23" t="s">
        <v>48</v>
      </c>
      <c r="K117" s="22"/>
      <c r="L117" s="22"/>
      <c r="M117" s="22"/>
      <c r="N117" s="22"/>
      <c r="O117" s="22"/>
      <c r="P117" s="53" t="str">
        <f t="shared" si="82"/>
        <v>Número de Empresas del Sector Agrícola en cultivos de  Hortalizas  según la Categoría de Tamaño Específica del Servicio de Impuestos Internos de Chile para el Año 2020 (USD)</v>
      </c>
      <c r="Q117" s="20" t="str">
        <f t="shared" ref="Q117:Q121" si="87">+Q116</f>
        <v>Informe 1</v>
      </c>
      <c r="R117" s="47" t="s">
        <v>142</v>
      </c>
      <c r="S117" s="48">
        <f t="shared" si="83"/>
        <v>100112</v>
      </c>
      <c r="T117" s="28"/>
      <c r="U117" s="28"/>
      <c r="V117" s="28"/>
      <c r="W117" s="28"/>
      <c r="X117" s="28"/>
      <c r="Y117" s="28"/>
      <c r="Z117" s="25"/>
      <c r="AA117" s="54"/>
      <c r="AB117" s="30" t="str">
        <f t="shared" si="84"/>
        <v>Chile</v>
      </c>
      <c r="AC117" s="31" t="str">
        <f t="shared" si="84"/>
        <v>Año 2020</v>
      </c>
      <c r="AD117" s="32" t="str">
        <f t="shared" si="84"/>
        <v>empleados</v>
      </c>
      <c r="AE117" s="30" t="str">
        <f t="shared" si="85"/>
        <v>Empleados</v>
      </c>
      <c r="AG117" s="33" t="str">
        <f t="shared" si="49"/>
        <v>Informe 1</v>
      </c>
      <c r="AH117" s="34" t="str">
        <f t="shared" si="57"/>
        <v>Número de Empleados</v>
      </c>
      <c r="AI117" s="34" t="str">
        <f t="shared" si="41"/>
        <v>Ventas estimadas de empresas dedicadas a agricultura y/o ganadería</v>
      </c>
      <c r="AJ117" s="34" t="str">
        <f t="shared" si="50"/>
        <v>Número de Empresas del Sector Agrícola en cultivos de  Hortalizas  según la Categoría de Tamaño Específica del Servicio de Impuestos Internos de Chile para el Año 2020 (USD)</v>
      </c>
      <c r="AK117" s="35" t="str">
        <f t="shared" si="86"/>
        <v>Año 2020</v>
      </c>
      <c r="AL117" s="34" t="str">
        <f t="shared" si="86"/>
        <v>venta estimada, empresas en agricultura, cultivos, actividad económica, agricultura, ganadería</v>
      </c>
      <c r="AM117" s="36">
        <f t="shared" si="51"/>
        <v>0</v>
      </c>
      <c r="AN117" s="44" t="str">
        <f t="shared" si="80"/>
        <v>CHL</v>
      </c>
      <c r="AO117" s="44" t="str">
        <f t="shared" si="80"/>
        <v>País</v>
      </c>
      <c r="AP117" s="34" t="str">
        <f t="shared" si="80"/>
        <v>Número de Empleados de las empresas dedicadas a una actividad económica asociada a la agricultura o la ganadería, según tamaño de la empresa.</v>
      </c>
      <c r="AQ117" s="45">
        <f t="shared" si="80"/>
        <v>44324</v>
      </c>
      <c r="AR117" s="36" t="str">
        <f t="shared" si="80"/>
        <v>Español</v>
      </c>
      <c r="AS117" s="36" t="str">
        <f t="shared" si="80"/>
        <v>Naty</v>
      </c>
      <c r="AT117" s="40" t="str">
        <f t="shared" si="80"/>
        <v>No Aplica</v>
      </c>
      <c r="AU117" s="40" t="str">
        <f t="shared" si="80"/>
        <v>No Aplica</v>
      </c>
      <c r="AV117" s="40" t="str">
        <f t="shared" si="80"/>
        <v>No Aplica</v>
      </c>
      <c r="AW117" s="35">
        <f t="shared" si="80"/>
        <v>100117006</v>
      </c>
      <c r="AX117" s="41" t="e">
        <f t="shared" si="80"/>
        <v>#REF!</v>
      </c>
      <c r="AY117" s="46" t="str">
        <f t="shared" si="80"/>
        <v>Fruta</v>
      </c>
      <c r="AZ117" s="40">
        <f t="shared" si="80"/>
        <v>38</v>
      </c>
      <c r="BA117" s="41" t="e">
        <f>+VLOOKUP($AC117,[1]!Temporalidad[[nombre]:[Columna1]],7,0)</f>
        <v>#REF!</v>
      </c>
      <c r="BB117" s="41" t="e">
        <f>+VLOOKUP($E117,[1]!Tipo_Gráfico[#Data],2,0)</f>
        <v>#REF!</v>
      </c>
      <c r="BC117" s="36" t="str">
        <f t="shared" si="59"/>
        <v>Servicio de Impuestos Internos , Ministerio de Hacienda, Chile</v>
      </c>
      <c r="BD117" s="35" t="e">
        <f>+VLOOKUP($AD117,[1]!unidad_medida[[nombre]:[Columna1]],2,0)</f>
        <v>#REF!</v>
      </c>
      <c r="BE117" s="40" t="str">
        <f t="shared" si="81"/>
        <v>No Aplica</v>
      </c>
      <c r="BF117" s="40" t="str">
        <f t="shared" si="81"/>
        <v>No Aplica</v>
      </c>
      <c r="BG117" s="40" t="str">
        <f t="shared" si="81"/>
        <v>No Aplica</v>
      </c>
      <c r="BH117" s="41" t="e">
        <f>+VLOOKUP($AS117,[1]!Responsables[#Data],3,0)</f>
        <v>#REF!</v>
      </c>
      <c r="BI117" s="41" t="e">
        <f>+VLOOKUP($AD117,[1]!unidad_medida[[nombre]:[Columna1]],5,0)</f>
        <v>#REF!</v>
      </c>
    </row>
    <row r="118" spans="1:61" ht="24" x14ac:dyDescent="0.35">
      <c r="A118" s="58" t="s">
        <v>250</v>
      </c>
      <c r="B118" s="58" t="s">
        <v>251</v>
      </c>
      <c r="C118" s="59">
        <v>4.0999999999999996</v>
      </c>
      <c r="D118" s="19">
        <f t="shared" si="55"/>
        <v>117</v>
      </c>
      <c r="E118" s="20" t="s">
        <v>237</v>
      </c>
      <c r="F118" s="21"/>
      <c r="G118" s="22"/>
      <c r="H118" s="24">
        <v>100113</v>
      </c>
      <c r="I118" s="23" t="s">
        <v>48</v>
      </c>
      <c r="J118" s="23" t="s">
        <v>48</v>
      </c>
      <c r="K118" s="22"/>
      <c r="L118" s="22"/>
      <c r="M118" s="22"/>
      <c r="N118" s="22"/>
      <c r="O118" s="22"/>
      <c r="P118" s="53" t="str">
        <f t="shared" si="82"/>
        <v>Número de Empresas del Sector Agrícola en cultivos de  Industriales  según la Categoría de Tamaño Específica del Servicio de Impuestos Internos de Chile para el Año 2020 (USD)</v>
      </c>
      <c r="Q118" s="20" t="str">
        <f t="shared" si="87"/>
        <v>Informe 1</v>
      </c>
      <c r="R118" s="47" t="s">
        <v>144</v>
      </c>
      <c r="S118" s="48">
        <f t="shared" si="83"/>
        <v>100113</v>
      </c>
      <c r="T118" s="28"/>
      <c r="U118" s="28"/>
      <c r="V118" s="28"/>
      <c r="W118" s="28"/>
      <c r="X118" s="28"/>
      <c r="Y118" s="28"/>
      <c r="Z118" s="25"/>
      <c r="AA118" s="54"/>
      <c r="AB118" s="30" t="str">
        <f t="shared" si="84"/>
        <v>Chile</v>
      </c>
      <c r="AC118" s="31" t="str">
        <f t="shared" si="84"/>
        <v>Año 2020</v>
      </c>
      <c r="AD118" s="32" t="str">
        <f t="shared" si="84"/>
        <v>empleados</v>
      </c>
      <c r="AE118" s="30" t="str">
        <f t="shared" si="85"/>
        <v>Empleados</v>
      </c>
      <c r="AG118" s="33" t="str">
        <f t="shared" si="49"/>
        <v>Informe 1</v>
      </c>
      <c r="AH118" s="34" t="str">
        <f t="shared" si="57"/>
        <v>Número de Empleados</v>
      </c>
      <c r="AI118" s="34" t="str">
        <f t="shared" si="57"/>
        <v>Ventas estimadas de empresas dedicadas a agricultura y/o ganadería</v>
      </c>
      <c r="AJ118" s="34" t="str">
        <f t="shared" si="50"/>
        <v>Número de Empresas del Sector Agrícola en cultivos de  Industriales  según la Categoría de Tamaño Específica del Servicio de Impuestos Internos de Chile para el Año 2020 (USD)</v>
      </c>
      <c r="AK118" s="35" t="str">
        <f t="shared" si="86"/>
        <v>Año 2020</v>
      </c>
      <c r="AL118" s="34" t="str">
        <f t="shared" si="86"/>
        <v>venta estimada, empresas en agricultura, cultivos, actividad económica, agricultura, ganadería</v>
      </c>
      <c r="AM118" s="36">
        <f t="shared" si="51"/>
        <v>0</v>
      </c>
      <c r="AN118" s="44" t="str">
        <f t="shared" si="80"/>
        <v>CHL</v>
      </c>
      <c r="AO118" s="44" t="str">
        <f t="shared" si="80"/>
        <v>País</v>
      </c>
      <c r="AP118" s="34" t="str">
        <f t="shared" si="80"/>
        <v>Número de Empleados de las empresas dedicadas a una actividad económica asociada a la agricultura o la ganadería, según tamaño de la empresa.</v>
      </c>
      <c r="AQ118" s="45">
        <f t="shared" si="80"/>
        <v>44324</v>
      </c>
      <c r="AR118" s="36" t="str">
        <f t="shared" si="80"/>
        <v>Español</v>
      </c>
      <c r="AS118" s="36" t="str">
        <f t="shared" si="80"/>
        <v>Naty</v>
      </c>
      <c r="AT118" s="40" t="str">
        <f t="shared" si="80"/>
        <v>No Aplica</v>
      </c>
      <c r="AU118" s="40" t="str">
        <f t="shared" si="80"/>
        <v>No Aplica</v>
      </c>
      <c r="AV118" s="40" t="str">
        <f t="shared" si="80"/>
        <v>No Aplica</v>
      </c>
      <c r="AW118" s="35">
        <f t="shared" si="80"/>
        <v>100117006</v>
      </c>
      <c r="AX118" s="41" t="e">
        <f t="shared" si="80"/>
        <v>#REF!</v>
      </c>
      <c r="AY118" s="46" t="str">
        <f t="shared" si="80"/>
        <v>Fruta</v>
      </c>
      <c r="AZ118" s="40">
        <f t="shared" si="80"/>
        <v>38</v>
      </c>
      <c r="BA118" s="41" t="e">
        <f>+VLOOKUP($AC118,[1]!Temporalidad[[nombre]:[Columna1]],7,0)</f>
        <v>#REF!</v>
      </c>
      <c r="BB118" s="41" t="e">
        <f>+VLOOKUP($E118,[1]!Tipo_Gráfico[#Data],2,0)</f>
        <v>#REF!</v>
      </c>
      <c r="BC118" s="36" t="str">
        <f t="shared" si="59"/>
        <v>Servicio de Impuestos Internos , Ministerio de Hacienda, Chile</v>
      </c>
      <c r="BD118" s="35" t="e">
        <f>+VLOOKUP($AD118,[1]!unidad_medida[[nombre]:[Columna1]],2,0)</f>
        <v>#REF!</v>
      </c>
      <c r="BE118" s="40" t="str">
        <f t="shared" si="81"/>
        <v>No Aplica</v>
      </c>
      <c r="BF118" s="40" t="str">
        <f t="shared" si="81"/>
        <v>No Aplica</v>
      </c>
      <c r="BG118" s="40" t="str">
        <f t="shared" si="81"/>
        <v>No Aplica</v>
      </c>
      <c r="BH118" s="41" t="e">
        <f>+VLOOKUP($AS118,[1]!Responsables[#Data],3,0)</f>
        <v>#REF!</v>
      </c>
      <c r="BI118" s="41" t="e">
        <f>+VLOOKUP($AD118,[1]!unidad_medida[[nombre]:[Columna1]],5,0)</f>
        <v>#REF!</v>
      </c>
    </row>
    <row r="119" spans="1:61" ht="24" x14ac:dyDescent="0.35">
      <c r="A119" s="58" t="s">
        <v>250</v>
      </c>
      <c r="B119" s="58" t="s">
        <v>251</v>
      </c>
      <c r="C119" s="59">
        <v>4.0999999999999996</v>
      </c>
      <c r="D119" s="19">
        <f t="shared" si="55"/>
        <v>118</v>
      </c>
      <c r="E119" s="20" t="s">
        <v>237</v>
      </c>
      <c r="F119" s="21"/>
      <c r="G119" s="22"/>
      <c r="H119" s="24">
        <v>100114</v>
      </c>
      <c r="I119" s="23" t="s">
        <v>48</v>
      </c>
      <c r="J119" s="23" t="s">
        <v>48</v>
      </c>
      <c r="K119" s="22"/>
      <c r="L119" s="22"/>
      <c r="M119" s="22"/>
      <c r="N119" s="22"/>
      <c r="O119" s="22"/>
      <c r="P119" s="53" t="str">
        <f t="shared" si="82"/>
        <v>Número de Empresas del Sector Agrícola en cultivos de  Tubérculos  según la Categoría de Tamaño Específica del Servicio de Impuestos Internos de Chile para el Año 2020 (USD)</v>
      </c>
      <c r="Q119" s="20" t="str">
        <f t="shared" si="87"/>
        <v>Informe 1</v>
      </c>
      <c r="R119" s="47" t="s">
        <v>146</v>
      </c>
      <c r="S119" s="48">
        <f t="shared" si="83"/>
        <v>100114</v>
      </c>
      <c r="T119" s="28"/>
      <c r="U119" s="28"/>
      <c r="V119" s="28"/>
      <c r="W119" s="28"/>
      <c r="X119" s="28"/>
      <c r="Y119" s="28"/>
      <c r="Z119" s="25"/>
      <c r="AA119" s="54"/>
      <c r="AB119" s="30" t="str">
        <f t="shared" si="84"/>
        <v>Chile</v>
      </c>
      <c r="AC119" s="31" t="str">
        <f t="shared" si="84"/>
        <v>Año 2020</v>
      </c>
      <c r="AD119" s="32" t="str">
        <f t="shared" si="84"/>
        <v>empleados</v>
      </c>
      <c r="AE119" s="30" t="str">
        <f t="shared" si="85"/>
        <v>Empleados</v>
      </c>
      <c r="AG119" s="33" t="str">
        <f t="shared" si="49"/>
        <v>Informe 1</v>
      </c>
      <c r="AH119" s="34" t="str">
        <f t="shared" ref="AH119:AI134" si="88">+AH118</f>
        <v>Número de Empleados</v>
      </c>
      <c r="AI119" s="34" t="str">
        <f t="shared" si="88"/>
        <v>Ventas estimadas de empresas dedicadas a agricultura y/o ganadería</v>
      </c>
      <c r="AJ119" s="34" t="str">
        <f t="shared" si="50"/>
        <v>Número de Empresas del Sector Agrícola en cultivos de  Tubérculos  según la Categoría de Tamaño Específica del Servicio de Impuestos Internos de Chile para el Año 2020 (USD)</v>
      </c>
      <c r="AK119" s="35" t="str">
        <f t="shared" si="86"/>
        <v>Año 2020</v>
      </c>
      <c r="AL119" s="34" t="str">
        <f t="shared" si="86"/>
        <v>venta estimada, empresas en agricultura, cultivos, actividad económica, agricultura, ganadería</v>
      </c>
      <c r="AM119" s="36">
        <f t="shared" si="51"/>
        <v>0</v>
      </c>
      <c r="AN119" s="44" t="str">
        <f t="shared" si="80"/>
        <v>CHL</v>
      </c>
      <c r="AO119" s="44" t="str">
        <f t="shared" si="80"/>
        <v>País</v>
      </c>
      <c r="AP119" s="34" t="str">
        <f t="shared" si="80"/>
        <v>Número de Empleados de las empresas dedicadas a una actividad económica asociada a la agricultura o la ganadería, según tamaño de la empresa.</v>
      </c>
      <c r="AQ119" s="45">
        <f t="shared" si="80"/>
        <v>44324</v>
      </c>
      <c r="AR119" s="36" t="str">
        <f t="shared" si="80"/>
        <v>Español</v>
      </c>
      <c r="AS119" s="36" t="str">
        <f t="shared" si="80"/>
        <v>Naty</v>
      </c>
      <c r="AT119" s="40" t="str">
        <f t="shared" si="80"/>
        <v>No Aplica</v>
      </c>
      <c r="AU119" s="40" t="str">
        <f t="shared" si="80"/>
        <v>No Aplica</v>
      </c>
      <c r="AV119" s="40" t="str">
        <f t="shared" si="80"/>
        <v>No Aplica</v>
      </c>
      <c r="AW119" s="35">
        <f t="shared" si="80"/>
        <v>100117006</v>
      </c>
      <c r="AX119" s="41" t="e">
        <f t="shared" si="80"/>
        <v>#REF!</v>
      </c>
      <c r="AY119" s="46" t="str">
        <f t="shared" si="80"/>
        <v>Fruta</v>
      </c>
      <c r="AZ119" s="40">
        <f t="shared" si="80"/>
        <v>38</v>
      </c>
      <c r="BA119" s="41" t="e">
        <f>+VLOOKUP($AC119,[1]!Temporalidad[[nombre]:[Columna1]],7,0)</f>
        <v>#REF!</v>
      </c>
      <c r="BB119" s="41" t="e">
        <f>+VLOOKUP($E119,[1]!Tipo_Gráfico[#Data],2,0)</f>
        <v>#REF!</v>
      </c>
      <c r="BC119" s="36" t="str">
        <f t="shared" si="59"/>
        <v>Servicio de Impuestos Internos , Ministerio de Hacienda, Chile</v>
      </c>
      <c r="BD119" s="35" t="e">
        <f>+VLOOKUP($AD119,[1]!unidad_medida[[nombre]:[Columna1]],2,0)</f>
        <v>#REF!</v>
      </c>
      <c r="BE119" s="40" t="str">
        <f t="shared" si="81"/>
        <v>No Aplica</v>
      </c>
      <c r="BF119" s="40" t="str">
        <f t="shared" si="81"/>
        <v>No Aplica</v>
      </c>
      <c r="BG119" s="40" t="str">
        <f t="shared" si="81"/>
        <v>No Aplica</v>
      </c>
      <c r="BH119" s="41" t="e">
        <f>+VLOOKUP($AS119,[1]!Responsables[#Data],3,0)</f>
        <v>#REF!</v>
      </c>
      <c r="BI119" s="41" t="e">
        <f>+VLOOKUP($AD119,[1]!unidad_medida[[nombre]:[Columna1]],5,0)</f>
        <v>#REF!</v>
      </c>
    </row>
    <row r="120" spans="1:61" ht="24" x14ac:dyDescent="0.35">
      <c r="A120" s="58" t="s">
        <v>250</v>
      </c>
      <c r="B120" s="58" t="s">
        <v>251</v>
      </c>
      <c r="C120" s="59">
        <v>4.0999999999999996</v>
      </c>
      <c r="D120" s="19">
        <f t="shared" si="55"/>
        <v>119</v>
      </c>
      <c r="E120" s="20" t="s">
        <v>237</v>
      </c>
      <c r="F120" s="21"/>
      <c r="G120" s="22"/>
      <c r="H120" s="24">
        <v>100115</v>
      </c>
      <c r="I120" s="23" t="s">
        <v>48</v>
      </c>
      <c r="J120" s="23" t="s">
        <v>48</v>
      </c>
      <c r="K120" s="22"/>
      <c r="L120" s="22"/>
      <c r="M120" s="22"/>
      <c r="N120" s="22"/>
      <c r="O120" s="22"/>
      <c r="P120" s="53" t="str">
        <f t="shared" si="82"/>
        <v>Número de Empresas del Sector Agrícola en cultivos de  Semillas  según la Categoría de Tamaño Específica del Servicio de Impuestos Internos de Chile para el Año 2020 (USD)</v>
      </c>
      <c r="Q120" s="20" t="str">
        <f t="shared" si="87"/>
        <v>Informe 1</v>
      </c>
      <c r="R120" s="47" t="s">
        <v>148</v>
      </c>
      <c r="S120" s="48">
        <f t="shared" si="83"/>
        <v>100115</v>
      </c>
      <c r="T120" s="28"/>
      <c r="U120" s="28"/>
      <c r="V120" s="28"/>
      <c r="W120" s="28"/>
      <c r="X120" s="28"/>
      <c r="Y120" s="28"/>
      <c r="Z120" s="25"/>
      <c r="AA120" s="54"/>
      <c r="AB120" s="30" t="str">
        <f t="shared" si="84"/>
        <v>Chile</v>
      </c>
      <c r="AC120" s="31" t="str">
        <f t="shared" si="84"/>
        <v>Año 2020</v>
      </c>
      <c r="AD120" s="32" t="str">
        <f t="shared" si="84"/>
        <v>empleados</v>
      </c>
      <c r="AE120" s="30" t="str">
        <f t="shared" si="85"/>
        <v>Empleados</v>
      </c>
      <c r="AG120" s="33" t="str">
        <f t="shared" si="49"/>
        <v>Informe 1</v>
      </c>
      <c r="AH120" s="34" t="str">
        <f t="shared" si="88"/>
        <v>Número de Empleados</v>
      </c>
      <c r="AI120" s="34" t="str">
        <f t="shared" si="88"/>
        <v>Ventas estimadas de empresas dedicadas a agricultura y/o ganadería</v>
      </c>
      <c r="AJ120" s="34" t="str">
        <f t="shared" si="50"/>
        <v>Número de Empresas del Sector Agrícola en cultivos de  Semillas  según la Categoría de Tamaño Específica del Servicio de Impuestos Internos de Chile para el Año 2020 (USD)</v>
      </c>
      <c r="AK120" s="35" t="str">
        <f t="shared" si="86"/>
        <v>Año 2020</v>
      </c>
      <c r="AL120" s="34" t="str">
        <f t="shared" si="86"/>
        <v>venta estimada, empresas en agricultura, cultivos, actividad económica, agricultura, ganadería</v>
      </c>
      <c r="AM120" s="36">
        <f t="shared" si="51"/>
        <v>0</v>
      </c>
      <c r="AN120" s="44" t="str">
        <f t="shared" si="80"/>
        <v>CHL</v>
      </c>
      <c r="AO120" s="44" t="str">
        <f t="shared" si="80"/>
        <v>País</v>
      </c>
      <c r="AP120" s="34" t="str">
        <f t="shared" si="80"/>
        <v>Número de Empleados de las empresas dedicadas a una actividad económica asociada a la agricultura o la ganadería, según tamaño de la empresa.</v>
      </c>
      <c r="AQ120" s="45">
        <f t="shared" si="80"/>
        <v>44324</v>
      </c>
      <c r="AR120" s="36" t="str">
        <f t="shared" si="80"/>
        <v>Español</v>
      </c>
      <c r="AS120" s="36" t="str">
        <f t="shared" si="80"/>
        <v>Naty</v>
      </c>
      <c r="AT120" s="40" t="str">
        <f t="shared" si="80"/>
        <v>No Aplica</v>
      </c>
      <c r="AU120" s="40" t="str">
        <f t="shared" si="80"/>
        <v>No Aplica</v>
      </c>
      <c r="AV120" s="40" t="str">
        <f t="shared" si="80"/>
        <v>No Aplica</v>
      </c>
      <c r="AW120" s="35">
        <f t="shared" si="80"/>
        <v>100117006</v>
      </c>
      <c r="AX120" s="41" t="e">
        <f t="shared" si="80"/>
        <v>#REF!</v>
      </c>
      <c r="AY120" s="46" t="str">
        <f t="shared" si="80"/>
        <v>Fruta</v>
      </c>
      <c r="AZ120" s="40">
        <f t="shared" si="80"/>
        <v>38</v>
      </c>
      <c r="BA120" s="41" t="e">
        <f>+VLOOKUP($AC120,[1]!Temporalidad[[nombre]:[Columna1]],7,0)</f>
        <v>#REF!</v>
      </c>
      <c r="BB120" s="41" t="e">
        <f>+VLOOKUP($E120,[1]!Tipo_Gráfico[#Data],2,0)</f>
        <v>#REF!</v>
      </c>
      <c r="BC120" s="36" t="str">
        <f t="shared" si="59"/>
        <v>Servicio de Impuestos Internos , Ministerio de Hacienda, Chile</v>
      </c>
      <c r="BD120" s="35" t="e">
        <f>+VLOOKUP($AD120,[1]!unidad_medida[[nombre]:[Columna1]],2,0)</f>
        <v>#REF!</v>
      </c>
      <c r="BE120" s="40" t="str">
        <f t="shared" si="81"/>
        <v>No Aplica</v>
      </c>
      <c r="BF120" s="40" t="str">
        <f t="shared" si="81"/>
        <v>No Aplica</v>
      </c>
      <c r="BG120" s="40" t="str">
        <f t="shared" si="81"/>
        <v>No Aplica</v>
      </c>
      <c r="BH120" s="41" t="e">
        <f>+VLOOKUP($AS120,[1]!Responsables[#Data],3,0)</f>
        <v>#REF!</v>
      </c>
      <c r="BI120" s="41" t="e">
        <f>+VLOOKUP($AD120,[1]!unidad_medida[[nombre]:[Columna1]],5,0)</f>
        <v>#REF!</v>
      </c>
    </row>
    <row r="121" spans="1:61" ht="24" x14ac:dyDescent="0.35">
      <c r="A121" s="58" t="s">
        <v>250</v>
      </c>
      <c r="B121" s="58" t="s">
        <v>251</v>
      </c>
      <c r="C121" s="59">
        <v>4.0999999999999996</v>
      </c>
      <c r="D121" s="19">
        <f t="shared" si="55"/>
        <v>120</v>
      </c>
      <c r="E121" s="20" t="s">
        <v>237</v>
      </c>
      <c r="F121" s="21"/>
      <c r="G121" s="22"/>
      <c r="H121" s="24">
        <v>100117</v>
      </c>
      <c r="I121" s="23" t="s">
        <v>48</v>
      </c>
      <c r="J121" s="23" t="s">
        <v>48</v>
      </c>
      <c r="K121" s="22"/>
      <c r="L121" s="22"/>
      <c r="M121" s="22"/>
      <c r="N121" s="22"/>
      <c r="O121" s="22"/>
      <c r="P121" s="53" t="str">
        <f t="shared" si="82"/>
        <v>Número de Empresas del Sector Agrícola en cultivos de  Plantas y forraje  según la Categoría de Tamaño Específica del Servicio de Impuestos Internos de Chile para el Año 2020 (USD)</v>
      </c>
      <c r="Q121" s="20" t="str">
        <f t="shared" si="87"/>
        <v>Informe 1</v>
      </c>
      <c r="R121" s="47" t="s">
        <v>150</v>
      </c>
      <c r="S121" s="48">
        <f t="shared" si="83"/>
        <v>100117</v>
      </c>
      <c r="T121" s="28"/>
      <c r="U121" s="28"/>
      <c r="V121" s="28"/>
      <c r="W121" s="28"/>
      <c r="X121" s="28"/>
      <c r="Y121" s="28"/>
      <c r="Z121" s="25"/>
      <c r="AA121" s="54"/>
      <c r="AB121" s="30" t="str">
        <f t="shared" si="84"/>
        <v>Chile</v>
      </c>
      <c r="AC121" s="31" t="str">
        <f t="shared" si="84"/>
        <v>Año 2020</v>
      </c>
      <c r="AD121" s="32" t="str">
        <f t="shared" si="84"/>
        <v>empleados</v>
      </c>
      <c r="AE121" s="30" t="str">
        <f t="shared" si="85"/>
        <v>Empleados</v>
      </c>
      <c r="AG121" s="33" t="str">
        <f t="shared" si="49"/>
        <v>Informe 1</v>
      </c>
      <c r="AH121" s="34" t="str">
        <f t="shared" si="88"/>
        <v>Número de Empleados</v>
      </c>
      <c r="AI121" s="34" t="str">
        <f t="shared" si="88"/>
        <v>Ventas estimadas de empresas dedicadas a agricultura y/o ganadería</v>
      </c>
      <c r="AJ121" s="34" t="str">
        <f t="shared" si="50"/>
        <v>Número de Empresas del Sector Agrícola en cultivos de  Plantas y forraje  según la Categoría de Tamaño Específica del Servicio de Impuestos Internos de Chile para el Año 2020 (USD)</v>
      </c>
      <c r="AK121" s="35" t="str">
        <f t="shared" si="86"/>
        <v>Año 2020</v>
      </c>
      <c r="AL121" s="34" t="str">
        <f t="shared" si="86"/>
        <v>venta estimada, empresas en agricultura, cultivos, actividad económica, agricultura, ganadería</v>
      </c>
      <c r="AM121" s="36">
        <f t="shared" si="51"/>
        <v>0</v>
      </c>
      <c r="AN121" s="44" t="str">
        <f t="shared" si="80"/>
        <v>CHL</v>
      </c>
      <c r="AO121" s="44" t="str">
        <f t="shared" si="80"/>
        <v>País</v>
      </c>
      <c r="AP121" s="34" t="str">
        <f t="shared" si="80"/>
        <v>Número de Empleados de las empresas dedicadas a una actividad económica asociada a la agricultura o la ganadería, según tamaño de la empresa.</v>
      </c>
      <c r="AQ121" s="45">
        <f t="shared" si="80"/>
        <v>44324</v>
      </c>
      <c r="AR121" s="36" t="str">
        <f t="shared" si="80"/>
        <v>Español</v>
      </c>
      <c r="AS121" s="36" t="str">
        <f t="shared" si="80"/>
        <v>Naty</v>
      </c>
      <c r="AT121" s="40" t="str">
        <f t="shared" si="80"/>
        <v>No Aplica</v>
      </c>
      <c r="AU121" s="40" t="str">
        <f t="shared" si="80"/>
        <v>No Aplica</v>
      </c>
      <c r="AV121" s="40" t="str">
        <f t="shared" si="80"/>
        <v>No Aplica</v>
      </c>
      <c r="AW121" s="35">
        <f t="shared" si="80"/>
        <v>100117006</v>
      </c>
      <c r="AX121" s="41" t="e">
        <f t="shared" si="80"/>
        <v>#REF!</v>
      </c>
      <c r="AY121" s="46" t="str">
        <f t="shared" si="80"/>
        <v>Fruta</v>
      </c>
      <c r="AZ121" s="40">
        <f t="shared" si="80"/>
        <v>38</v>
      </c>
      <c r="BA121" s="41" t="e">
        <f>+VLOOKUP($AC121,[1]!Temporalidad[[nombre]:[Columna1]],7,0)</f>
        <v>#REF!</v>
      </c>
      <c r="BB121" s="41" t="e">
        <f>+VLOOKUP($E121,[1]!Tipo_Gráfico[#Data],2,0)</f>
        <v>#REF!</v>
      </c>
      <c r="BC121" s="36" t="str">
        <f t="shared" si="59"/>
        <v>Servicio de Impuestos Internos , Ministerio de Hacienda, Chile</v>
      </c>
      <c r="BD121" s="35" t="e">
        <f>+VLOOKUP($AD121,[1]!unidad_medida[[nombre]:[Columna1]],2,0)</f>
        <v>#REF!</v>
      </c>
      <c r="BE121" s="40" t="str">
        <f t="shared" si="81"/>
        <v>No Aplica</v>
      </c>
      <c r="BF121" s="40" t="str">
        <f t="shared" si="81"/>
        <v>No Aplica</v>
      </c>
      <c r="BG121" s="40" t="str">
        <f t="shared" si="81"/>
        <v>No Aplica</v>
      </c>
      <c r="BH121" s="41" t="e">
        <f>+VLOOKUP($AS121,[1]!Responsables[#Data],3,0)</f>
        <v>#REF!</v>
      </c>
      <c r="BI121" s="41" t="e">
        <f>+VLOOKUP($AD121,[1]!unidad_medida[[nombre]:[Columna1]],5,0)</f>
        <v>#REF!</v>
      </c>
    </row>
    <row r="122" spans="1:61" ht="24" x14ac:dyDescent="0.35">
      <c r="A122" s="58" t="s">
        <v>250</v>
      </c>
      <c r="B122" s="58" t="s">
        <v>251</v>
      </c>
      <c r="C122" s="59">
        <v>4.0999999999999996</v>
      </c>
      <c r="D122" s="19">
        <f t="shared" si="55"/>
        <v>121</v>
      </c>
      <c r="E122" s="20" t="s">
        <v>237</v>
      </c>
      <c r="F122" s="21"/>
      <c r="G122" s="22"/>
      <c r="H122" s="24">
        <v>100110</v>
      </c>
      <c r="I122" s="23" t="s">
        <v>48</v>
      </c>
      <c r="J122" s="23" t="s">
        <v>48</v>
      </c>
      <c r="K122" s="22"/>
      <c r="L122" s="22"/>
      <c r="M122" s="22"/>
      <c r="N122" s="22"/>
      <c r="O122" s="22"/>
      <c r="P122" s="53" t="str">
        <f>+"Número de Empresas del Sector Agrícola en cultivos de  "&amp;R122&amp;"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122" s="20" t="s">
        <v>241</v>
      </c>
      <c r="R122" s="47" t="s">
        <v>136</v>
      </c>
      <c r="S122" s="48">
        <f>+H122</f>
        <v>100110</v>
      </c>
      <c r="T122" s="28"/>
      <c r="U122" s="28"/>
      <c r="V122" s="28"/>
      <c r="W122" s="28"/>
      <c r="X122" s="28"/>
      <c r="Y122" s="28"/>
      <c r="Z122" s="25"/>
      <c r="AA122" s="54"/>
      <c r="AB122" s="30" t="str">
        <f t="shared" si="84"/>
        <v>Chile</v>
      </c>
      <c r="AC122" s="31" t="str">
        <f t="shared" si="84"/>
        <v>Año 2020</v>
      </c>
      <c r="AD122" s="32" t="s">
        <v>54</v>
      </c>
      <c r="AE122" s="30" t="s">
        <v>55</v>
      </c>
      <c r="AG122" s="33" t="str">
        <f t="shared" si="49"/>
        <v>Informe 2</v>
      </c>
      <c r="AH122" s="34" t="s">
        <v>231</v>
      </c>
      <c r="AI122" s="34" t="str">
        <f t="shared" si="88"/>
        <v>Ventas estimadas de empresas dedicadas a agricultura y/o ganadería</v>
      </c>
      <c r="AJ122" s="34" t="str">
        <f t="shared" si="50"/>
        <v>Número de Empresas del Sector Agrícola en cultivos de  Legumbres  según la Categoría de Tamaño Específica del Servicio de Impuestos Internos de Chile para el Año 2020 (USD)</v>
      </c>
      <c r="AK122" s="35" t="str">
        <f t="shared" si="86"/>
        <v>Año 2020</v>
      </c>
      <c r="AL122" s="34" t="str">
        <f t="shared" si="86"/>
        <v>venta estimada, empresas en agricultura, cultivos, actividad económica, agricultura, ganadería</v>
      </c>
      <c r="AM122" s="36">
        <f t="shared" si="51"/>
        <v>0</v>
      </c>
      <c r="AN122" s="44" t="str">
        <f t="shared" si="80"/>
        <v>CHL</v>
      </c>
      <c r="AO122" s="44" t="str">
        <f t="shared" si="80"/>
        <v>País</v>
      </c>
      <c r="AP122" s="34" t="str">
        <f t="shared" si="80"/>
        <v>Número de Empleados de las empresas dedicadas a una actividad económica asociada a la agricultura o la ganadería, según tamaño de la empresa.</v>
      </c>
      <c r="AQ122" s="45">
        <f t="shared" si="80"/>
        <v>44324</v>
      </c>
      <c r="AR122" s="36" t="str">
        <f t="shared" si="80"/>
        <v>Español</v>
      </c>
      <c r="AS122" s="36" t="str">
        <f t="shared" si="80"/>
        <v>Naty</v>
      </c>
      <c r="AT122" s="40" t="str">
        <f t="shared" si="80"/>
        <v>No Aplica</v>
      </c>
      <c r="AU122" s="40" t="str">
        <f t="shared" si="80"/>
        <v>No Aplica</v>
      </c>
      <c r="AV122" s="40" t="str">
        <f t="shared" si="80"/>
        <v>No Aplica</v>
      </c>
      <c r="AW122" s="35">
        <f t="shared" si="80"/>
        <v>100117006</v>
      </c>
      <c r="AX122" s="41" t="e">
        <f t="shared" si="80"/>
        <v>#REF!</v>
      </c>
      <c r="AY122" s="46" t="str">
        <f t="shared" si="80"/>
        <v>Fruta</v>
      </c>
      <c r="AZ122" s="40">
        <f t="shared" si="80"/>
        <v>38</v>
      </c>
      <c r="BA122" s="41" t="e">
        <f>+VLOOKUP($AC122,[1]!Temporalidad[[nombre]:[Columna1]],7,0)</f>
        <v>#REF!</v>
      </c>
      <c r="BB122" s="41" t="e">
        <f>+VLOOKUP($E122,[1]!Tipo_Gráfico[#Data],2,0)</f>
        <v>#REF!</v>
      </c>
      <c r="BC122" s="36" t="str">
        <f t="shared" si="59"/>
        <v>Servicio de Impuestos Internos , Ministerio de Hacienda, Chile</v>
      </c>
      <c r="BD122" s="35" t="e">
        <f>+VLOOKUP($AD122,[1]!unidad_medida[[nombre]:[Columna1]],2,0)</f>
        <v>#REF!</v>
      </c>
      <c r="BE122" s="40" t="str">
        <f t="shared" si="81"/>
        <v>No Aplica</v>
      </c>
      <c r="BF122" s="40" t="str">
        <f t="shared" si="81"/>
        <v>No Aplica</v>
      </c>
      <c r="BG122" s="40" t="str">
        <f t="shared" si="81"/>
        <v>No Aplica</v>
      </c>
      <c r="BH122" s="41" t="e">
        <f>+VLOOKUP($AS122,[1]!Responsables[#Data],3,0)</f>
        <v>#REF!</v>
      </c>
      <c r="BI122" s="41" t="e">
        <f>+VLOOKUP($AD122,[1]!unidad_medida[[nombre]:[Columna1]],5,0)</f>
        <v>#REF!</v>
      </c>
    </row>
    <row r="123" spans="1:61" ht="24" x14ac:dyDescent="0.35">
      <c r="A123" s="58" t="s">
        <v>250</v>
      </c>
      <c r="B123" s="58" t="s">
        <v>251</v>
      </c>
      <c r="C123" s="59">
        <v>4.0999999999999996</v>
      </c>
      <c r="D123" s="19">
        <f t="shared" si="55"/>
        <v>122</v>
      </c>
      <c r="E123" s="20" t="s">
        <v>237</v>
      </c>
      <c r="F123" s="21"/>
      <c r="G123" s="22"/>
      <c r="H123" s="24">
        <v>100111</v>
      </c>
      <c r="I123" s="23" t="s">
        <v>48</v>
      </c>
      <c r="J123" s="23" t="s">
        <v>48</v>
      </c>
      <c r="K123" s="22"/>
      <c r="L123" s="22"/>
      <c r="M123" s="22"/>
      <c r="N123" s="22"/>
      <c r="O123" s="22"/>
      <c r="P123" s="53" t="str">
        <f t="shared" ref="P123:P128" si="89">+"Número de Empresas del Sector Agrícola en cultivos de  "&amp;R123&amp;"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123" s="20" t="str">
        <f>+Q122</f>
        <v>Informe 2</v>
      </c>
      <c r="R123" s="47" t="s">
        <v>140</v>
      </c>
      <c r="S123" s="48">
        <f t="shared" ref="S123:S128" si="90">+H123</f>
        <v>100111</v>
      </c>
      <c r="T123" s="28"/>
      <c r="U123" s="28"/>
      <c r="V123" s="28"/>
      <c r="W123" s="28"/>
      <c r="X123" s="28"/>
      <c r="Y123" s="28"/>
      <c r="Z123" s="25"/>
      <c r="AA123" s="54"/>
      <c r="AB123" s="30" t="str">
        <f t="shared" si="84"/>
        <v>Chile</v>
      </c>
      <c r="AC123" s="31" t="str">
        <f t="shared" si="84"/>
        <v>Año 2020</v>
      </c>
      <c r="AD123" s="32" t="str">
        <f t="shared" si="84"/>
        <v>empresas</v>
      </c>
      <c r="AE123" s="30" t="str">
        <f t="shared" si="84"/>
        <v>Número</v>
      </c>
      <c r="AG123" s="33" t="str">
        <f t="shared" si="49"/>
        <v>Informe 2</v>
      </c>
      <c r="AH123" s="34" t="str">
        <f t="shared" si="88"/>
        <v>Número de Empresas</v>
      </c>
      <c r="AI123" s="34" t="str">
        <f t="shared" si="88"/>
        <v>Ventas estimadas de empresas dedicadas a agricultura y/o ganadería</v>
      </c>
      <c r="AJ123" s="34" t="str">
        <f t="shared" si="50"/>
        <v>Número de Empresas del Sector Agrícola en cultivos de  Cereales  según la Categoría de Tamaño Específica del Servicio de Impuestos Internos de Chile para el Año 2020 (USD)</v>
      </c>
      <c r="AK123" s="35" t="str">
        <f t="shared" si="86"/>
        <v>Año 2020</v>
      </c>
      <c r="AL123" s="34" t="str">
        <f t="shared" si="86"/>
        <v>venta estimada, empresas en agricultura, cultivos, actividad económica, agricultura, ganadería</v>
      </c>
      <c r="AM123" s="36">
        <f t="shared" si="51"/>
        <v>0</v>
      </c>
      <c r="AN123" s="44" t="str">
        <f t="shared" si="80"/>
        <v>CHL</v>
      </c>
      <c r="AO123" s="44" t="str">
        <f t="shared" si="80"/>
        <v>País</v>
      </c>
      <c r="AP123" s="34" t="str">
        <f t="shared" si="80"/>
        <v>Número de Empleados de las empresas dedicadas a una actividad económica asociada a la agricultura o la ganadería, según tamaño de la empresa.</v>
      </c>
      <c r="AQ123" s="45">
        <f t="shared" si="80"/>
        <v>44324</v>
      </c>
      <c r="AR123" s="36" t="str">
        <f t="shared" si="80"/>
        <v>Español</v>
      </c>
      <c r="AS123" s="36" t="str">
        <f t="shared" si="80"/>
        <v>Naty</v>
      </c>
      <c r="AT123" s="40" t="str">
        <f t="shared" si="80"/>
        <v>No Aplica</v>
      </c>
      <c r="AU123" s="40" t="str">
        <f t="shared" si="80"/>
        <v>No Aplica</v>
      </c>
      <c r="AV123" s="40" t="str">
        <f t="shared" si="80"/>
        <v>No Aplica</v>
      </c>
      <c r="AW123" s="35">
        <f t="shared" si="80"/>
        <v>100117006</v>
      </c>
      <c r="AX123" s="41" t="e">
        <f t="shared" si="80"/>
        <v>#REF!</v>
      </c>
      <c r="AY123" s="46" t="str">
        <f t="shared" si="80"/>
        <v>Fruta</v>
      </c>
      <c r="AZ123" s="40">
        <f t="shared" si="80"/>
        <v>38</v>
      </c>
      <c r="BA123" s="41" t="e">
        <f>+VLOOKUP($AC123,[1]!Temporalidad[[nombre]:[Columna1]],7,0)</f>
        <v>#REF!</v>
      </c>
      <c r="BB123" s="41" t="e">
        <f>+VLOOKUP($E123,[1]!Tipo_Gráfico[#Data],2,0)</f>
        <v>#REF!</v>
      </c>
      <c r="BC123" s="36" t="str">
        <f t="shared" si="59"/>
        <v>Servicio de Impuestos Internos , Ministerio de Hacienda, Chile</v>
      </c>
      <c r="BD123" s="35" t="e">
        <f>+VLOOKUP($AD123,[1]!unidad_medida[[nombre]:[Columna1]],2,0)</f>
        <v>#REF!</v>
      </c>
      <c r="BE123" s="40" t="str">
        <f t="shared" si="81"/>
        <v>No Aplica</v>
      </c>
      <c r="BF123" s="40" t="str">
        <f t="shared" si="81"/>
        <v>No Aplica</v>
      </c>
      <c r="BG123" s="40" t="str">
        <f t="shared" si="81"/>
        <v>No Aplica</v>
      </c>
      <c r="BH123" s="41" t="e">
        <f>+VLOOKUP($AS123,[1]!Responsables[#Data],3,0)</f>
        <v>#REF!</v>
      </c>
      <c r="BI123" s="41" t="e">
        <f>+VLOOKUP($AD123,[1]!unidad_medida[[nombre]:[Columna1]],5,0)</f>
        <v>#REF!</v>
      </c>
    </row>
    <row r="124" spans="1:61" ht="24" x14ac:dyDescent="0.35">
      <c r="A124" s="58" t="s">
        <v>250</v>
      </c>
      <c r="B124" s="58" t="s">
        <v>251</v>
      </c>
      <c r="C124" s="59">
        <v>4.0999999999999996</v>
      </c>
      <c r="D124" s="19">
        <f t="shared" si="55"/>
        <v>123</v>
      </c>
      <c r="E124" s="20" t="s">
        <v>237</v>
      </c>
      <c r="F124" s="21"/>
      <c r="G124" s="22"/>
      <c r="H124" s="24">
        <v>100112</v>
      </c>
      <c r="I124" s="23" t="s">
        <v>48</v>
      </c>
      <c r="J124" s="23" t="s">
        <v>48</v>
      </c>
      <c r="K124" s="22"/>
      <c r="L124" s="22"/>
      <c r="M124" s="22"/>
      <c r="N124" s="22"/>
      <c r="O124" s="22"/>
      <c r="P124" s="53" t="str">
        <f t="shared" si="89"/>
        <v>Número de Empresas del Sector Agrícola en cultivos de  Hortalizas  según la Categoría de Tamaño Específica del Servicio de Impuestos Internos de Chile para el Año 2020 (USD)</v>
      </c>
      <c r="Q124" s="20" t="str">
        <f t="shared" ref="Q124:Q128" si="91">+Q123</f>
        <v>Informe 2</v>
      </c>
      <c r="R124" s="47" t="s">
        <v>142</v>
      </c>
      <c r="S124" s="48">
        <f t="shared" si="90"/>
        <v>100112</v>
      </c>
      <c r="T124" s="28"/>
      <c r="U124" s="28"/>
      <c r="V124" s="28"/>
      <c r="W124" s="28"/>
      <c r="X124" s="28"/>
      <c r="Y124" s="28"/>
      <c r="Z124" s="25"/>
      <c r="AA124" s="54"/>
      <c r="AB124" s="30" t="str">
        <f t="shared" si="84"/>
        <v>Chile</v>
      </c>
      <c r="AC124" s="31" t="str">
        <f t="shared" si="84"/>
        <v>Año 2020</v>
      </c>
      <c r="AD124" s="32" t="str">
        <f t="shared" si="84"/>
        <v>empresas</v>
      </c>
      <c r="AE124" s="30" t="str">
        <f t="shared" si="84"/>
        <v>Número</v>
      </c>
      <c r="AG124" s="33" t="str">
        <f t="shared" si="49"/>
        <v>Informe 2</v>
      </c>
      <c r="AH124" s="34" t="str">
        <f t="shared" si="88"/>
        <v>Número de Empresas</v>
      </c>
      <c r="AI124" s="34" t="str">
        <f t="shared" si="88"/>
        <v>Ventas estimadas de empresas dedicadas a agricultura y/o ganadería</v>
      </c>
      <c r="AJ124" s="34" t="str">
        <f t="shared" si="50"/>
        <v>Número de Empresas del Sector Agrícola en cultivos de  Hortalizas  según la Categoría de Tamaño Específica del Servicio de Impuestos Internos de Chile para el Año 2020 (USD)</v>
      </c>
      <c r="AK124" s="35" t="str">
        <f t="shared" si="86"/>
        <v>Año 2020</v>
      </c>
      <c r="AL124" s="34" t="str">
        <f t="shared" si="86"/>
        <v>venta estimada, empresas en agricultura, cultivos, actividad económica, agricultura, ganadería</v>
      </c>
      <c r="AM124" s="36">
        <f t="shared" si="51"/>
        <v>0</v>
      </c>
      <c r="AN124" s="44" t="str">
        <f t="shared" si="80"/>
        <v>CHL</v>
      </c>
      <c r="AO124" s="44" t="str">
        <f t="shared" si="80"/>
        <v>País</v>
      </c>
      <c r="AP124" s="34" t="str">
        <f t="shared" si="80"/>
        <v>Número de Empleados de las empresas dedicadas a una actividad económica asociada a la agricultura o la ganadería, según tamaño de la empresa.</v>
      </c>
      <c r="AQ124" s="45">
        <f t="shared" si="80"/>
        <v>44324</v>
      </c>
      <c r="AR124" s="36" t="str">
        <f t="shared" si="80"/>
        <v>Español</v>
      </c>
      <c r="AS124" s="36" t="str">
        <f t="shared" si="80"/>
        <v>Naty</v>
      </c>
      <c r="AT124" s="40" t="str">
        <f t="shared" si="80"/>
        <v>No Aplica</v>
      </c>
      <c r="AU124" s="40" t="str">
        <f t="shared" si="80"/>
        <v>No Aplica</v>
      </c>
      <c r="AV124" s="40" t="str">
        <f t="shared" si="80"/>
        <v>No Aplica</v>
      </c>
      <c r="AW124" s="35">
        <f t="shared" si="80"/>
        <v>100117006</v>
      </c>
      <c r="AX124" s="41" t="e">
        <f t="shared" si="80"/>
        <v>#REF!</v>
      </c>
      <c r="AY124" s="46" t="str">
        <f t="shared" si="80"/>
        <v>Fruta</v>
      </c>
      <c r="AZ124" s="40">
        <f t="shared" si="80"/>
        <v>38</v>
      </c>
      <c r="BA124" s="41" t="e">
        <f>+VLOOKUP($AC124,[1]!Temporalidad[[nombre]:[Columna1]],7,0)</f>
        <v>#REF!</v>
      </c>
      <c r="BB124" s="41" t="e">
        <f>+VLOOKUP($E124,[1]!Tipo_Gráfico[#Data],2,0)</f>
        <v>#REF!</v>
      </c>
      <c r="BC124" s="36" t="str">
        <f t="shared" si="59"/>
        <v>Servicio de Impuestos Internos , Ministerio de Hacienda, Chile</v>
      </c>
      <c r="BD124" s="35" t="e">
        <f>+VLOOKUP($AD124,[1]!unidad_medida[[nombre]:[Columna1]],2,0)</f>
        <v>#REF!</v>
      </c>
      <c r="BE124" s="40" t="str">
        <f t="shared" si="81"/>
        <v>No Aplica</v>
      </c>
      <c r="BF124" s="40" t="str">
        <f t="shared" si="81"/>
        <v>No Aplica</v>
      </c>
      <c r="BG124" s="40" t="str">
        <f t="shared" si="81"/>
        <v>No Aplica</v>
      </c>
      <c r="BH124" s="41" t="e">
        <f>+VLOOKUP($AS124,[1]!Responsables[#Data],3,0)</f>
        <v>#REF!</v>
      </c>
      <c r="BI124" s="41" t="e">
        <f>+VLOOKUP($AD124,[1]!unidad_medida[[nombre]:[Columna1]],5,0)</f>
        <v>#REF!</v>
      </c>
    </row>
    <row r="125" spans="1:61" ht="24" x14ac:dyDescent="0.35">
      <c r="A125" s="58" t="s">
        <v>250</v>
      </c>
      <c r="B125" s="58" t="s">
        <v>251</v>
      </c>
      <c r="C125" s="59">
        <v>4.0999999999999996</v>
      </c>
      <c r="D125" s="19">
        <f t="shared" si="55"/>
        <v>124</v>
      </c>
      <c r="E125" s="20" t="s">
        <v>237</v>
      </c>
      <c r="F125" s="21"/>
      <c r="G125" s="22"/>
      <c r="H125" s="24">
        <v>100113</v>
      </c>
      <c r="I125" s="23" t="s">
        <v>48</v>
      </c>
      <c r="J125" s="23" t="s">
        <v>48</v>
      </c>
      <c r="K125" s="22"/>
      <c r="L125" s="22"/>
      <c r="M125" s="22"/>
      <c r="N125" s="22"/>
      <c r="O125" s="22"/>
      <c r="P125" s="53" t="str">
        <f t="shared" si="89"/>
        <v>Número de Empresas del Sector Agrícola en cultivos de  Industriales  según la Categoría de Tamaño Específica del Servicio de Impuestos Internos de Chile para el Año 2020 (USD)</v>
      </c>
      <c r="Q125" s="20" t="str">
        <f t="shared" si="91"/>
        <v>Informe 2</v>
      </c>
      <c r="R125" s="47" t="s">
        <v>144</v>
      </c>
      <c r="S125" s="48">
        <f t="shared" si="90"/>
        <v>100113</v>
      </c>
      <c r="T125" s="28"/>
      <c r="U125" s="28"/>
      <c r="V125" s="28"/>
      <c r="W125" s="28"/>
      <c r="X125" s="28"/>
      <c r="Y125" s="28"/>
      <c r="Z125" s="25"/>
      <c r="AA125" s="54"/>
      <c r="AB125" s="30" t="str">
        <f t="shared" si="84"/>
        <v>Chile</v>
      </c>
      <c r="AC125" s="31" t="str">
        <f t="shared" si="84"/>
        <v>Año 2020</v>
      </c>
      <c r="AD125" s="32" t="str">
        <f t="shared" si="84"/>
        <v>empresas</v>
      </c>
      <c r="AE125" s="30" t="str">
        <f t="shared" si="84"/>
        <v>Número</v>
      </c>
      <c r="AG125" s="33" t="str">
        <f t="shared" si="49"/>
        <v>Informe 2</v>
      </c>
      <c r="AH125" s="34" t="str">
        <f t="shared" si="88"/>
        <v>Número de Empresas</v>
      </c>
      <c r="AI125" s="34" t="str">
        <f t="shared" si="88"/>
        <v>Ventas estimadas de empresas dedicadas a agricultura y/o ganadería</v>
      </c>
      <c r="AJ125" s="34" t="str">
        <f t="shared" si="50"/>
        <v>Número de Empresas del Sector Agrícola en cultivos de  Industriales  según la Categoría de Tamaño Específica del Servicio de Impuestos Internos de Chile para el Año 2020 (USD)</v>
      </c>
      <c r="AK125" s="35" t="str">
        <f t="shared" si="86"/>
        <v>Año 2020</v>
      </c>
      <c r="AL125" s="34" t="str">
        <f t="shared" si="86"/>
        <v>venta estimada, empresas en agricultura, cultivos, actividad económica, agricultura, ganadería</v>
      </c>
      <c r="AM125" s="36">
        <f t="shared" si="51"/>
        <v>0</v>
      </c>
      <c r="AN125" s="44" t="str">
        <f t="shared" si="80"/>
        <v>CHL</v>
      </c>
      <c r="AO125" s="44" t="str">
        <f t="shared" si="80"/>
        <v>País</v>
      </c>
      <c r="AP125" s="34" t="str">
        <f t="shared" si="80"/>
        <v>Número de Empleados de las empresas dedicadas a una actividad económica asociada a la agricultura o la ganadería, según tamaño de la empresa.</v>
      </c>
      <c r="AQ125" s="45">
        <f t="shared" si="80"/>
        <v>44324</v>
      </c>
      <c r="AR125" s="36" t="str">
        <f t="shared" si="80"/>
        <v>Español</v>
      </c>
      <c r="AS125" s="36" t="str">
        <f t="shared" si="80"/>
        <v>Naty</v>
      </c>
      <c r="AT125" s="40" t="str">
        <f t="shared" si="80"/>
        <v>No Aplica</v>
      </c>
      <c r="AU125" s="40" t="str">
        <f t="shared" si="80"/>
        <v>No Aplica</v>
      </c>
      <c r="AV125" s="40" t="str">
        <f t="shared" si="80"/>
        <v>No Aplica</v>
      </c>
      <c r="AW125" s="35">
        <f t="shared" si="80"/>
        <v>100117006</v>
      </c>
      <c r="AX125" s="41" t="e">
        <f t="shared" si="80"/>
        <v>#REF!</v>
      </c>
      <c r="AY125" s="46" t="str">
        <f t="shared" si="80"/>
        <v>Fruta</v>
      </c>
      <c r="AZ125" s="40">
        <f t="shared" si="80"/>
        <v>38</v>
      </c>
      <c r="BA125" s="41" t="e">
        <f>+VLOOKUP($AC125,[1]!Temporalidad[[nombre]:[Columna1]],7,0)</f>
        <v>#REF!</v>
      </c>
      <c r="BB125" s="41" t="e">
        <f>+VLOOKUP($E125,[1]!Tipo_Gráfico[#Data],2,0)</f>
        <v>#REF!</v>
      </c>
      <c r="BC125" s="36" t="str">
        <f t="shared" si="59"/>
        <v>Servicio de Impuestos Internos , Ministerio de Hacienda, Chile</v>
      </c>
      <c r="BD125" s="35" t="e">
        <f>+VLOOKUP($AD125,[1]!unidad_medida[[nombre]:[Columna1]],2,0)</f>
        <v>#REF!</v>
      </c>
      <c r="BE125" s="40" t="str">
        <f t="shared" si="81"/>
        <v>No Aplica</v>
      </c>
      <c r="BF125" s="40" t="str">
        <f t="shared" si="81"/>
        <v>No Aplica</v>
      </c>
      <c r="BG125" s="40" t="str">
        <f t="shared" si="81"/>
        <v>No Aplica</v>
      </c>
      <c r="BH125" s="41" t="e">
        <f>+VLOOKUP($AS125,[1]!Responsables[#Data],3,0)</f>
        <v>#REF!</v>
      </c>
      <c r="BI125" s="41" t="e">
        <f>+VLOOKUP($AD125,[1]!unidad_medida[[nombre]:[Columna1]],5,0)</f>
        <v>#REF!</v>
      </c>
    </row>
    <row r="126" spans="1:61" ht="24" x14ac:dyDescent="0.35">
      <c r="A126" s="58" t="s">
        <v>250</v>
      </c>
      <c r="B126" s="58" t="s">
        <v>251</v>
      </c>
      <c r="C126" s="59">
        <v>4.0999999999999996</v>
      </c>
      <c r="D126" s="19">
        <f t="shared" si="55"/>
        <v>125</v>
      </c>
      <c r="E126" s="20" t="s">
        <v>237</v>
      </c>
      <c r="F126" s="21"/>
      <c r="G126" s="22"/>
      <c r="H126" s="24">
        <v>100114</v>
      </c>
      <c r="I126" s="23" t="s">
        <v>48</v>
      </c>
      <c r="J126" s="23" t="s">
        <v>48</v>
      </c>
      <c r="K126" s="22"/>
      <c r="L126" s="22"/>
      <c r="M126" s="22"/>
      <c r="N126" s="22"/>
      <c r="O126" s="22"/>
      <c r="P126" s="53" t="str">
        <f t="shared" si="89"/>
        <v>Número de Empresas del Sector Agrícola en cultivos de  Tubérculos  según la Categoría de Tamaño Específica del Servicio de Impuestos Internos de Chile para el Año 2020 (USD)</v>
      </c>
      <c r="Q126" s="20" t="str">
        <f t="shared" si="91"/>
        <v>Informe 2</v>
      </c>
      <c r="R126" s="47" t="s">
        <v>146</v>
      </c>
      <c r="S126" s="48">
        <f t="shared" si="90"/>
        <v>100114</v>
      </c>
      <c r="T126" s="28"/>
      <c r="U126" s="28"/>
      <c r="V126" s="28"/>
      <c r="W126" s="28"/>
      <c r="X126" s="28"/>
      <c r="Y126" s="28"/>
      <c r="Z126" s="25"/>
      <c r="AA126" s="54"/>
      <c r="AB126" s="30" t="str">
        <f t="shared" si="84"/>
        <v>Chile</v>
      </c>
      <c r="AC126" s="31" t="str">
        <f t="shared" si="84"/>
        <v>Año 2020</v>
      </c>
      <c r="AD126" s="32" t="str">
        <f t="shared" si="84"/>
        <v>empresas</v>
      </c>
      <c r="AE126" s="30" t="str">
        <f t="shared" si="84"/>
        <v>Número</v>
      </c>
      <c r="AG126" s="33" t="str">
        <f t="shared" si="49"/>
        <v>Informe 2</v>
      </c>
      <c r="AH126" s="34" t="str">
        <f t="shared" si="88"/>
        <v>Número de Empresas</v>
      </c>
      <c r="AI126" s="34" t="str">
        <f t="shared" si="88"/>
        <v>Ventas estimadas de empresas dedicadas a agricultura y/o ganadería</v>
      </c>
      <c r="AJ126" s="34" t="str">
        <f t="shared" si="50"/>
        <v>Número de Empresas del Sector Agrícola en cultivos de  Tubérculos  según la Categoría de Tamaño Específica del Servicio de Impuestos Internos de Chile para el Año 2020 (USD)</v>
      </c>
      <c r="AK126" s="35" t="str">
        <f t="shared" si="86"/>
        <v>Año 2020</v>
      </c>
      <c r="AL126" s="34" t="str">
        <f t="shared" si="86"/>
        <v>venta estimada, empresas en agricultura, cultivos, actividad económica, agricultura, ganadería</v>
      </c>
      <c r="AM126" s="36">
        <f t="shared" si="51"/>
        <v>0</v>
      </c>
      <c r="AN126" s="44" t="str">
        <f t="shared" si="80"/>
        <v>CHL</v>
      </c>
      <c r="AO126" s="44" t="str">
        <f t="shared" si="80"/>
        <v>País</v>
      </c>
      <c r="AP126" s="34" t="str">
        <f t="shared" si="80"/>
        <v>Número de Empleados de las empresas dedicadas a una actividad económica asociada a la agricultura o la ganadería, según tamaño de la empresa.</v>
      </c>
      <c r="AQ126" s="45">
        <f t="shared" si="80"/>
        <v>44324</v>
      </c>
      <c r="AR126" s="36" t="str">
        <f t="shared" si="80"/>
        <v>Español</v>
      </c>
      <c r="AS126" s="36" t="str">
        <f t="shared" si="80"/>
        <v>Naty</v>
      </c>
      <c r="AT126" s="40" t="str">
        <f t="shared" si="80"/>
        <v>No Aplica</v>
      </c>
      <c r="AU126" s="40" t="str">
        <f t="shared" si="80"/>
        <v>No Aplica</v>
      </c>
      <c r="AV126" s="40" t="str">
        <f t="shared" si="80"/>
        <v>No Aplica</v>
      </c>
      <c r="AW126" s="35">
        <f t="shared" si="80"/>
        <v>100117006</v>
      </c>
      <c r="AX126" s="41" t="e">
        <f t="shared" si="80"/>
        <v>#REF!</v>
      </c>
      <c r="AY126" s="46" t="str">
        <f t="shared" si="80"/>
        <v>Fruta</v>
      </c>
      <c r="AZ126" s="40">
        <f t="shared" si="80"/>
        <v>38</v>
      </c>
      <c r="BA126" s="41" t="e">
        <f>+VLOOKUP($AC126,[1]!Temporalidad[[nombre]:[Columna1]],7,0)</f>
        <v>#REF!</v>
      </c>
      <c r="BB126" s="41" t="e">
        <f>+VLOOKUP($E126,[1]!Tipo_Gráfico[#Data],2,0)</f>
        <v>#REF!</v>
      </c>
      <c r="BC126" s="36" t="str">
        <f t="shared" si="59"/>
        <v>Servicio de Impuestos Internos , Ministerio de Hacienda, Chile</v>
      </c>
      <c r="BD126" s="35" t="e">
        <f>+VLOOKUP($AD126,[1]!unidad_medida[[nombre]:[Columna1]],2,0)</f>
        <v>#REF!</v>
      </c>
      <c r="BE126" s="40" t="str">
        <f t="shared" si="81"/>
        <v>No Aplica</v>
      </c>
      <c r="BF126" s="40" t="str">
        <f t="shared" si="81"/>
        <v>No Aplica</v>
      </c>
      <c r="BG126" s="40" t="str">
        <f t="shared" si="81"/>
        <v>No Aplica</v>
      </c>
      <c r="BH126" s="41" t="e">
        <f>+VLOOKUP($AS126,[1]!Responsables[#Data],3,0)</f>
        <v>#REF!</v>
      </c>
      <c r="BI126" s="41" t="e">
        <f>+VLOOKUP($AD126,[1]!unidad_medida[[nombre]:[Columna1]],5,0)</f>
        <v>#REF!</v>
      </c>
    </row>
    <row r="127" spans="1:61" ht="24" x14ac:dyDescent="0.35">
      <c r="A127" s="58" t="s">
        <v>250</v>
      </c>
      <c r="B127" s="58" t="s">
        <v>251</v>
      </c>
      <c r="C127" s="59">
        <v>4.0999999999999996</v>
      </c>
      <c r="D127" s="19">
        <f t="shared" si="55"/>
        <v>126</v>
      </c>
      <c r="E127" s="20" t="s">
        <v>237</v>
      </c>
      <c r="F127" s="21"/>
      <c r="G127" s="22"/>
      <c r="H127" s="24">
        <v>100115</v>
      </c>
      <c r="I127" s="23" t="s">
        <v>48</v>
      </c>
      <c r="J127" s="23" t="s">
        <v>48</v>
      </c>
      <c r="K127" s="22"/>
      <c r="L127" s="22"/>
      <c r="M127" s="22"/>
      <c r="N127" s="22"/>
      <c r="O127" s="22"/>
      <c r="P127" s="53" t="str">
        <f t="shared" si="89"/>
        <v>Número de Empresas del Sector Agrícola en cultivos de  Semillas  según la Categoría de Tamaño Específica del Servicio de Impuestos Internos de Chile para el Año 2020 (USD)</v>
      </c>
      <c r="Q127" s="20" t="str">
        <f t="shared" si="91"/>
        <v>Informe 2</v>
      </c>
      <c r="R127" s="47" t="s">
        <v>148</v>
      </c>
      <c r="S127" s="48">
        <f t="shared" si="90"/>
        <v>100115</v>
      </c>
      <c r="T127" s="28"/>
      <c r="U127" s="28"/>
      <c r="V127" s="28"/>
      <c r="W127" s="28"/>
      <c r="X127" s="28"/>
      <c r="Y127" s="28"/>
      <c r="Z127" s="25"/>
      <c r="AA127" s="54"/>
      <c r="AB127" s="30" t="str">
        <f t="shared" si="84"/>
        <v>Chile</v>
      </c>
      <c r="AC127" s="31" t="str">
        <f t="shared" si="84"/>
        <v>Año 2020</v>
      </c>
      <c r="AD127" s="32" t="str">
        <f t="shared" si="84"/>
        <v>empresas</v>
      </c>
      <c r="AE127" s="30" t="str">
        <f t="shared" si="84"/>
        <v>Número</v>
      </c>
      <c r="AG127" s="33" t="str">
        <f t="shared" si="49"/>
        <v>Informe 2</v>
      </c>
      <c r="AH127" s="34" t="str">
        <f t="shared" si="88"/>
        <v>Número de Empresas</v>
      </c>
      <c r="AI127" s="34" t="str">
        <f t="shared" si="88"/>
        <v>Ventas estimadas de empresas dedicadas a agricultura y/o ganadería</v>
      </c>
      <c r="AJ127" s="34" t="str">
        <f t="shared" si="50"/>
        <v>Número de Empresas del Sector Agrícola en cultivos de  Semillas  según la Categoría de Tamaño Específica del Servicio de Impuestos Internos de Chile para el Año 2020 (USD)</v>
      </c>
      <c r="AK127" s="35" t="str">
        <f t="shared" si="86"/>
        <v>Año 2020</v>
      </c>
      <c r="AL127" s="34" t="str">
        <f t="shared" si="86"/>
        <v>venta estimada, empresas en agricultura, cultivos, actividad económica, agricultura, ganadería</v>
      </c>
      <c r="AM127" s="36">
        <f t="shared" si="51"/>
        <v>0</v>
      </c>
      <c r="AN127" s="44" t="str">
        <f t="shared" si="80"/>
        <v>CHL</v>
      </c>
      <c r="AO127" s="44" t="str">
        <f t="shared" si="80"/>
        <v>País</v>
      </c>
      <c r="AP127" s="34" t="str">
        <f t="shared" si="80"/>
        <v>Número de Empleados de las empresas dedicadas a una actividad económica asociada a la agricultura o la ganadería, según tamaño de la empresa.</v>
      </c>
      <c r="AQ127" s="45">
        <f t="shared" si="80"/>
        <v>44324</v>
      </c>
      <c r="AR127" s="36" t="str">
        <f t="shared" si="80"/>
        <v>Español</v>
      </c>
      <c r="AS127" s="36" t="str">
        <f t="shared" si="80"/>
        <v>Naty</v>
      </c>
      <c r="AT127" s="40" t="str">
        <f t="shared" si="80"/>
        <v>No Aplica</v>
      </c>
      <c r="AU127" s="40" t="str">
        <f t="shared" si="80"/>
        <v>No Aplica</v>
      </c>
      <c r="AV127" s="40" t="str">
        <f t="shared" si="80"/>
        <v>No Aplica</v>
      </c>
      <c r="AW127" s="35">
        <f t="shared" si="80"/>
        <v>100117006</v>
      </c>
      <c r="AX127" s="41" t="e">
        <f t="shared" si="80"/>
        <v>#REF!</v>
      </c>
      <c r="AY127" s="46" t="str">
        <f t="shared" si="80"/>
        <v>Fruta</v>
      </c>
      <c r="AZ127" s="40">
        <f t="shared" si="80"/>
        <v>38</v>
      </c>
      <c r="BA127" s="41" t="e">
        <f>+VLOOKUP($AC127,[1]!Temporalidad[[nombre]:[Columna1]],7,0)</f>
        <v>#REF!</v>
      </c>
      <c r="BB127" s="41" t="e">
        <f>+VLOOKUP($E127,[1]!Tipo_Gráfico[#Data],2,0)</f>
        <v>#REF!</v>
      </c>
      <c r="BC127" s="36" t="str">
        <f t="shared" si="59"/>
        <v>Servicio de Impuestos Internos , Ministerio de Hacienda, Chile</v>
      </c>
      <c r="BD127" s="35" t="e">
        <f>+VLOOKUP($AD127,[1]!unidad_medida[[nombre]:[Columna1]],2,0)</f>
        <v>#REF!</v>
      </c>
      <c r="BE127" s="40" t="str">
        <f t="shared" si="81"/>
        <v>No Aplica</v>
      </c>
      <c r="BF127" s="40" t="str">
        <f t="shared" si="81"/>
        <v>No Aplica</v>
      </c>
      <c r="BG127" s="40" t="str">
        <f t="shared" si="81"/>
        <v>No Aplica</v>
      </c>
      <c r="BH127" s="41" t="e">
        <f>+VLOOKUP($AS127,[1]!Responsables[#Data],3,0)</f>
        <v>#REF!</v>
      </c>
      <c r="BI127" s="41" t="e">
        <f>+VLOOKUP($AD127,[1]!unidad_medida[[nombre]:[Columna1]],5,0)</f>
        <v>#REF!</v>
      </c>
    </row>
    <row r="128" spans="1:61" ht="24" x14ac:dyDescent="0.35">
      <c r="A128" s="58" t="s">
        <v>250</v>
      </c>
      <c r="B128" s="58" t="s">
        <v>251</v>
      </c>
      <c r="C128" s="59">
        <v>4.0999999999999996</v>
      </c>
      <c r="D128" s="19">
        <f t="shared" si="55"/>
        <v>127</v>
      </c>
      <c r="E128" s="20" t="s">
        <v>237</v>
      </c>
      <c r="F128" s="21"/>
      <c r="G128" s="22"/>
      <c r="H128" s="24">
        <v>100117</v>
      </c>
      <c r="I128" s="23" t="s">
        <v>48</v>
      </c>
      <c r="J128" s="23" t="s">
        <v>48</v>
      </c>
      <c r="K128" s="22"/>
      <c r="L128" s="22"/>
      <c r="M128" s="22"/>
      <c r="N128" s="22"/>
      <c r="O128" s="22"/>
      <c r="P128" s="53" t="str">
        <f t="shared" si="89"/>
        <v>Número de Empresas del Sector Agrícola en cultivos de  Plantas y forraje  según la Categoría de Tamaño Específica del Servicio de Impuestos Internos de Chile para el Año 2020 (USD)</v>
      </c>
      <c r="Q128" s="20" t="str">
        <f t="shared" si="91"/>
        <v>Informe 2</v>
      </c>
      <c r="R128" s="47" t="s">
        <v>150</v>
      </c>
      <c r="S128" s="48">
        <f t="shared" si="90"/>
        <v>100117</v>
      </c>
      <c r="T128" s="28"/>
      <c r="U128" s="28"/>
      <c r="V128" s="28"/>
      <c r="W128" s="28"/>
      <c r="X128" s="28"/>
      <c r="Y128" s="28"/>
      <c r="Z128" s="25"/>
      <c r="AA128" s="54"/>
      <c r="AB128" s="30" t="str">
        <f t="shared" si="84"/>
        <v>Chile</v>
      </c>
      <c r="AC128" s="31" t="str">
        <f t="shared" si="84"/>
        <v>Año 2020</v>
      </c>
      <c r="AD128" s="32" t="str">
        <f t="shared" si="84"/>
        <v>empresas</v>
      </c>
      <c r="AE128" s="30" t="str">
        <f t="shared" si="84"/>
        <v>Número</v>
      </c>
      <c r="AG128" s="33" t="str">
        <f t="shared" si="49"/>
        <v>Informe 2</v>
      </c>
      <c r="AH128" s="34" t="str">
        <f t="shared" si="88"/>
        <v>Número de Empresas</v>
      </c>
      <c r="AI128" s="34" t="str">
        <f t="shared" si="88"/>
        <v>Ventas estimadas de empresas dedicadas a agricultura y/o ganadería</v>
      </c>
      <c r="AJ128" s="34" t="str">
        <f t="shared" si="50"/>
        <v>Número de Empresas del Sector Agrícola en cultivos de  Plantas y forraje  según la Categoría de Tamaño Específica del Servicio de Impuestos Internos de Chile para el Año 2020 (USD)</v>
      </c>
      <c r="AK128" s="35" t="str">
        <f t="shared" si="86"/>
        <v>Año 2020</v>
      </c>
      <c r="AL128" s="34" t="str">
        <f t="shared" si="86"/>
        <v>venta estimada, empresas en agricultura, cultivos, actividad económica, agricultura, ganadería</v>
      </c>
      <c r="AM128" s="36">
        <f t="shared" si="51"/>
        <v>0</v>
      </c>
      <c r="AN128" s="44" t="str">
        <f t="shared" si="80"/>
        <v>CHL</v>
      </c>
      <c r="AO128" s="44" t="str">
        <f t="shared" si="80"/>
        <v>País</v>
      </c>
      <c r="AP128" s="34" t="str">
        <f t="shared" si="80"/>
        <v>Número de Empleados de las empresas dedicadas a una actividad económica asociada a la agricultura o la ganadería, según tamaño de la empresa.</v>
      </c>
      <c r="AQ128" s="45">
        <f t="shared" si="80"/>
        <v>44324</v>
      </c>
      <c r="AR128" s="36" t="str">
        <f t="shared" si="80"/>
        <v>Español</v>
      </c>
      <c r="AS128" s="36" t="str">
        <f t="shared" si="80"/>
        <v>Naty</v>
      </c>
      <c r="AT128" s="40" t="str">
        <f t="shared" si="80"/>
        <v>No Aplica</v>
      </c>
      <c r="AU128" s="40" t="str">
        <f t="shared" si="80"/>
        <v>No Aplica</v>
      </c>
      <c r="AV128" s="40" t="str">
        <f t="shared" si="80"/>
        <v>No Aplica</v>
      </c>
      <c r="AW128" s="35">
        <f t="shared" si="80"/>
        <v>100117006</v>
      </c>
      <c r="AX128" s="41" t="e">
        <f t="shared" si="80"/>
        <v>#REF!</v>
      </c>
      <c r="AY128" s="46" t="str">
        <f t="shared" si="80"/>
        <v>Fruta</v>
      </c>
      <c r="AZ128" s="40">
        <f t="shared" si="80"/>
        <v>38</v>
      </c>
      <c r="BA128" s="41" t="e">
        <f>+VLOOKUP($AC128,[1]!Temporalidad[[nombre]:[Columna1]],7,0)</f>
        <v>#REF!</v>
      </c>
      <c r="BB128" s="41" t="e">
        <f>+VLOOKUP($E128,[1]!Tipo_Gráfico[#Data],2,0)</f>
        <v>#REF!</v>
      </c>
      <c r="BC128" s="36" t="str">
        <f t="shared" si="59"/>
        <v>Servicio de Impuestos Internos , Ministerio de Hacienda, Chile</v>
      </c>
      <c r="BD128" s="35" t="e">
        <f>+VLOOKUP($AD128,[1]!unidad_medida[[nombre]:[Columna1]],2,0)</f>
        <v>#REF!</v>
      </c>
      <c r="BE128" s="40" t="str">
        <f t="shared" si="81"/>
        <v>No Aplica</v>
      </c>
      <c r="BF128" s="40" t="str">
        <f t="shared" si="81"/>
        <v>No Aplica</v>
      </c>
      <c r="BG128" s="40" t="str">
        <f t="shared" si="81"/>
        <v>No Aplica</v>
      </c>
      <c r="BH128" s="41" t="e">
        <f>+VLOOKUP($AS128,[1]!Responsables[#Data],3,0)</f>
        <v>#REF!</v>
      </c>
      <c r="BI128" s="41" t="e">
        <f>+VLOOKUP($AD128,[1]!unidad_medida[[nombre]:[Columna1]],5,0)</f>
        <v>#REF!</v>
      </c>
    </row>
    <row r="129" spans="1:61" ht="24" x14ac:dyDescent="0.35">
      <c r="A129" s="58" t="s">
        <v>250</v>
      </c>
      <c r="B129" s="58" t="s">
        <v>251</v>
      </c>
      <c r="C129" s="59">
        <v>4.0999999999999996</v>
      </c>
      <c r="D129" s="19">
        <f t="shared" si="55"/>
        <v>128</v>
      </c>
      <c r="E129" s="20" t="s">
        <v>237</v>
      </c>
      <c r="F129" s="21"/>
      <c r="G129" s="22"/>
      <c r="H129" s="24">
        <v>100110</v>
      </c>
      <c r="I129" s="23" t="s">
        <v>48</v>
      </c>
      <c r="J129" s="23" t="s">
        <v>48</v>
      </c>
      <c r="K129" s="22"/>
      <c r="L129" s="22"/>
      <c r="M129" s="22"/>
      <c r="N129" s="22"/>
      <c r="O129" s="22"/>
      <c r="P129" s="53" t="str">
        <f>+"Ventas Estimadas de Empresas del Sector Agrícola en cultivos de  "&amp;R129&amp;"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129" s="20" t="s">
        <v>242</v>
      </c>
      <c r="R129" s="47" t="s">
        <v>136</v>
      </c>
      <c r="S129" s="48">
        <f>+H129</f>
        <v>100110</v>
      </c>
      <c r="T129" s="28"/>
      <c r="U129" s="28"/>
      <c r="V129" s="28"/>
      <c r="W129" s="28"/>
      <c r="X129" s="28"/>
      <c r="Y129" s="28"/>
      <c r="Z129" s="25"/>
      <c r="AA129" s="54"/>
      <c r="AB129" s="30" t="str">
        <f t="shared" si="84"/>
        <v>Chile</v>
      </c>
      <c r="AC129" s="31" t="str">
        <f t="shared" si="84"/>
        <v>Año 2020</v>
      </c>
      <c r="AD129" s="32" t="s">
        <v>106</v>
      </c>
      <c r="AE129" s="30" t="s">
        <v>107</v>
      </c>
      <c r="AG129" s="33" t="str">
        <f t="shared" si="49"/>
        <v>Informe 3</v>
      </c>
      <c r="AH129" s="34" t="s">
        <v>108</v>
      </c>
      <c r="AI129" s="34" t="str">
        <f t="shared" si="88"/>
        <v>Ventas estimadas de empresas dedicadas a agricultura y/o ganadería</v>
      </c>
      <c r="AJ129" s="34" t="str">
        <f t="shared" si="50"/>
        <v>Ventas Estimadas de Empresas del Sector Agrícola en cultivos de  Legumbres  según la Categoría de Tamaño Específica del Servicio de Impuestos Internos de Chile para el Año 2020 (USD)</v>
      </c>
      <c r="AK129" s="35" t="str">
        <f t="shared" si="86"/>
        <v>Año 2020</v>
      </c>
      <c r="AL129" s="34" t="str">
        <f t="shared" si="86"/>
        <v>venta estimada, empresas en agricultura, cultivos, actividad económica, agricultura, ganadería</v>
      </c>
      <c r="AM129" s="36">
        <f t="shared" si="51"/>
        <v>0</v>
      </c>
      <c r="AN129" s="44" t="str">
        <f t="shared" si="80"/>
        <v>CHL</v>
      </c>
      <c r="AO129" s="44" t="str">
        <f t="shared" si="80"/>
        <v>País</v>
      </c>
      <c r="AP129" s="34" t="str">
        <f t="shared" si="80"/>
        <v>Número de Empleados de las empresas dedicadas a una actividad económica asociada a la agricultura o la ganadería, según tamaño de la empresa.</v>
      </c>
      <c r="AQ129" s="45">
        <f t="shared" si="80"/>
        <v>44324</v>
      </c>
      <c r="AR129" s="36" t="str">
        <f t="shared" si="80"/>
        <v>Español</v>
      </c>
      <c r="AS129" s="36" t="str">
        <f t="shared" si="80"/>
        <v>Naty</v>
      </c>
      <c r="AT129" s="40" t="str">
        <f t="shared" si="80"/>
        <v>No Aplica</v>
      </c>
      <c r="AU129" s="40" t="str">
        <f t="shared" si="80"/>
        <v>No Aplica</v>
      </c>
      <c r="AV129" s="40" t="str">
        <f t="shared" si="80"/>
        <v>No Aplica</v>
      </c>
      <c r="AW129" s="35">
        <f t="shared" si="80"/>
        <v>100117006</v>
      </c>
      <c r="AX129" s="41" t="e">
        <f t="shared" si="80"/>
        <v>#REF!</v>
      </c>
      <c r="AY129" s="46" t="str">
        <f t="shared" si="80"/>
        <v>Fruta</v>
      </c>
      <c r="AZ129" s="40">
        <f t="shared" si="80"/>
        <v>38</v>
      </c>
      <c r="BA129" s="41" t="e">
        <f>+VLOOKUP($AC129,[1]!Temporalidad[[nombre]:[Columna1]],7,0)</f>
        <v>#REF!</v>
      </c>
      <c r="BB129" s="41" t="e">
        <f>+VLOOKUP($E129,[1]!Tipo_Gráfico[#Data],2,0)</f>
        <v>#REF!</v>
      </c>
      <c r="BC129" s="36" t="str">
        <f t="shared" si="59"/>
        <v>Servicio de Impuestos Internos , Ministerio de Hacienda, Chile</v>
      </c>
      <c r="BD129" s="35" t="e">
        <f>+VLOOKUP($AD129,[1]!unidad_medida[[nombre]:[Columna1]],2,0)</f>
        <v>#REF!</v>
      </c>
      <c r="BE129" s="40" t="str">
        <f t="shared" si="81"/>
        <v>No Aplica</v>
      </c>
      <c r="BF129" s="40" t="str">
        <f t="shared" si="81"/>
        <v>No Aplica</v>
      </c>
      <c r="BG129" s="40" t="str">
        <f t="shared" si="81"/>
        <v>No Aplica</v>
      </c>
      <c r="BH129" s="41" t="e">
        <f>+VLOOKUP($AS129,[1]!Responsables[#Data],3,0)</f>
        <v>#REF!</v>
      </c>
      <c r="BI129" s="41" t="e">
        <f>+VLOOKUP($AD129,[1]!unidad_medida[[nombre]:[Columna1]],5,0)</f>
        <v>#REF!</v>
      </c>
    </row>
    <row r="130" spans="1:61" ht="24" x14ac:dyDescent="0.35">
      <c r="A130" s="58" t="s">
        <v>250</v>
      </c>
      <c r="B130" s="58" t="s">
        <v>251</v>
      </c>
      <c r="C130" s="59">
        <v>4.0999999999999996</v>
      </c>
      <c r="D130" s="19">
        <f t="shared" si="55"/>
        <v>129</v>
      </c>
      <c r="E130" s="20" t="s">
        <v>237</v>
      </c>
      <c r="F130" s="21"/>
      <c r="G130" s="22"/>
      <c r="H130" s="24">
        <v>100111</v>
      </c>
      <c r="I130" s="23" t="s">
        <v>48</v>
      </c>
      <c r="J130" s="23" t="s">
        <v>48</v>
      </c>
      <c r="K130" s="22"/>
      <c r="L130" s="22"/>
      <c r="M130" s="22"/>
      <c r="N130" s="22"/>
      <c r="O130" s="22"/>
      <c r="P130" s="53" t="str">
        <f t="shared" ref="P130:P135" si="92">+"Ventas Estimadas de Empresas del Sector Agrícola en cultivos de  "&amp;R130&amp;"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130" s="20" t="str">
        <f>+Q129</f>
        <v>Informe 3</v>
      </c>
      <c r="R130" s="47" t="s">
        <v>140</v>
      </c>
      <c r="S130" s="48">
        <f t="shared" ref="S130:S135" si="93">+H130</f>
        <v>100111</v>
      </c>
      <c r="T130" s="28"/>
      <c r="U130" s="28"/>
      <c r="V130" s="28"/>
      <c r="W130" s="28"/>
      <c r="X130" s="28"/>
      <c r="Y130" s="28"/>
      <c r="Z130" s="25"/>
      <c r="AA130" s="54"/>
      <c r="AB130" s="30" t="str">
        <f t="shared" si="84"/>
        <v>Chile</v>
      </c>
      <c r="AC130" s="31" t="str">
        <f t="shared" si="84"/>
        <v>Año 2020</v>
      </c>
      <c r="AD130" s="32" t="str">
        <f t="shared" si="84"/>
        <v>Dólar USA</v>
      </c>
      <c r="AE130" s="30" t="str">
        <f t="shared" si="84"/>
        <v>Ventas</v>
      </c>
      <c r="AG130" s="33" t="str">
        <f t="shared" si="49"/>
        <v>Informe 3</v>
      </c>
      <c r="AH130" s="34" t="str">
        <f t="shared" si="88"/>
        <v>Ventas Estimadas Agricultura</v>
      </c>
      <c r="AI130" s="34" t="str">
        <f t="shared" si="88"/>
        <v>Ventas estimadas de empresas dedicadas a agricultura y/o ganadería</v>
      </c>
      <c r="AJ130" s="34" t="str">
        <f t="shared" si="50"/>
        <v>Ventas Estimadas de Empresas del Sector Agrícola en cultivos de  Cereales  según la Categoría de Tamaño Específica del Servicio de Impuestos Internos de Chile para el Año 2020 (USD)</v>
      </c>
      <c r="AK130" s="35" t="str">
        <f t="shared" si="86"/>
        <v>Año 2020</v>
      </c>
      <c r="AL130" s="34" t="str">
        <f t="shared" si="86"/>
        <v>venta estimada, empresas en agricultura, cultivos, actividad económica, agricultura, ganadería</v>
      </c>
      <c r="AM130" s="36">
        <f t="shared" si="51"/>
        <v>0</v>
      </c>
      <c r="AN130" s="44" t="str">
        <f t="shared" si="80"/>
        <v>CHL</v>
      </c>
      <c r="AO130" s="44" t="str">
        <f t="shared" si="80"/>
        <v>País</v>
      </c>
      <c r="AP130" s="34" t="str">
        <f t="shared" si="80"/>
        <v>Número de Empleados de las empresas dedicadas a una actividad económica asociada a la agricultura o la ganadería, según tamaño de la empresa.</v>
      </c>
      <c r="AQ130" s="45">
        <f t="shared" si="80"/>
        <v>44324</v>
      </c>
      <c r="AR130" s="36" t="str">
        <f t="shared" si="80"/>
        <v>Español</v>
      </c>
      <c r="AS130" s="36" t="str">
        <f t="shared" si="80"/>
        <v>Naty</v>
      </c>
      <c r="AT130" s="40" t="str">
        <f t="shared" si="80"/>
        <v>No Aplica</v>
      </c>
      <c r="AU130" s="40" t="str">
        <f t="shared" si="80"/>
        <v>No Aplica</v>
      </c>
      <c r="AV130" s="40" t="str">
        <f t="shared" si="80"/>
        <v>No Aplica</v>
      </c>
      <c r="AW130" s="35">
        <f t="shared" si="80"/>
        <v>100117006</v>
      </c>
      <c r="AX130" s="41" t="e">
        <f t="shared" si="80"/>
        <v>#REF!</v>
      </c>
      <c r="AY130" s="46" t="str">
        <f t="shared" si="80"/>
        <v>Fruta</v>
      </c>
      <c r="AZ130" s="40">
        <f t="shared" si="80"/>
        <v>38</v>
      </c>
      <c r="BA130" s="41" t="e">
        <f>+VLOOKUP($AC130,[1]!Temporalidad[[nombre]:[Columna1]],7,0)</f>
        <v>#REF!</v>
      </c>
      <c r="BB130" s="41" t="e">
        <f>+VLOOKUP($E130,[1]!Tipo_Gráfico[#Data],2,0)</f>
        <v>#REF!</v>
      </c>
      <c r="BC130" s="36" t="str">
        <f t="shared" si="59"/>
        <v>Servicio de Impuestos Internos , Ministerio de Hacienda, Chile</v>
      </c>
      <c r="BD130" s="35" t="e">
        <f>+VLOOKUP($AD130,[1]!unidad_medida[[nombre]:[Columna1]],2,0)</f>
        <v>#REF!</v>
      </c>
      <c r="BE130" s="40" t="str">
        <f t="shared" si="81"/>
        <v>No Aplica</v>
      </c>
      <c r="BF130" s="40" t="str">
        <f t="shared" si="81"/>
        <v>No Aplica</v>
      </c>
      <c r="BG130" s="40" t="str">
        <f t="shared" si="81"/>
        <v>No Aplica</v>
      </c>
      <c r="BH130" s="41" t="e">
        <f>+VLOOKUP($AS130,[1]!Responsables[#Data],3,0)</f>
        <v>#REF!</v>
      </c>
      <c r="BI130" s="41" t="e">
        <f>+VLOOKUP($AD130,[1]!unidad_medida[[nombre]:[Columna1]],5,0)</f>
        <v>#REF!</v>
      </c>
    </row>
    <row r="131" spans="1:61" ht="24" x14ac:dyDescent="0.35">
      <c r="A131" s="58" t="s">
        <v>250</v>
      </c>
      <c r="B131" s="58" t="s">
        <v>251</v>
      </c>
      <c r="C131" s="59">
        <v>4.0999999999999996</v>
      </c>
      <c r="D131" s="19">
        <f t="shared" si="55"/>
        <v>130</v>
      </c>
      <c r="E131" s="20" t="s">
        <v>237</v>
      </c>
      <c r="F131" s="21"/>
      <c r="G131" s="22"/>
      <c r="H131" s="24">
        <v>100112</v>
      </c>
      <c r="I131" s="23" t="s">
        <v>48</v>
      </c>
      <c r="J131" s="23" t="s">
        <v>48</v>
      </c>
      <c r="K131" s="22"/>
      <c r="L131" s="22"/>
      <c r="M131" s="22"/>
      <c r="N131" s="22"/>
      <c r="O131" s="22"/>
      <c r="P131" s="53" t="str">
        <f t="shared" si="92"/>
        <v>Ventas Estimadas de Empresas del Sector Agrícola en cultivos de  Hortalizas  según la Categoría de Tamaño Específica del Servicio de Impuestos Internos de Chile para el Año 2020 (USD)</v>
      </c>
      <c r="Q131" s="20" t="str">
        <f t="shared" ref="Q131:Q135" si="94">+Q130</f>
        <v>Informe 3</v>
      </c>
      <c r="R131" s="47" t="s">
        <v>142</v>
      </c>
      <c r="S131" s="48">
        <f t="shared" si="93"/>
        <v>100112</v>
      </c>
      <c r="T131" s="28"/>
      <c r="U131" s="28"/>
      <c r="V131" s="28"/>
      <c r="W131" s="28"/>
      <c r="X131" s="28"/>
      <c r="Y131" s="28"/>
      <c r="Z131" s="25"/>
      <c r="AA131" s="54"/>
      <c r="AB131" s="30" t="str">
        <f t="shared" si="84"/>
        <v>Chile</v>
      </c>
      <c r="AC131" s="31" t="str">
        <f t="shared" si="84"/>
        <v>Año 2020</v>
      </c>
      <c r="AD131" s="32" t="str">
        <f t="shared" si="84"/>
        <v>Dólar USA</v>
      </c>
      <c r="AE131" s="30" t="str">
        <f t="shared" si="84"/>
        <v>Ventas</v>
      </c>
      <c r="AG131" s="33" t="str">
        <f t="shared" ref="AG131:AG158" si="95">+IF(Q131="","",Q131)</f>
        <v>Informe 3</v>
      </c>
      <c r="AH131" s="34" t="str">
        <f t="shared" si="88"/>
        <v>Ventas Estimadas Agricultura</v>
      </c>
      <c r="AI131" s="34" t="str">
        <f t="shared" si="88"/>
        <v>Ventas estimadas de empresas dedicadas a agricultura y/o ganadería</v>
      </c>
      <c r="AJ131" s="34" t="str">
        <f t="shared" ref="AJ131:AJ158" si="96">+P131</f>
        <v>Ventas Estimadas de Empresas del Sector Agrícola en cultivos de  Hortalizas  según la Categoría de Tamaño Específica del Servicio de Impuestos Internos de Chile para el Año 2020 (USD)</v>
      </c>
      <c r="AK131" s="35" t="str">
        <f t="shared" si="86"/>
        <v>Año 2020</v>
      </c>
      <c r="AL131" s="34" t="str">
        <f t="shared" si="86"/>
        <v>venta estimada, empresas en agricultura, cultivos, actividad económica, agricultura, ganadería</v>
      </c>
      <c r="AM131" s="36">
        <f t="shared" ref="AM131:AM158" si="97">+AA131</f>
        <v>0</v>
      </c>
      <c r="AN131" s="44" t="str">
        <f t="shared" ref="AN131:AZ146" si="98">+AN130</f>
        <v>CHL</v>
      </c>
      <c r="AO131" s="44" t="str">
        <f t="shared" si="98"/>
        <v>País</v>
      </c>
      <c r="AP131" s="34" t="str">
        <f t="shared" si="98"/>
        <v>Número de Empleados de las empresas dedicadas a una actividad económica asociada a la agricultura o la ganadería, según tamaño de la empresa.</v>
      </c>
      <c r="AQ131" s="45">
        <f t="shared" si="98"/>
        <v>44324</v>
      </c>
      <c r="AR131" s="36" t="str">
        <f t="shared" si="98"/>
        <v>Español</v>
      </c>
      <c r="AS131" s="36" t="str">
        <f t="shared" si="98"/>
        <v>Naty</v>
      </c>
      <c r="AT131" s="40" t="str">
        <f t="shared" si="98"/>
        <v>No Aplica</v>
      </c>
      <c r="AU131" s="40" t="str">
        <f t="shared" si="98"/>
        <v>No Aplica</v>
      </c>
      <c r="AV131" s="40" t="str">
        <f t="shared" si="98"/>
        <v>No Aplica</v>
      </c>
      <c r="AW131" s="35">
        <f t="shared" si="98"/>
        <v>100117006</v>
      </c>
      <c r="AX131" s="41" t="e">
        <f t="shared" si="98"/>
        <v>#REF!</v>
      </c>
      <c r="AY131" s="46" t="str">
        <f t="shared" si="98"/>
        <v>Fruta</v>
      </c>
      <c r="AZ131" s="40">
        <f t="shared" si="98"/>
        <v>38</v>
      </c>
      <c r="BA131" s="41" t="e">
        <f>+VLOOKUP($AC131,[1]!Temporalidad[[nombre]:[Columna1]],7,0)</f>
        <v>#REF!</v>
      </c>
      <c r="BB131" s="41" t="e">
        <f>+VLOOKUP($E131,[1]!Tipo_Gráfico[#Data],2,0)</f>
        <v>#REF!</v>
      </c>
      <c r="BC131" s="36" t="str">
        <f t="shared" si="59"/>
        <v>Servicio de Impuestos Internos , Ministerio de Hacienda, Chile</v>
      </c>
      <c r="BD131" s="35" t="e">
        <f>+VLOOKUP($AD131,[1]!unidad_medida[[nombre]:[Columna1]],2,0)</f>
        <v>#REF!</v>
      </c>
      <c r="BE131" s="40" t="str">
        <f t="shared" ref="BE131:BG146" si="99">+BE130</f>
        <v>No Aplica</v>
      </c>
      <c r="BF131" s="40" t="str">
        <f t="shared" si="99"/>
        <v>No Aplica</v>
      </c>
      <c r="BG131" s="40" t="str">
        <f t="shared" si="99"/>
        <v>No Aplica</v>
      </c>
      <c r="BH131" s="41" t="e">
        <f>+VLOOKUP($AS131,[1]!Responsables[#Data],3,0)</f>
        <v>#REF!</v>
      </c>
      <c r="BI131" s="41" t="e">
        <f>+VLOOKUP($AD131,[1]!unidad_medida[[nombre]:[Columna1]],5,0)</f>
        <v>#REF!</v>
      </c>
    </row>
    <row r="132" spans="1:61" ht="24" x14ac:dyDescent="0.35">
      <c r="A132" s="58" t="s">
        <v>250</v>
      </c>
      <c r="B132" s="58" t="s">
        <v>251</v>
      </c>
      <c r="C132" s="59">
        <v>4.0999999999999996</v>
      </c>
      <c r="D132" s="19">
        <f t="shared" ref="D132:D158" si="100">+IF(E132="","",D131+1)</f>
        <v>131</v>
      </c>
      <c r="E132" s="20" t="s">
        <v>237</v>
      </c>
      <c r="F132" s="21"/>
      <c r="G132" s="22"/>
      <c r="H132" s="24">
        <v>100113</v>
      </c>
      <c r="I132" s="23" t="s">
        <v>48</v>
      </c>
      <c r="J132" s="23" t="s">
        <v>48</v>
      </c>
      <c r="K132" s="22"/>
      <c r="L132" s="22"/>
      <c r="M132" s="22"/>
      <c r="N132" s="22"/>
      <c r="O132" s="22"/>
      <c r="P132" s="53" t="str">
        <f t="shared" si="92"/>
        <v>Ventas Estimadas de Empresas del Sector Agrícola en cultivos de  Industriales  según la Categoría de Tamaño Específica del Servicio de Impuestos Internos de Chile para el Año 2020 (USD)</v>
      </c>
      <c r="Q132" s="20" t="str">
        <f t="shared" si="94"/>
        <v>Informe 3</v>
      </c>
      <c r="R132" s="47" t="s">
        <v>144</v>
      </c>
      <c r="S132" s="48">
        <f t="shared" si="93"/>
        <v>100113</v>
      </c>
      <c r="T132" s="28"/>
      <c r="U132" s="28"/>
      <c r="V132" s="28"/>
      <c r="W132" s="28"/>
      <c r="X132" s="28"/>
      <c r="Y132" s="28"/>
      <c r="Z132" s="25"/>
      <c r="AA132" s="54"/>
      <c r="AB132" s="30" t="str">
        <f t="shared" ref="AB132:AE147" si="101">+AB131</f>
        <v>Chile</v>
      </c>
      <c r="AC132" s="31" t="str">
        <f t="shared" si="101"/>
        <v>Año 2020</v>
      </c>
      <c r="AD132" s="32" t="str">
        <f t="shared" si="101"/>
        <v>Dólar USA</v>
      </c>
      <c r="AE132" s="30" t="str">
        <f t="shared" si="101"/>
        <v>Ventas</v>
      </c>
      <c r="AG132" s="33" t="str">
        <f t="shared" si="95"/>
        <v>Informe 3</v>
      </c>
      <c r="AH132" s="34" t="str">
        <f t="shared" si="88"/>
        <v>Ventas Estimadas Agricultura</v>
      </c>
      <c r="AI132" s="34" t="str">
        <f t="shared" si="88"/>
        <v>Ventas estimadas de empresas dedicadas a agricultura y/o ganadería</v>
      </c>
      <c r="AJ132" s="34" t="str">
        <f t="shared" si="96"/>
        <v>Ventas Estimadas de Empresas del Sector Agrícola en cultivos de  Industriales  según la Categoría de Tamaño Específica del Servicio de Impuestos Internos de Chile para el Año 2020 (USD)</v>
      </c>
      <c r="AK132" s="35" t="str">
        <f t="shared" ref="AK132:AL147" si="102">+AK131</f>
        <v>Año 2020</v>
      </c>
      <c r="AL132" s="34" t="str">
        <f t="shared" si="102"/>
        <v>venta estimada, empresas en agricultura, cultivos, actividad económica, agricultura, ganadería</v>
      </c>
      <c r="AM132" s="36">
        <f t="shared" si="97"/>
        <v>0</v>
      </c>
      <c r="AN132" s="44" t="str">
        <f t="shared" si="98"/>
        <v>CHL</v>
      </c>
      <c r="AO132" s="44" t="str">
        <f t="shared" si="98"/>
        <v>País</v>
      </c>
      <c r="AP132" s="34" t="str">
        <f t="shared" si="98"/>
        <v>Número de Empleados de las empresas dedicadas a una actividad económica asociada a la agricultura o la ganadería, según tamaño de la empresa.</v>
      </c>
      <c r="AQ132" s="45">
        <f t="shared" si="98"/>
        <v>44324</v>
      </c>
      <c r="AR132" s="36" t="str">
        <f t="shared" si="98"/>
        <v>Español</v>
      </c>
      <c r="AS132" s="36" t="str">
        <f t="shared" si="98"/>
        <v>Naty</v>
      </c>
      <c r="AT132" s="40" t="str">
        <f t="shared" si="98"/>
        <v>No Aplica</v>
      </c>
      <c r="AU132" s="40" t="str">
        <f t="shared" si="98"/>
        <v>No Aplica</v>
      </c>
      <c r="AV132" s="40" t="str">
        <f t="shared" si="98"/>
        <v>No Aplica</v>
      </c>
      <c r="AW132" s="35">
        <f t="shared" si="98"/>
        <v>100117006</v>
      </c>
      <c r="AX132" s="41" t="e">
        <f t="shared" si="98"/>
        <v>#REF!</v>
      </c>
      <c r="AY132" s="46" t="str">
        <f t="shared" si="98"/>
        <v>Fruta</v>
      </c>
      <c r="AZ132" s="40">
        <f t="shared" si="98"/>
        <v>38</v>
      </c>
      <c r="BA132" s="41" t="e">
        <f>+VLOOKUP($AC132,[1]!Temporalidad[[nombre]:[Columna1]],7,0)</f>
        <v>#REF!</v>
      </c>
      <c r="BB132" s="41" t="e">
        <f>+VLOOKUP($E132,[1]!Tipo_Gráfico[#Data],2,0)</f>
        <v>#REF!</v>
      </c>
      <c r="BC132" s="36" t="str">
        <f t="shared" ref="BC132:BC158" si="103">+BC131</f>
        <v>Servicio de Impuestos Internos , Ministerio de Hacienda, Chile</v>
      </c>
      <c r="BD132" s="35" t="e">
        <f>+VLOOKUP($AD132,[1]!unidad_medida[[nombre]:[Columna1]],2,0)</f>
        <v>#REF!</v>
      </c>
      <c r="BE132" s="40" t="str">
        <f t="shared" si="99"/>
        <v>No Aplica</v>
      </c>
      <c r="BF132" s="40" t="str">
        <f t="shared" si="99"/>
        <v>No Aplica</v>
      </c>
      <c r="BG132" s="40" t="str">
        <f t="shared" si="99"/>
        <v>No Aplica</v>
      </c>
      <c r="BH132" s="41" t="e">
        <f>+VLOOKUP($AS132,[1]!Responsables[#Data],3,0)</f>
        <v>#REF!</v>
      </c>
      <c r="BI132" s="41" t="e">
        <f>+VLOOKUP($AD132,[1]!unidad_medida[[nombre]:[Columna1]],5,0)</f>
        <v>#REF!</v>
      </c>
    </row>
    <row r="133" spans="1:61" ht="24" x14ac:dyDescent="0.35">
      <c r="A133" s="58" t="s">
        <v>250</v>
      </c>
      <c r="B133" s="58" t="s">
        <v>251</v>
      </c>
      <c r="C133" s="59">
        <v>4.0999999999999996</v>
      </c>
      <c r="D133" s="19">
        <f t="shared" si="100"/>
        <v>132</v>
      </c>
      <c r="E133" s="20" t="s">
        <v>237</v>
      </c>
      <c r="F133" s="21"/>
      <c r="G133" s="22"/>
      <c r="H133" s="24">
        <v>100114</v>
      </c>
      <c r="I133" s="23" t="s">
        <v>48</v>
      </c>
      <c r="J133" s="23" t="s">
        <v>48</v>
      </c>
      <c r="K133" s="22"/>
      <c r="L133" s="22"/>
      <c r="M133" s="22"/>
      <c r="N133" s="22"/>
      <c r="O133" s="22"/>
      <c r="P133" s="53" t="str">
        <f t="shared" si="92"/>
        <v>Ventas Estimadas de Empresas del Sector Agrícola en cultivos de  Tubérculos  según la Categoría de Tamaño Específica del Servicio de Impuestos Internos de Chile para el Año 2020 (USD)</v>
      </c>
      <c r="Q133" s="20" t="str">
        <f t="shared" si="94"/>
        <v>Informe 3</v>
      </c>
      <c r="R133" s="47" t="s">
        <v>146</v>
      </c>
      <c r="S133" s="48">
        <f t="shared" si="93"/>
        <v>100114</v>
      </c>
      <c r="T133" s="28"/>
      <c r="U133" s="28"/>
      <c r="V133" s="28"/>
      <c r="W133" s="28"/>
      <c r="X133" s="28"/>
      <c r="Y133" s="28"/>
      <c r="Z133" s="25"/>
      <c r="AA133" s="54"/>
      <c r="AB133" s="30" t="str">
        <f t="shared" si="101"/>
        <v>Chile</v>
      </c>
      <c r="AC133" s="31" t="str">
        <f t="shared" si="101"/>
        <v>Año 2020</v>
      </c>
      <c r="AD133" s="32" t="str">
        <f t="shared" si="101"/>
        <v>Dólar USA</v>
      </c>
      <c r="AE133" s="30" t="str">
        <f t="shared" si="101"/>
        <v>Ventas</v>
      </c>
      <c r="AG133" s="33" t="str">
        <f t="shared" si="95"/>
        <v>Informe 3</v>
      </c>
      <c r="AH133" s="34" t="str">
        <f t="shared" si="88"/>
        <v>Ventas Estimadas Agricultura</v>
      </c>
      <c r="AI133" s="34" t="str">
        <f t="shared" si="88"/>
        <v>Ventas estimadas de empresas dedicadas a agricultura y/o ganadería</v>
      </c>
      <c r="AJ133" s="34" t="str">
        <f t="shared" si="96"/>
        <v>Ventas Estimadas de Empresas del Sector Agrícola en cultivos de  Tubérculos  según la Categoría de Tamaño Específica del Servicio de Impuestos Internos de Chile para el Año 2020 (USD)</v>
      </c>
      <c r="AK133" s="35" t="str">
        <f t="shared" si="102"/>
        <v>Año 2020</v>
      </c>
      <c r="AL133" s="34" t="str">
        <f t="shared" si="102"/>
        <v>venta estimada, empresas en agricultura, cultivos, actividad económica, agricultura, ganadería</v>
      </c>
      <c r="AM133" s="36">
        <f t="shared" si="97"/>
        <v>0</v>
      </c>
      <c r="AN133" s="44" t="str">
        <f t="shared" si="98"/>
        <v>CHL</v>
      </c>
      <c r="AO133" s="44" t="str">
        <f t="shared" si="98"/>
        <v>País</v>
      </c>
      <c r="AP133" s="34" t="str">
        <f t="shared" si="98"/>
        <v>Número de Empleados de las empresas dedicadas a una actividad económica asociada a la agricultura o la ganadería, según tamaño de la empresa.</v>
      </c>
      <c r="AQ133" s="45">
        <f t="shared" si="98"/>
        <v>44324</v>
      </c>
      <c r="AR133" s="36" t="str">
        <f t="shared" si="98"/>
        <v>Español</v>
      </c>
      <c r="AS133" s="36" t="str">
        <f t="shared" si="98"/>
        <v>Naty</v>
      </c>
      <c r="AT133" s="40" t="str">
        <f t="shared" si="98"/>
        <v>No Aplica</v>
      </c>
      <c r="AU133" s="40" t="str">
        <f t="shared" si="98"/>
        <v>No Aplica</v>
      </c>
      <c r="AV133" s="40" t="str">
        <f t="shared" si="98"/>
        <v>No Aplica</v>
      </c>
      <c r="AW133" s="35">
        <f t="shared" si="98"/>
        <v>100117006</v>
      </c>
      <c r="AX133" s="41" t="e">
        <f t="shared" si="98"/>
        <v>#REF!</v>
      </c>
      <c r="AY133" s="46" t="str">
        <f t="shared" si="98"/>
        <v>Fruta</v>
      </c>
      <c r="AZ133" s="40">
        <f t="shared" si="98"/>
        <v>38</v>
      </c>
      <c r="BA133" s="41" t="e">
        <f>+VLOOKUP($AC133,[1]!Temporalidad[[nombre]:[Columna1]],7,0)</f>
        <v>#REF!</v>
      </c>
      <c r="BB133" s="41" t="e">
        <f>+VLOOKUP($E133,[1]!Tipo_Gráfico[#Data],2,0)</f>
        <v>#REF!</v>
      </c>
      <c r="BC133" s="36" t="str">
        <f t="shared" si="103"/>
        <v>Servicio de Impuestos Internos , Ministerio de Hacienda, Chile</v>
      </c>
      <c r="BD133" s="35" t="e">
        <f>+VLOOKUP($AD133,[1]!unidad_medida[[nombre]:[Columna1]],2,0)</f>
        <v>#REF!</v>
      </c>
      <c r="BE133" s="40" t="str">
        <f t="shared" si="99"/>
        <v>No Aplica</v>
      </c>
      <c r="BF133" s="40" t="str">
        <f t="shared" si="99"/>
        <v>No Aplica</v>
      </c>
      <c r="BG133" s="40" t="str">
        <f t="shared" si="99"/>
        <v>No Aplica</v>
      </c>
      <c r="BH133" s="41" t="e">
        <f>+VLOOKUP($AS133,[1]!Responsables[#Data],3,0)</f>
        <v>#REF!</v>
      </c>
      <c r="BI133" s="41" t="e">
        <f>+VLOOKUP($AD133,[1]!unidad_medida[[nombre]:[Columna1]],5,0)</f>
        <v>#REF!</v>
      </c>
    </row>
    <row r="134" spans="1:61" ht="24" x14ac:dyDescent="0.35">
      <c r="A134" s="58" t="s">
        <v>250</v>
      </c>
      <c r="B134" s="58" t="s">
        <v>251</v>
      </c>
      <c r="C134" s="59">
        <v>4.0999999999999996</v>
      </c>
      <c r="D134" s="19">
        <f t="shared" si="100"/>
        <v>133</v>
      </c>
      <c r="E134" s="20" t="s">
        <v>237</v>
      </c>
      <c r="F134" s="21"/>
      <c r="G134" s="22"/>
      <c r="H134" s="24">
        <v>100115</v>
      </c>
      <c r="I134" s="23" t="s">
        <v>48</v>
      </c>
      <c r="J134" s="23" t="s">
        <v>48</v>
      </c>
      <c r="K134" s="22"/>
      <c r="L134" s="22"/>
      <c r="M134" s="22"/>
      <c r="N134" s="22"/>
      <c r="O134" s="22"/>
      <c r="P134" s="53" t="str">
        <f t="shared" si="92"/>
        <v>Ventas Estimadas de Empresas del Sector Agrícola en cultivos de  Semillas  según la Categoría de Tamaño Específica del Servicio de Impuestos Internos de Chile para el Año 2020 (USD)</v>
      </c>
      <c r="Q134" s="20" t="str">
        <f t="shared" si="94"/>
        <v>Informe 3</v>
      </c>
      <c r="R134" s="47" t="s">
        <v>148</v>
      </c>
      <c r="S134" s="48">
        <f t="shared" si="93"/>
        <v>100115</v>
      </c>
      <c r="T134" s="28"/>
      <c r="U134" s="28"/>
      <c r="V134" s="28"/>
      <c r="W134" s="28"/>
      <c r="X134" s="28"/>
      <c r="Y134" s="28"/>
      <c r="Z134" s="25"/>
      <c r="AA134" s="54"/>
      <c r="AB134" s="30" t="str">
        <f t="shared" si="101"/>
        <v>Chile</v>
      </c>
      <c r="AC134" s="31" t="str">
        <f t="shared" si="101"/>
        <v>Año 2020</v>
      </c>
      <c r="AD134" s="32" t="str">
        <f t="shared" si="101"/>
        <v>Dólar USA</v>
      </c>
      <c r="AE134" s="30" t="str">
        <f t="shared" si="101"/>
        <v>Ventas</v>
      </c>
      <c r="AG134" s="33" t="str">
        <f t="shared" si="95"/>
        <v>Informe 3</v>
      </c>
      <c r="AH134" s="34" t="str">
        <f t="shared" si="88"/>
        <v>Ventas Estimadas Agricultura</v>
      </c>
      <c r="AI134" s="34" t="str">
        <f t="shared" si="88"/>
        <v>Ventas estimadas de empresas dedicadas a agricultura y/o ganadería</v>
      </c>
      <c r="AJ134" s="34" t="str">
        <f t="shared" si="96"/>
        <v>Ventas Estimadas de Empresas del Sector Agrícola en cultivos de  Semillas  según la Categoría de Tamaño Específica del Servicio de Impuestos Internos de Chile para el Año 2020 (USD)</v>
      </c>
      <c r="AK134" s="35" t="str">
        <f t="shared" si="102"/>
        <v>Año 2020</v>
      </c>
      <c r="AL134" s="34" t="str">
        <f t="shared" si="102"/>
        <v>venta estimada, empresas en agricultura, cultivos, actividad económica, agricultura, ganadería</v>
      </c>
      <c r="AM134" s="36">
        <f t="shared" si="97"/>
        <v>0</v>
      </c>
      <c r="AN134" s="44" t="str">
        <f t="shared" si="98"/>
        <v>CHL</v>
      </c>
      <c r="AO134" s="44" t="str">
        <f t="shared" si="98"/>
        <v>País</v>
      </c>
      <c r="AP134" s="34" t="str">
        <f t="shared" si="98"/>
        <v>Número de Empleados de las empresas dedicadas a una actividad económica asociada a la agricultura o la ganadería, según tamaño de la empresa.</v>
      </c>
      <c r="AQ134" s="45">
        <f t="shared" si="98"/>
        <v>44324</v>
      </c>
      <c r="AR134" s="36" t="str">
        <f t="shared" si="98"/>
        <v>Español</v>
      </c>
      <c r="AS134" s="36" t="str">
        <f t="shared" si="98"/>
        <v>Naty</v>
      </c>
      <c r="AT134" s="40" t="str">
        <f t="shared" si="98"/>
        <v>No Aplica</v>
      </c>
      <c r="AU134" s="40" t="str">
        <f t="shared" si="98"/>
        <v>No Aplica</v>
      </c>
      <c r="AV134" s="40" t="str">
        <f t="shared" si="98"/>
        <v>No Aplica</v>
      </c>
      <c r="AW134" s="35">
        <f t="shared" si="98"/>
        <v>100117006</v>
      </c>
      <c r="AX134" s="41" t="e">
        <f t="shared" si="98"/>
        <v>#REF!</v>
      </c>
      <c r="AY134" s="46" t="str">
        <f t="shared" si="98"/>
        <v>Fruta</v>
      </c>
      <c r="AZ134" s="40">
        <f t="shared" si="98"/>
        <v>38</v>
      </c>
      <c r="BA134" s="41" t="e">
        <f>+VLOOKUP($AC134,[1]!Temporalidad[[nombre]:[Columna1]],7,0)</f>
        <v>#REF!</v>
      </c>
      <c r="BB134" s="41" t="e">
        <f>+VLOOKUP($E134,[1]!Tipo_Gráfico[#Data],2,0)</f>
        <v>#REF!</v>
      </c>
      <c r="BC134" s="36" t="str">
        <f t="shared" si="103"/>
        <v>Servicio de Impuestos Internos , Ministerio de Hacienda, Chile</v>
      </c>
      <c r="BD134" s="35" t="e">
        <f>+VLOOKUP($AD134,[1]!unidad_medida[[nombre]:[Columna1]],2,0)</f>
        <v>#REF!</v>
      </c>
      <c r="BE134" s="40" t="str">
        <f t="shared" si="99"/>
        <v>No Aplica</v>
      </c>
      <c r="BF134" s="40" t="str">
        <f t="shared" si="99"/>
        <v>No Aplica</v>
      </c>
      <c r="BG134" s="40" t="str">
        <f t="shared" si="99"/>
        <v>No Aplica</v>
      </c>
      <c r="BH134" s="41" t="e">
        <f>+VLOOKUP($AS134,[1]!Responsables[#Data],3,0)</f>
        <v>#REF!</v>
      </c>
      <c r="BI134" s="41" t="e">
        <f>+VLOOKUP($AD134,[1]!unidad_medida[[nombre]:[Columna1]],5,0)</f>
        <v>#REF!</v>
      </c>
    </row>
    <row r="135" spans="1:61" ht="24" x14ac:dyDescent="0.35">
      <c r="A135" s="58" t="s">
        <v>250</v>
      </c>
      <c r="B135" s="58" t="s">
        <v>251</v>
      </c>
      <c r="C135" s="59">
        <v>4.0999999999999996</v>
      </c>
      <c r="D135" s="19">
        <f t="shared" si="100"/>
        <v>134</v>
      </c>
      <c r="E135" s="20" t="s">
        <v>237</v>
      </c>
      <c r="F135" s="21"/>
      <c r="G135" s="22"/>
      <c r="H135" s="24">
        <v>100117</v>
      </c>
      <c r="I135" s="23" t="s">
        <v>48</v>
      </c>
      <c r="J135" s="23" t="s">
        <v>48</v>
      </c>
      <c r="K135" s="22"/>
      <c r="L135" s="22"/>
      <c r="M135" s="22"/>
      <c r="N135" s="22"/>
      <c r="O135" s="22"/>
      <c r="P135" s="53" t="str">
        <f t="shared" si="92"/>
        <v>Ventas Estimadas de Empresas del Sector Agrícola en cultivos de  Plantas y forraje  según la Categoría de Tamaño Específica del Servicio de Impuestos Internos de Chile para el Año 2020 (USD)</v>
      </c>
      <c r="Q135" s="20" t="str">
        <f t="shared" si="94"/>
        <v>Informe 3</v>
      </c>
      <c r="R135" s="47" t="s">
        <v>150</v>
      </c>
      <c r="S135" s="48">
        <f t="shared" si="93"/>
        <v>100117</v>
      </c>
      <c r="T135" s="28"/>
      <c r="U135" s="28"/>
      <c r="V135" s="28"/>
      <c r="W135" s="28"/>
      <c r="X135" s="28"/>
      <c r="Y135" s="28"/>
      <c r="Z135" s="25"/>
      <c r="AA135" s="54"/>
      <c r="AB135" s="30" t="str">
        <f t="shared" si="101"/>
        <v>Chile</v>
      </c>
      <c r="AC135" s="31" t="str">
        <f t="shared" si="101"/>
        <v>Año 2020</v>
      </c>
      <c r="AD135" s="32" t="str">
        <f t="shared" si="101"/>
        <v>Dólar USA</v>
      </c>
      <c r="AE135" s="30" t="str">
        <f t="shared" si="101"/>
        <v>Ventas</v>
      </c>
      <c r="AG135" s="33" t="str">
        <f t="shared" si="95"/>
        <v>Informe 3</v>
      </c>
      <c r="AH135" s="34" t="str">
        <f t="shared" ref="AH135:AI150" si="104">+AH134</f>
        <v>Ventas Estimadas Agricultura</v>
      </c>
      <c r="AI135" s="34" t="str">
        <f t="shared" si="104"/>
        <v>Ventas estimadas de empresas dedicadas a agricultura y/o ganadería</v>
      </c>
      <c r="AJ135" s="34" t="str">
        <f t="shared" si="96"/>
        <v>Ventas Estimadas de Empresas del Sector Agrícola en cultivos de  Plantas y forraje  según la Categoría de Tamaño Específica del Servicio de Impuestos Internos de Chile para el Año 2020 (USD)</v>
      </c>
      <c r="AK135" s="35" t="str">
        <f t="shared" si="102"/>
        <v>Año 2020</v>
      </c>
      <c r="AL135" s="34" t="str">
        <f t="shared" si="102"/>
        <v>venta estimada, empresas en agricultura, cultivos, actividad económica, agricultura, ganadería</v>
      </c>
      <c r="AM135" s="36">
        <f t="shared" si="97"/>
        <v>0</v>
      </c>
      <c r="AN135" s="44" t="str">
        <f t="shared" si="98"/>
        <v>CHL</v>
      </c>
      <c r="AO135" s="44" t="str">
        <f t="shared" si="98"/>
        <v>País</v>
      </c>
      <c r="AP135" s="34" t="str">
        <f t="shared" si="98"/>
        <v>Número de Empleados de las empresas dedicadas a una actividad económica asociada a la agricultura o la ganadería, según tamaño de la empresa.</v>
      </c>
      <c r="AQ135" s="45">
        <f t="shared" si="98"/>
        <v>44324</v>
      </c>
      <c r="AR135" s="36" t="str">
        <f t="shared" si="98"/>
        <v>Español</v>
      </c>
      <c r="AS135" s="36" t="str">
        <f t="shared" si="98"/>
        <v>Naty</v>
      </c>
      <c r="AT135" s="40" t="str">
        <f t="shared" si="98"/>
        <v>No Aplica</v>
      </c>
      <c r="AU135" s="40" t="str">
        <f t="shared" si="98"/>
        <v>No Aplica</v>
      </c>
      <c r="AV135" s="40" t="str">
        <f t="shared" si="98"/>
        <v>No Aplica</v>
      </c>
      <c r="AW135" s="35">
        <f t="shared" si="98"/>
        <v>100117006</v>
      </c>
      <c r="AX135" s="41" t="e">
        <f t="shared" si="98"/>
        <v>#REF!</v>
      </c>
      <c r="AY135" s="46" t="str">
        <f t="shared" si="98"/>
        <v>Fruta</v>
      </c>
      <c r="AZ135" s="40">
        <f t="shared" si="98"/>
        <v>38</v>
      </c>
      <c r="BA135" s="41" t="e">
        <f>+VLOOKUP($AC135,[1]!Temporalidad[[nombre]:[Columna1]],7,0)</f>
        <v>#REF!</v>
      </c>
      <c r="BB135" s="41" t="e">
        <f>+VLOOKUP($E135,[1]!Tipo_Gráfico[#Data],2,0)</f>
        <v>#REF!</v>
      </c>
      <c r="BC135" s="36" t="str">
        <f t="shared" si="103"/>
        <v>Servicio de Impuestos Internos , Ministerio de Hacienda, Chile</v>
      </c>
      <c r="BD135" s="35" t="e">
        <f>+VLOOKUP($AD135,[1]!unidad_medida[[nombre]:[Columna1]],2,0)</f>
        <v>#REF!</v>
      </c>
      <c r="BE135" s="40" t="str">
        <f t="shared" si="99"/>
        <v>No Aplica</v>
      </c>
      <c r="BF135" s="40" t="str">
        <f t="shared" si="99"/>
        <v>No Aplica</v>
      </c>
      <c r="BG135" s="40" t="str">
        <f t="shared" si="99"/>
        <v>No Aplica</v>
      </c>
      <c r="BH135" s="41" t="e">
        <f>+VLOOKUP($AS135,[1]!Responsables[#Data],3,0)</f>
        <v>#REF!</v>
      </c>
      <c r="BI135" s="41" t="e">
        <f>+VLOOKUP($AD135,[1]!unidad_medida[[nombre]:[Columna1]],5,0)</f>
        <v>#REF!</v>
      </c>
    </row>
    <row r="136" spans="1:61" ht="24" x14ac:dyDescent="0.35">
      <c r="A136" s="58" t="s">
        <v>250</v>
      </c>
      <c r="B136" s="58" t="s">
        <v>251</v>
      </c>
      <c r="C136" s="59">
        <v>4.0999999999999996</v>
      </c>
      <c r="D136" s="19">
        <f t="shared" si="100"/>
        <v>135</v>
      </c>
      <c r="E136" s="20" t="s">
        <v>237</v>
      </c>
      <c r="F136" s="21"/>
      <c r="G136" s="22"/>
      <c r="H136" s="22"/>
      <c r="I136" s="24">
        <v>100110002</v>
      </c>
      <c r="J136" s="23" t="s">
        <v>48</v>
      </c>
      <c r="K136" s="22"/>
      <c r="L136" s="22"/>
      <c r="M136" s="22"/>
      <c r="N136" s="22"/>
      <c r="O136" s="22"/>
      <c r="P136" s="53" t="str">
        <f>+"Número de Empresas y Ventas del Sector Agrícola en cultivos de  "&amp;R136&amp;"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136" s="20" t="s">
        <v>243</v>
      </c>
      <c r="R136" s="49" t="s">
        <v>153</v>
      </c>
      <c r="S136" s="50">
        <f>+I136</f>
        <v>100110002</v>
      </c>
      <c r="T136" s="28"/>
      <c r="U136" s="28"/>
      <c r="V136" s="28"/>
      <c r="W136" s="28"/>
      <c r="X136" s="28"/>
      <c r="Y136" s="28"/>
      <c r="Z136" s="25"/>
      <c r="AA136" s="54"/>
      <c r="AB136" s="30" t="str">
        <f t="shared" si="101"/>
        <v>Chile</v>
      </c>
      <c r="AC136" s="31" t="str">
        <f t="shared" si="101"/>
        <v>Año 2020</v>
      </c>
      <c r="AD136" s="32" t="s">
        <v>244</v>
      </c>
      <c r="AE136" s="30" t="str">
        <f t="shared" si="101"/>
        <v>Ventas</v>
      </c>
      <c r="AG136" s="33" t="str">
        <f t="shared" si="95"/>
        <v>Informe 4</v>
      </c>
      <c r="AH136" s="34" t="str">
        <f t="shared" si="104"/>
        <v>Ventas Estimadas Agricultura</v>
      </c>
      <c r="AI136" s="34" t="str">
        <f t="shared" si="104"/>
        <v>Ventas estimadas de empresas dedicadas a agricultura y/o ganadería</v>
      </c>
      <c r="AJ136" s="34" t="str">
        <f t="shared" si="96"/>
        <v>Número de Empresas y Ventas del Sector Agrícola en cultivos de  Porotos según la Categoría de Tamaño Específica del Servicio de Impuestos Internos de Chile para el Año 2020 (USD)</v>
      </c>
      <c r="AK136" s="35" t="str">
        <f t="shared" si="102"/>
        <v>Año 2020</v>
      </c>
      <c r="AL136" s="34" t="str">
        <f t="shared" si="102"/>
        <v>venta estimada, empresas en agricultura, cultivos, actividad económica, agricultura, ganadería</v>
      </c>
      <c r="AM136" s="36">
        <f t="shared" si="97"/>
        <v>0</v>
      </c>
      <c r="AN136" s="44" t="str">
        <f t="shared" si="98"/>
        <v>CHL</v>
      </c>
      <c r="AO136" s="44" t="str">
        <f t="shared" si="98"/>
        <v>País</v>
      </c>
      <c r="AP136" s="34" t="str">
        <f t="shared" si="98"/>
        <v>Número de Empleados de las empresas dedicadas a una actividad económica asociada a la agricultura o la ganadería, según tamaño de la empresa.</v>
      </c>
      <c r="AQ136" s="45">
        <f t="shared" si="98"/>
        <v>44324</v>
      </c>
      <c r="AR136" s="36" t="str">
        <f t="shared" si="98"/>
        <v>Español</v>
      </c>
      <c r="AS136" s="36" t="str">
        <f t="shared" si="98"/>
        <v>Naty</v>
      </c>
      <c r="AT136" s="40" t="str">
        <f t="shared" si="98"/>
        <v>No Aplica</v>
      </c>
      <c r="AU136" s="40" t="str">
        <f t="shared" si="98"/>
        <v>No Aplica</v>
      </c>
      <c r="AV136" s="40" t="str">
        <f t="shared" si="98"/>
        <v>No Aplica</v>
      </c>
      <c r="AW136" s="35">
        <f t="shared" si="98"/>
        <v>100117006</v>
      </c>
      <c r="AX136" s="41" t="e">
        <f t="shared" si="98"/>
        <v>#REF!</v>
      </c>
      <c r="AY136" s="46" t="str">
        <f t="shared" si="98"/>
        <v>Fruta</v>
      </c>
      <c r="AZ136" s="40">
        <f t="shared" si="98"/>
        <v>38</v>
      </c>
      <c r="BA136" s="41" t="e">
        <f>+VLOOKUP($AC136,[1]!Temporalidad[[nombre]:[Columna1]],7,0)</f>
        <v>#REF!</v>
      </c>
      <c r="BB136" s="41" t="e">
        <f>+VLOOKUP($E136,[1]!Tipo_Gráfico[#Data],2,0)</f>
        <v>#REF!</v>
      </c>
      <c r="BC136" s="36" t="str">
        <f t="shared" si="103"/>
        <v>Servicio de Impuestos Internos , Ministerio de Hacienda, Chile</v>
      </c>
      <c r="BD136" s="35" t="e">
        <f>+VLOOKUP($AD136,[1]!unidad_medida[[nombre]:[Columna1]],2,0)</f>
        <v>#REF!</v>
      </c>
      <c r="BE136" s="40" t="str">
        <f t="shared" si="99"/>
        <v>No Aplica</v>
      </c>
      <c r="BF136" s="40" t="str">
        <f t="shared" si="99"/>
        <v>No Aplica</v>
      </c>
      <c r="BG136" s="40" t="str">
        <f t="shared" si="99"/>
        <v>No Aplica</v>
      </c>
      <c r="BH136" s="41" t="e">
        <f>+VLOOKUP($AS136,[1]!Responsables[#Data],3,0)</f>
        <v>#REF!</v>
      </c>
      <c r="BI136" s="41" t="e">
        <f>+VLOOKUP($AD136,[1]!unidad_medida[[nombre]:[Columna1]],5,0)</f>
        <v>#REF!</v>
      </c>
    </row>
    <row r="137" spans="1:61" ht="24" x14ac:dyDescent="0.35">
      <c r="A137" s="58" t="s">
        <v>250</v>
      </c>
      <c r="B137" s="58" t="s">
        <v>251</v>
      </c>
      <c r="C137" s="59">
        <v>4.0999999999999996</v>
      </c>
      <c r="D137" s="19">
        <f t="shared" si="100"/>
        <v>136</v>
      </c>
      <c r="E137" s="20" t="s">
        <v>237</v>
      </c>
      <c r="F137" s="21"/>
      <c r="G137" s="22"/>
      <c r="H137" s="22"/>
      <c r="I137" s="24">
        <v>100110007</v>
      </c>
      <c r="J137" s="23" t="s">
        <v>48</v>
      </c>
      <c r="K137" s="22"/>
      <c r="L137" s="22"/>
      <c r="M137" s="22"/>
      <c r="N137" s="22"/>
      <c r="O137" s="22"/>
      <c r="P137" s="53" t="str">
        <f t="shared" ref="P137:P157" si="105">+"Número de Empresas y Ventas del Sector Agrícola en cultivos de  "&amp;R137&amp;"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137" s="20" t="str">
        <f t="shared" ref="Q137:Q157" si="106">+Q136</f>
        <v>Informe 4</v>
      </c>
      <c r="R137" s="49" t="s">
        <v>155</v>
      </c>
      <c r="S137" s="50">
        <f t="shared" ref="S137:S157" si="107">+I137</f>
        <v>100110007</v>
      </c>
      <c r="T137" s="28"/>
      <c r="U137" s="28"/>
      <c r="V137" s="28"/>
      <c r="W137" s="28"/>
      <c r="X137" s="28"/>
      <c r="Y137" s="28"/>
      <c r="Z137" s="25"/>
      <c r="AA137" s="54"/>
      <c r="AB137" s="30" t="str">
        <f t="shared" si="101"/>
        <v>Chile</v>
      </c>
      <c r="AC137" s="31" t="str">
        <f t="shared" si="101"/>
        <v>Año 2020</v>
      </c>
      <c r="AD137" s="32" t="str">
        <f t="shared" si="101"/>
        <v>Múltiples</v>
      </c>
      <c r="AE137" s="30" t="str">
        <f t="shared" si="101"/>
        <v>Ventas</v>
      </c>
      <c r="AG137" s="33" t="str">
        <f t="shared" si="95"/>
        <v>Informe 4</v>
      </c>
      <c r="AH137" s="34" t="str">
        <f t="shared" si="104"/>
        <v>Ventas Estimadas Agricultura</v>
      </c>
      <c r="AI137" s="34" t="str">
        <f t="shared" si="104"/>
        <v>Ventas estimadas de empresas dedicadas a agricultura y/o ganadería</v>
      </c>
      <c r="AJ137" s="34" t="str">
        <f t="shared" si="96"/>
        <v>Número de Empresas y Ventas del Sector Agrícola en cultivos de  Otras legumbres según la Categoría de Tamaño Específica del Servicio de Impuestos Internos de Chile para el Año 2020 (USD)</v>
      </c>
      <c r="AK137" s="35" t="str">
        <f t="shared" si="102"/>
        <v>Año 2020</v>
      </c>
      <c r="AL137" s="34" t="str">
        <f t="shared" si="102"/>
        <v>venta estimada, empresas en agricultura, cultivos, actividad económica, agricultura, ganadería</v>
      </c>
      <c r="AM137" s="36">
        <f t="shared" si="97"/>
        <v>0</v>
      </c>
      <c r="AN137" s="44" t="str">
        <f t="shared" si="98"/>
        <v>CHL</v>
      </c>
      <c r="AO137" s="44" t="str">
        <f t="shared" si="98"/>
        <v>País</v>
      </c>
      <c r="AP137" s="34" t="str">
        <f t="shared" si="98"/>
        <v>Número de Empleados de las empresas dedicadas a una actividad económica asociada a la agricultura o la ganadería, según tamaño de la empresa.</v>
      </c>
      <c r="AQ137" s="45">
        <f t="shared" si="98"/>
        <v>44324</v>
      </c>
      <c r="AR137" s="36" t="str">
        <f t="shared" si="98"/>
        <v>Español</v>
      </c>
      <c r="AS137" s="36" t="str">
        <f t="shared" si="98"/>
        <v>Naty</v>
      </c>
      <c r="AT137" s="40" t="str">
        <f t="shared" si="98"/>
        <v>No Aplica</v>
      </c>
      <c r="AU137" s="40" t="str">
        <f t="shared" si="98"/>
        <v>No Aplica</v>
      </c>
      <c r="AV137" s="40" t="str">
        <f t="shared" si="98"/>
        <v>No Aplica</v>
      </c>
      <c r="AW137" s="35">
        <f t="shared" si="98"/>
        <v>100117006</v>
      </c>
      <c r="AX137" s="41" t="e">
        <f t="shared" si="98"/>
        <v>#REF!</v>
      </c>
      <c r="AY137" s="46" t="str">
        <f t="shared" si="98"/>
        <v>Fruta</v>
      </c>
      <c r="AZ137" s="40">
        <f t="shared" si="98"/>
        <v>38</v>
      </c>
      <c r="BA137" s="41" t="e">
        <f>+VLOOKUP($AC137,[1]!Temporalidad[[nombre]:[Columna1]],7,0)</f>
        <v>#REF!</v>
      </c>
      <c r="BB137" s="41" t="e">
        <f>+VLOOKUP($E137,[1]!Tipo_Gráfico[#Data],2,0)</f>
        <v>#REF!</v>
      </c>
      <c r="BC137" s="36" t="str">
        <f t="shared" si="103"/>
        <v>Servicio de Impuestos Internos , Ministerio de Hacienda, Chile</v>
      </c>
      <c r="BD137" s="35" t="e">
        <f>+VLOOKUP($AD137,[1]!unidad_medida[[nombre]:[Columna1]],2,0)</f>
        <v>#REF!</v>
      </c>
      <c r="BE137" s="40" t="str">
        <f t="shared" si="99"/>
        <v>No Aplica</v>
      </c>
      <c r="BF137" s="40" t="str">
        <f t="shared" si="99"/>
        <v>No Aplica</v>
      </c>
      <c r="BG137" s="40" t="str">
        <f t="shared" si="99"/>
        <v>No Aplica</v>
      </c>
      <c r="BH137" s="41" t="e">
        <f>+VLOOKUP($AS137,[1]!Responsables[#Data],3,0)</f>
        <v>#REF!</v>
      </c>
      <c r="BI137" s="41" t="e">
        <f>+VLOOKUP($AD137,[1]!unidad_medida[[nombre]:[Columna1]],5,0)</f>
        <v>#REF!</v>
      </c>
    </row>
    <row r="138" spans="1:61" ht="24" x14ac:dyDescent="0.35">
      <c r="A138" s="58" t="s">
        <v>250</v>
      </c>
      <c r="B138" s="58" t="s">
        <v>251</v>
      </c>
      <c r="C138" s="59">
        <v>4.0999999999999996</v>
      </c>
      <c r="D138" s="19">
        <f t="shared" si="100"/>
        <v>137</v>
      </c>
      <c r="E138" s="20" t="s">
        <v>237</v>
      </c>
      <c r="F138" s="21"/>
      <c r="G138" s="22"/>
      <c r="H138" s="22"/>
      <c r="I138" s="24">
        <v>100111001</v>
      </c>
      <c r="J138" s="23" t="s">
        <v>48</v>
      </c>
      <c r="K138" s="22"/>
      <c r="L138" s="22"/>
      <c r="M138" s="22"/>
      <c r="N138" s="22"/>
      <c r="O138" s="22"/>
      <c r="P138" s="53" t="str">
        <f t="shared" si="105"/>
        <v>Número de Empresas y Ventas del Sector Agrícola en cultivos de  Arroz según la Categoría de Tamaño Específica del Servicio de Impuestos Internos de Chile para el Año 2020 (USD)</v>
      </c>
      <c r="Q138" s="20" t="str">
        <f t="shared" si="106"/>
        <v>Informe 4</v>
      </c>
      <c r="R138" s="49" t="s">
        <v>157</v>
      </c>
      <c r="S138" s="50">
        <f t="shared" si="107"/>
        <v>100111001</v>
      </c>
      <c r="T138" s="28"/>
      <c r="U138" s="28"/>
      <c r="V138" s="28"/>
      <c r="W138" s="28"/>
      <c r="X138" s="28"/>
      <c r="Y138" s="28"/>
      <c r="Z138" s="25"/>
      <c r="AA138" s="54"/>
      <c r="AB138" s="30" t="str">
        <f t="shared" si="101"/>
        <v>Chile</v>
      </c>
      <c r="AC138" s="31" t="str">
        <f t="shared" si="101"/>
        <v>Año 2020</v>
      </c>
      <c r="AD138" s="32" t="str">
        <f t="shared" si="101"/>
        <v>Múltiples</v>
      </c>
      <c r="AE138" s="30" t="str">
        <f t="shared" si="101"/>
        <v>Ventas</v>
      </c>
      <c r="AG138" s="33" t="str">
        <f t="shared" si="95"/>
        <v>Informe 4</v>
      </c>
      <c r="AH138" s="34" t="str">
        <f t="shared" si="104"/>
        <v>Ventas Estimadas Agricultura</v>
      </c>
      <c r="AI138" s="34" t="str">
        <f t="shared" si="104"/>
        <v>Ventas estimadas de empresas dedicadas a agricultura y/o ganadería</v>
      </c>
      <c r="AJ138" s="34" t="str">
        <f t="shared" si="96"/>
        <v>Número de Empresas y Ventas del Sector Agrícola en cultivos de  Arroz según la Categoría de Tamaño Específica del Servicio de Impuestos Internos de Chile para el Año 2020 (USD)</v>
      </c>
      <c r="AK138" s="35" t="str">
        <f t="shared" si="102"/>
        <v>Año 2020</v>
      </c>
      <c r="AL138" s="34" t="str">
        <f t="shared" si="102"/>
        <v>venta estimada, empresas en agricultura, cultivos, actividad económica, agricultura, ganadería</v>
      </c>
      <c r="AM138" s="36">
        <f t="shared" si="97"/>
        <v>0</v>
      </c>
      <c r="AN138" s="44" t="str">
        <f t="shared" si="98"/>
        <v>CHL</v>
      </c>
      <c r="AO138" s="44" t="str">
        <f t="shared" si="98"/>
        <v>País</v>
      </c>
      <c r="AP138" s="34" t="str">
        <f t="shared" si="98"/>
        <v>Número de Empleados de las empresas dedicadas a una actividad económica asociada a la agricultura o la ganadería, según tamaño de la empresa.</v>
      </c>
      <c r="AQ138" s="45">
        <f t="shared" si="98"/>
        <v>44324</v>
      </c>
      <c r="AR138" s="36" t="str">
        <f t="shared" si="98"/>
        <v>Español</v>
      </c>
      <c r="AS138" s="36" t="str">
        <f t="shared" si="98"/>
        <v>Naty</v>
      </c>
      <c r="AT138" s="40" t="str">
        <f t="shared" si="98"/>
        <v>No Aplica</v>
      </c>
      <c r="AU138" s="40" t="str">
        <f t="shared" si="98"/>
        <v>No Aplica</v>
      </c>
      <c r="AV138" s="40" t="str">
        <f t="shared" si="98"/>
        <v>No Aplica</v>
      </c>
      <c r="AW138" s="35">
        <f t="shared" si="98"/>
        <v>100117006</v>
      </c>
      <c r="AX138" s="41" t="e">
        <f t="shared" si="98"/>
        <v>#REF!</v>
      </c>
      <c r="AY138" s="46" t="str">
        <f t="shared" si="98"/>
        <v>Fruta</v>
      </c>
      <c r="AZ138" s="40">
        <f t="shared" si="98"/>
        <v>38</v>
      </c>
      <c r="BA138" s="41" t="e">
        <f>+VLOOKUP($AC138,[1]!Temporalidad[[nombre]:[Columna1]],7,0)</f>
        <v>#REF!</v>
      </c>
      <c r="BB138" s="41" t="e">
        <f>+VLOOKUP($E138,[1]!Tipo_Gráfico[#Data],2,0)</f>
        <v>#REF!</v>
      </c>
      <c r="BC138" s="36" t="str">
        <f t="shared" si="103"/>
        <v>Servicio de Impuestos Internos , Ministerio de Hacienda, Chile</v>
      </c>
      <c r="BD138" s="35" t="e">
        <f>+VLOOKUP($AD138,[1]!unidad_medida[[nombre]:[Columna1]],2,0)</f>
        <v>#REF!</v>
      </c>
      <c r="BE138" s="40" t="str">
        <f t="shared" si="99"/>
        <v>No Aplica</v>
      </c>
      <c r="BF138" s="40" t="str">
        <f t="shared" si="99"/>
        <v>No Aplica</v>
      </c>
      <c r="BG138" s="40" t="str">
        <f t="shared" si="99"/>
        <v>No Aplica</v>
      </c>
      <c r="BH138" s="41" t="e">
        <f>+VLOOKUP($AS138,[1]!Responsables[#Data],3,0)</f>
        <v>#REF!</v>
      </c>
      <c r="BI138" s="41" t="e">
        <f>+VLOOKUP($AD138,[1]!unidad_medida[[nombre]:[Columna1]],5,0)</f>
        <v>#REF!</v>
      </c>
    </row>
    <row r="139" spans="1:61" ht="24" x14ac:dyDescent="0.35">
      <c r="A139" s="58" t="s">
        <v>250</v>
      </c>
      <c r="B139" s="58" t="s">
        <v>251</v>
      </c>
      <c r="C139" s="59">
        <v>4.0999999999999996</v>
      </c>
      <c r="D139" s="19">
        <f t="shared" si="100"/>
        <v>138</v>
      </c>
      <c r="E139" s="20" t="s">
        <v>237</v>
      </c>
      <c r="F139" s="21"/>
      <c r="G139" s="22"/>
      <c r="H139" s="22"/>
      <c r="I139" s="24">
        <v>100111002</v>
      </c>
      <c r="J139" s="23" t="s">
        <v>48</v>
      </c>
      <c r="K139" s="22"/>
      <c r="L139" s="22"/>
      <c r="M139" s="22"/>
      <c r="N139" s="22"/>
      <c r="O139" s="22"/>
      <c r="P139" s="53" t="str">
        <f t="shared" si="105"/>
        <v>Número de Empresas y Ventas del Sector Agrícola en cultivos de  Trigo según la Categoría de Tamaño Específica del Servicio de Impuestos Internos de Chile para el Año 2020 (USD)</v>
      </c>
      <c r="Q139" s="20" t="str">
        <f t="shared" si="106"/>
        <v>Informe 4</v>
      </c>
      <c r="R139" s="49" t="s">
        <v>159</v>
      </c>
      <c r="S139" s="50">
        <f t="shared" si="107"/>
        <v>100111002</v>
      </c>
      <c r="T139" s="28"/>
      <c r="U139" s="28"/>
      <c r="V139" s="28"/>
      <c r="W139" s="28"/>
      <c r="X139" s="28"/>
      <c r="Y139" s="28"/>
      <c r="Z139" s="25"/>
      <c r="AA139" s="54"/>
      <c r="AB139" s="30" t="str">
        <f t="shared" si="101"/>
        <v>Chile</v>
      </c>
      <c r="AC139" s="31" t="str">
        <f t="shared" si="101"/>
        <v>Año 2020</v>
      </c>
      <c r="AD139" s="32" t="str">
        <f t="shared" si="101"/>
        <v>Múltiples</v>
      </c>
      <c r="AE139" s="30" t="str">
        <f t="shared" si="101"/>
        <v>Ventas</v>
      </c>
      <c r="AG139" s="33" t="str">
        <f t="shared" si="95"/>
        <v>Informe 4</v>
      </c>
      <c r="AH139" s="34" t="str">
        <f t="shared" si="104"/>
        <v>Ventas Estimadas Agricultura</v>
      </c>
      <c r="AI139" s="34" t="str">
        <f t="shared" si="104"/>
        <v>Ventas estimadas de empresas dedicadas a agricultura y/o ganadería</v>
      </c>
      <c r="AJ139" s="34" t="str">
        <f t="shared" si="96"/>
        <v>Número de Empresas y Ventas del Sector Agrícola en cultivos de  Trigo según la Categoría de Tamaño Específica del Servicio de Impuestos Internos de Chile para el Año 2020 (USD)</v>
      </c>
      <c r="AK139" s="35" t="str">
        <f t="shared" si="102"/>
        <v>Año 2020</v>
      </c>
      <c r="AL139" s="34" t="str">
        <f t="shared" si="102"/>
        <v>venta estimada, empresas en agricultura, cultivos, actividad económica, agricultura, ganadería</v>
      </c>
      <c r="AM139" s="36">
        <f t="shared" si="97"/>
        <v>0</v>
      </c>
      <c r="AN139" s="44" t="str">
        <f t="shared" si="98"/>
        <v>CHL</v>
      </c>
      <c r="AO139" s="44" t="str">
        <f t="shared" si="98"/>
        <v>País</v>
      </c>
      <c r="AP139" s="34" t="str">
        <f t="shared" si="98"/>
        <v>Número de Empleados de las empresas dedicadas a una actividad económica asociada a la agricultura o la ganadería, según tamaño de la empresa.</v>
      </c>
      <c r="AQ139" s="45">
        <f t="shared" si="98"/>
        <v>44324</v>
      </c>
      <c r="AR139" s="36" t="str">
        <f t="shared" si="98"/>
        <v>Español</v>
      </c>
      <c r="AS139" s="36" t="str">
        <f t="shared" si="98"/>
        <v>Naty</v>
      </c>
      <c r="AT139" s="40" t="str">
        <f t="shared" si="98"/>
        <v>No Aplica</v>
      </c>
      <c r="AU139" s="40" t="str">
        <f t="shared" si="98"/>
        <v>No Aplica</v>
      </c>
      <c r="AV139" s="40" t="str">
        <f t="shared" si="98"/>
        <v>No Aplica</v>
      </c>
      <c r="AW139" s="35">
        <f t="shared" si="98"/>
        <v>100117006</v>
      </c>
      <c r="AX139" s="41" t="e">
        <f t="shared" si="98"/>
        <v>#REF!</v>
      </c>
      <c r="AY139" s="46" t="str">
        <f t="shared" si="98"/>
        <v>Fruta</v>
      </c>
      <c r="AZ139" s="40">
        <f t="shared" si="98"/>
        <v>38</v>
      </c>
      <c r="BA139" s="41" t="e">
        <f>+VLOOKUP($AC139,[1]!Temporalidad[[nombre]:[Columna1]],7,0)</f>
        <v>#REF!</v>
      </c>
      <c r="BB139" s="41" t="e">
        <f>+VLOOKUP($E139,[1]!Tipo_Gráfico[#Data],2,0)</f>
        <v>#REF!</v>
      </c>
      <c r="BC139" s="36" t="str">
        <f t="shared" si="103"/>
        <v>Servicio de Impuestos Internos , Ministerio de Hacienda, Chile</v>
      </c>
      <c r="BD139" s="35" t="e">
        <f>+VLOOKUP($AD139,[1]!unidad_medida[[nombre]:[Columna1]],2,0)</f>
        <v>#REF!</v>
      </c>
      <c r="BE139" s="40" t="str">
        <f t="shared" si="99"/>
        <v>No Aplica</v>
      </c>
      <c r="BF139" s="40" t="str">
        <f t="shared" si="99"/>
        <v>No Aplica</v>
      </c>
      <c r="BG139" s="40" t="str">
        <f t="shared" si="99"/>
        <v>No Aplica</v>
      </c>
      <c r="BH139" s="41" t="e">
        <f>+VLOOKUP($AS139,[1]!Responsables[#Data],3,0)</f>
        <v>#REF!</v>
      </c>
      <c r="BI139" s="41" t="e">
        <f>+VLOOKUP($AD139,[1]!unidad_medida[[nombre]:[Columna1]],5,0)</f>
        <v>#REF!</v>
      </c>
    </row>
    <row r="140" spans="1:61" ht="24" x14ac:dyDescent="0.35">
      <c r="A140" s="58" t="s">
        <v>250</v>
      </c>
      <c r="B140" s="58" t="s">
        <v>251</v>
      </c>
      <c r="C140" s="59">
        <v>4.0999999999999996</v>
      </c>
      <c r="D140" s="19">
        <f t="shared" si="100"/>
        <v>139</v>
      </c>
      <c r="E140" s="20" t="s">
        <v>237</v>
      </c>
      <c r="F140" s="21"/>
      <c r="G140" s="22"/>
      <c r="H140" s="22"/>
      <c r="I140" s="24">
        <v>100111003</v>
      </c>
      <c r="J140" s="23" t="s">
        <v>48</v>
      </c>
      <c r="K140" s="22"/>
      <c r="L140" s="22"/>
      <c r="M140" s="22"/>
      <c r="N140" s="22"/>
      <c r="O140" s="22"/>
      <c r="P140" s="53" t="str">
        <f t="shared" si="105"/>
        <v>Número de Empresas y Ventas del Sector Agrícola en cultivos de  Maíz según la Categoría de Tamaño Específica del Servicio de Impuestos Internos de Chile para el Año 2020 (USD)</v>
      </c>
      <c r="Q140" s="20" t="str">
        <f t="shared" si="106"/>
        <v>Informe 4</v>
      </c>
      <c r="R140" s="49" t="s">
        <v>161</v>
      </c>
      <c r="S140" s="50">
        <f t="shared" si="107"/>
        <v>100111003</v>
      </c>
      <c r="T140" s="28"/>
      <c r="U140" s="28"/>
      <c r="V140" s="28"/>
      <c r="W140" s="28"/>
      <c r="X140" s="28"/>
      <c r="Y140" s="28"/>
      <c r="Z140" s="25"/>
      <c r="AA140" s="54"/>
      <c r="AB140" s="30" t="str">
        <f t="shared" si="101"/>
        <v>Chile</v>
      </c>
      <c r="AC140" s="31" t="str">
        <f t="shared" si="101"/>
        <v>Año 2020</v>
      </c>
      <c r="AD140" s="32" t="str">
        <f t="shared" si="101"/>
        <v>Múltiples</v>
      </c>
      <c r="AE140" s="30" t="str">
        <f t="shared" si="101"/>
        <v>Ventas</v>
      </c>
      <c r="AG140" s="33" t="str">
        <f t="shared" si="95"/>
        <v>Informe 4</v>
      </c>
      <c r="AH140" s="34" t="str">
        <f t="shared" si="104"/>
        <v>Ventas Estimadas Agricultura</v>
      </c>
      <c r="AI140" s="34" t="str">
        <f t="shared" si="104"/>
        <v>Ventas estimadas de empresas dedicadas a agricultura y/o ganadería</v>
      </c>
      <c r="AJ140" s="34" t="str">
        <f t="shared" si="96"/>
        <v>Número de Empresas y Ventas del Sector Agrícola en cultivos de  Maíz según la Categoría de Tamaño Específica del Servicio de Impuestos Internos de Chile para el Año 2020 (USD)</v>
      </c>
      <c r="AK140" s="35" t="str">
        <f t="shared" si="102"/>
        <v>Año 2020</v>
      </c>
      <c r="AL140" s="34" t="str">
        <f t="shared" si="102"/>
        <v>venta estimada, empresas en agricultura, cultivos, actividad económica, agricultura, ganadería</v>
      </c>
      <c r="AM140" s="36">
        <f t="shared" si="97"/>
        <v>0</v>
      </c>
      <c r="AN140" s="44" t="str">
        <f t="shared" si="98"/>
        <v>CHL</v>
      </c>
      <c r="AO140" s="44" t="str">
        <f t="shared" si="98"/>
        <v>País</v>
      </c>
      <c r="AP140" s="34" t="str">
        <f t="shared" si="98"/>
        <v>Número de Empleados de las empresas dedicadas a una actividad económica asociada a la agricultura o la ganadería, según tamaño de la empresa.</v>
      </c>
      <c r="AQ140" s="45">
        <f t="shared" si="98"/>
        <v>44324</v>
      </c>
      <c r="AR140" s="36" t="str">
        <f t="shared" si="98"/>
        <v>Español</v>
      </c>
      <c r="AS140" s="36" t="str">
        <f t="shared" si="98"/>
        <v>Naty</v>
      </c>
      <c r="AT140" s="40" t="str">
        <f t="shared" si="98"/>
        <v>No Aplica</v>
      </c>
      <c r="AU140" s="40" t="str">
        <f t="shared" si="98"/>
        <v>No Aplica</v>
      </c>
      <c r="AV140" s="40" t="str">
        <f t="shared" si="98"/>
        <v>No Aplica</v>
      </c>
      <c r="AW140" s="35">
        <f t="shared" si="98"/>
        <v>100117006</v>
      </c>
      <c r="AX140" s="41" t="e">
        <f t="shared" si="98"/>
        <v>#REF!</v>
      </c>
      <c r="AY140" s="46" t="str">
        <f t="shared" si="98"/>
        <v>Fruta</v>
      </c>
      <c r="AZ140" s="40">
        <f t="shared" si="98"/>
        <v>38</v>
      </c>
      <c r="BA140" s="41" t="e">
        <f>+VLOOKUP($AC140,[1]!Temporalidad[[nombre]:[Columna1]],7,0)</f>
        <v>#REF!</v>
      </c>
      <c r="BB140" s="41" t="e">
        <f>+VLOOKUP($E140,[1]!Tipo_Gráfico[#Data],2,0)</f>
        <v>#REF!</v>
      </c>
      <c r="BC140" s="36" t="str">
        <f t="shared" si="103"/>
        <v>Servicio de Impuestos Internos , Ministerio de Hacienda, Chile</v>
      </c>
      <c r="BD140" s="35" t="e">
        <f>+VLOOKUP($AD140,[1]!unidad_medida[[nombre]:[Columna1]],2,0)</f>
        <v>#REF!</v>
      </c>
      <c r="BE140" s="40" t="str">
        <f t="shared" si="99"/>
        <v>No Aplica</v>
      </c>
      <c r="BF140" s="40" t="str">
        <f t="shared" si="99"/>
        <v>No Aplica</v>
      </c>
      <c r="BG140" s="40" t="str">
        <f t="shared" si="99"/>
        <v>No Aplica</v>
      </c>
      <c r="BH140" s="41" t="e">
        <f>+VLOOKUP($AS140,[1]!Responsables[#Data],3,0)</f>
        <v>#REF!</v>
      </c>
      <c r="BI140" s="41" t="e">
        <f>+VLOOKUP($AD140,[1]!unidad_medida[[nombre]:[Columna1]],5,0)</f>
        <v>#REF!</v>
      </c>
    </row>
    <row r="141" spans="1:61" ht="24" x14ac:dyDescent="0.35">
      <c r="A141" s="58" t="s">
        <v>250</v>
      </c>
      <c r="B141" s="58" t="s">
        <v>251</v>
      </c>
      <c r="C141" s="59">
        <v>4.0999999999999996</v>
      </c>
      <c r="D141" s="19">
        <f t="shared" si="100"/>
        <v>140</v>
      </c>
      <c r="E141" s="20" t="s">
        <v>237</v>
      </c>
      <c r="F141" s="21"/>
      <c r="G141" s="22"/>
      <c r="H141" s="22"/>
      <c r="I141" s="24">
        <v>100111004</v>
      </c>
      <c r="J141" s="23" t="s">
        <v>48</v>
      </c>
      <c r="K141" s="22"/>
      <c r="L141" s="22"/>
      <c r="M141" s="22"/>
      <c r="N141" s="22"/>
      <c r="O141" s="22"/>
      <c r="P141" s="53" t="str">
        <f t="shared" si="105"/>
        <v>Número de Empresas y Ventas del Sector Agrícola en cultivos de  Cebada según la Categoría de Tamaño Específica del Servicio de Impuestos Internos de Chile para el Año 2020 (USD)</v>
      </c>
      <c r="Q141" s="20" t="str">
        <f t="shared" si="106"/>
        <v>Informe 4</v>
      </c>
      <c r="R141" s="49" t="s">
        <v>163</v>
      </c>
      <c r="S141" s="50">
        <f t="shared" si="107"/>
        <v>100111004</v>
      </c>
      <c r="T141" s="28"/>
      <c r="U141" s="28"/>
      <c r="V141" s="28"/>
      <c r="W141" s="28"/>
      <c r="X141" s="28"/>
      <c r="Y141" s="28"/>
      <c r="Z141" s="25"/>
      <c r="AA141" s="54"/>
      <c r="AB141" s="30" t="str">
        <f t="shared" si="101"/>
        <v>Chile</v>
      </c>
      <c r="AC141" s="31" t="str">
        <f t="shared" si="101"/>
        <v>Año 2020</v>
      </c>
      <c r="AD141" s="32" t="str">
        <f t="shared" si="101"/>
        <v>Múltiples</v>
      </c>
      <c r="AE141" s="30" t="str">
        <f t="shared" si="101"/>
        <v>Ventas</v>
      </c>
      <c r="AG141" s="33" t="str">
        <f t="shared" si="95"/>
        <v>Informe 4</v>
      </c>
      <c r="AH141" s="34" t="str">
        <f t="shared" si="104"/>
        <v>Ventas Estimadas Agricultura</v>
      </c>
      <c r="AI141" s="34" t="str">
        <f t="shared" si="104"/>
        <v>Ventas estimadas de empresas dedicadas a agricultura y/o ganadería</v>
      </c>
      <c r="AJ141" s="34" t="str">
        <f t="shared" si="96"/>
        <v>Número de Empresas y Ventas del Sector Agrícola en cultivos de  Cebada según la Categoría de Tamaño Específica del Servicio de Impuestos Internos de Chile para el Año 2020 (USD)</v>
      </c>
      <c r="AK141" s="35" t="str">
        <f t="shared" si="102"/>
        <v>Año 2020</v>
      </c>
      <c r="AL141" s="34" t="str">
        <f t="shared" si="102"/>
        <v>venta estimada, empresas en agricultura, cultivos, actividad económica, agricultura, ganadería</v>
      </c>
      <c r="AM141" s="36">
        <f t="shared" si="97"/>
        <v>0</v>
      </c>
      <c r="AN141" s="44" t="str">
        <f t="shared" si="98"/>
        <v>CHL</v>
      </c>
      <c r="AO141" s="44" t="str">
        <f t="shared" si="98"/>
        <v>País</v>
      </c>
      <c r="AP141" s="34" t="str">
        <f t="shared" si="98"/>
        <v>Número de Empleados de las empresas dedicadas a una actividad económica asociada a la agricultura o la ganadería, según tamaño de la empresa.</v>
      </c>
      <c r="AQ141" s="45">
        <f t="shared" si="98"/>
        <v>44324</v>
      </c>
      <c r="AR141" s="36" t="str">
        <f t="shared" si="98"/>
        <v>Español</v>
      </c>
      <c r="AS141" s="36" t="str">
        <f t="shared" si="98"/>
        <v>Naty</v>
      </c>
      <c r="AT141" s="40" t="str">
        <f t="shared" si="98"/>
        <v>No Aplica</v>
      </c>
      <c r="AU141" s="40" t="str">
        <f t="shared" si="98"/>
        <v>No Aplica</v>
      </c>
      <c r="AV141" s="40" t="str">
        <f t="shared" si="98"/>
        <v>No Aplica</v>
      </c>
      <c r="AW141" s="35">
        <f t="shared" si="98"/>
        <v>100117006</v>
      </c>
      <c r="AX141" s="41" t="e">
        <f t="shared" si="98"/>
        <v>#REF!</v>
      </c>
      <c r="AY141" s="46" t="str">
        <f t="shared" si="98"/>
        <v>Fruta</v>
      </c>
      <c r="AZ141" s="40">
        <f t="shared" si="98"/>
        <v>38</v>
      </c>
      <c r="BA141" s="41" t="e">
        <f>+VLOOKUP($AC141,[1]!Temporalidad[[nombre]:[Columna1]],7,0)</f>
        <v>#REF!</v>
      </c>
      <c r="BB141" s="41" t="e">
        <f>+VLOOKUP($E141,[1]!Tipo_Gráfico[#Data],2,0)</f>
        <v>#REF!</v>
      </c>
      <c r="BC141" s="36" t="str">
        <f t="shared" si="103"/>
        <v>Servicio de Impuestos Internos , Ministerio de Hacienda, Chile</v>
      </c>
      <c r="BD141" s="35" t="e">
        <f>+VLOOKUP($AD141,[1]!unidad_medida[[nombre]:[Columna1]],2,0)</f>
        <v>#REF!</v>
      </c>
      <c r="BE141" s="40" t="str">
        <f t="shared" si="99"/>
        <v>No Aplica</v>
      </c>
      <c r="BF141" s="40" t="str">
        <f t="shared" si="99"/>
        <v>No Aplica</v>
      </c>
      <c r="BG141" s="40" t="str">
        <f t="shared" si="99"/>
        <v>No Aplica</v>
      </c>
      <c r="BH141" s="41" t="e">
        <f>+VLOOKUP($AS141,[1]!Responsables[#Data],3,0)</f>
        <v>#REF!</v>
      </c>
      <c r="BI141" s="41" t="e">
        <f>+VLOOKUP($AD141,[1]!unidad_medida[[nombre]:[Columna1]],5,0)</f>
        <v>#REF!</v>
      </c>
    </row>
    <row r="142" spans="1:61" ht="24" x14ac:dyDescent="0.35">
      <c r="A142" s="58" t="s">
        <v>250</v>
      </c>
      <c r="B142" s="58" t="s">
        <v>251</v>
      </c>
      <c r="C142" s="59">
        <v>4.0999999999999996</v>
      </c>
      <c r="D142" s="19">
        <f t="shared" si="100"/>
        <v>141</v>
      </c>
      <c r="E142" s="20" t="s">
        <v>237</v>
      </c>
      <c r="F142" s="21"/>
      <c r="G142" s="22"/>
      <c r="H142" s="22"/>
      <c r="I142" s="24">
        <v>100111005</v>
      </c>
      <c r="J142" s="23" t="s">
        <v>48</v>
      </c>
      <c r="K142" s="22"/>
      <c r="L142" s="22"/>
      <c r="M142" s="22"/>
      <c r="N142" s="22"/>
      <c r="O142" s="22"/>
      <c r="P142" s="53" t="str">
        <f t="shared" si="105"/>
        <v>Número de Empresas y Ventas del Sector Agrícola en cultivos de  Avena según la Categoría de Tamaño Específica del Servicio de Impuestos Internos de Chile para el Año 2020 (USD)</v>
      </c>
      <c r="Q142" s="20" t="str">
        <f t="shared" si="106"/>
        <v>Informe 4</v>
      </c>
      <c r="R142" s="49" t="s">
        <v>165</v>
      </c>
      <c r="S142" s="50">
        <f t="shared" si="107"/>
        <v>100111005</v>
      </c>
      <c r="T142" s="28"/>
      <c r="U142" s="28"/>
      <c r="V142" s="28"/>
      <c r="W142" s="28"/>
      <c r="X142" s="28"/>
      <c r="Y142" s="28"/>
      <c r="Z142" s="25"/>
      <c r="AA142" s="54"/>
      <c r="AB142" s="30" t="str">
        <f t="shared" si="101"/>
        <v>Chile</v>
      </c>
      <c r="AC142" s="31" t="str">
        <f t="shared" si="101"/>
        <v>Año 2020</v>
      </c>
      <c r="AD142" s="32" t="str">
        <f t="shared" si="101"/>
        <v>Múltiples</v>
      </c>
      <c r="AE142" s="30" t="str">
        <f t="shared" si="101"/>
        <v>Ventas</v>
      </c>
      <c r="AG142" s="33" t="str">
        <f t="shared" si="95"/>
        <v>Informe 4</v>
      </c>
      <c r="AH142" s="34" t="str">
        <f t="shared" si="104"/>
        <v>Ventas Estimadas Agricultura</v>
      </c>
      <c r="AI142" s="34" t="str">
        <f t="shared" si="104"/>
        <v>Ventas estimadas de empresas dedicadas a agricultura y/o ganadería</v>
      </c>
      <c r="AJ142" s="34" t="str">
        <f t="shared" si="96"/>
        <v>Número de Empresas y Ventas del Sector Agrícola en cultivos de  Avena según la Categoría de Tamaño Específica del Servicio de Impuestos Internos de Chile para el Año 2020 (USD)</v>
      </c>
      <c r="AK142" s="35" t="str">
        <f t="shared" si="102"/>
        <v>Año 2020</v>
      </c>
      <c r="AL142" s="34" t="str">
        <f t="shared" si="102"/>
        <v>venta estimada, empresas en agricultura, cultivos, actividad económica, agricultura, ganadería</v>
      </c>
      <c r="AM142" s="36">
        <f t="shared" si="97"/>
        <v>0</v>
      </c>
      <c r="AN142" s="44" t="str">
        <f t="shared" si="98"/>
        <v>CHL</v>
      </c>
      <c r="AO142" s="44" t="str">
        <f t="shared" si="98"/>
        <v>País</v>
      </c>
      <c r="AP142" s="34" t="str">
        <f t="shared" si="98"/>
        <v>Número de Empleados de las empresas dedicadas a una actividad económica asociada a la agricultura o la ganadería, según tamaño de la empresa.</v>
      </c>
      <c r="AQ142" s="45">
        <f t="shared" si="98"/>
        <v>44324</v>
      </c>
      <c r="AR142" s="36" t="str">
        <f t="shared" si="98"/>
        <v>Español</v>
      </c>
      <c r="AS142" s="36" t="str">
        <f t="shared" si="98"/>
        <v>Naty</v>
      </c>
      <c r="AT142" s="40" t="str">
        <f t="shared" si="98"/>
        <v>No Aplica</v>
      </c>
      <c r="AU142" s="40" t="str">
        <f t="shared" si="98"/>
        <v>No Aplica</v>
      </c>
      <c r="AV142" s="40" t="str">
        <f t="shared" si="98"/>
        <v>No Aplica</v>
      </c>
      <c r="AW142" s="35">
        <f t="shared" si="98"/>
        <v>100117006</v>
      </c>
      <c r="AX142" s="41" t="e">
        <f t="shared" si="98"/>
        <v>#REF!</v>
      </c>
      <c r="AY142" s="46" t="str">
        <f t="shared" si="98"/>
        <v>Fruta</v>
      </c>
      <c r="AZ142" s="40">
        <f t="shared" si="98"/>
        <v>38</v>
      </c>
      <c r="BA142" s="41" t="e">
        <f>+VLOOKUP($AC142,[1]!Temporalidad[[nombre]:[Columna1]],7,0)</f>
        <v>#REF!</v>
      </c>
      <c r="BB142" s="41" t="e">
        <f>+VLOOKUP($E142,[1]!Tipo_Gráfico[#Data],2,0)</f>
        <v>#REF!</v>
      </c>
      <c r="BC142" s="36" t="str">
        <f t="shared" si="103"/>
        <v>Servicio de Impuestos Internos , Ministerio de Hacienda, Chile</v>
      </c>
      <c r="BD142" s="35" t="e">
        <f>+VLOOKUP($AD142,[1]!unidad_medida[[nombre]:[Columna1]],2,0)</f>
        <v>#REF!</v>
      </c>
      <c r="BE142" s="40" t="str">
        <f t="shared" si="99"/>
        <v>No Aplica</v>
      </c>
      <c r="BF142" s="40" t="str">
        <f t="shared" si="99"/>
        <v>No Aplica</v>
      </c>
      <c r="BG142" s="40" t="str">
        <f t="shared" si="99"/>
        <v>No Aplica</v>
      </c>
      <c r="BH142" s="41" t="e">
        <f>+VLOOKUP($AS142,[1]!Responsables[#Data],3,0)</f>
        <v>#REF!</v>
      </c>
      <c r="BI142" s="41" t="e">
        <f>+VLOOKUP($AD142,[1]!unidad_medida[[nombre]:[Columna1]],5,0)</f>
        <v>#REF!</v>
      </c>
    </row>
    <row r="143" spans="1:61" ht="24" x14ac:dyDescent="0.35">
      <c r="A143" s="58" t="s">
        <v>250</v>
      </c>
      <c r="B143" s="58" t="s">
        <v>251</v>
      </c>
      <c r="C143" s="59">
        <v>4.0999999999999996</v>
      </c>
      <c r="D143" s="19">
        <f t="shared" si="100"/>
        <v>142</v>
      </c>
      <c r="E143" s="20" t="s">
        <v>237</v>
      </c>
      <c r="F143" s="21"/>
      <c r="G143" s="22"/>
      <c r="H143" s="22"/>
      <c r="I143" s="24">
        <v>100111011</v>
      </c>
      <c r="J143" s="23" t="s">
        <v>48</v>
      </c>
      <c r="K143" s="22"/>
      <c r="L143" s="22"/>
      <c r="M143" s="22"/>
      <c r="N143" s="22"/>
      <c r="O143" s="22"/>
      <c r="P143" s="53" t="str">
        <f t="shared" si="105"/>
        <v>Número de Empresas y Ventas del Sector Agrícola en cultivos de  Otros cereales según la Categoría de Tamaño Específica del Servicio de Impuestos Internos de Chile para el Año 2020 (USD)</v>
      </c>
      <c r="Q143" s="20" t="str">
        <f t="shared" si="106"/>
        <v>Informe 4</v>
      </c>
      <c r="R143" s="49" t="s">
        <v>167</v>
      </c>
      <c r="S143" s="50">
        <f t="shared" si="107"/>
        <v>100111011</v>
      </c>
      <c r="T143" s="28"/>
      <c r="U143" s="28"/>
      <c r="V143" s="28"/>
      <c r="W143" s="28"/>
      <c r="X143" s="28"/>
      <c r="Y143" s="28"/>
      <c r="Z143" s="25"/>
      <c r="AA143" s="54"/>
      <c r="AB143" s="30" t="str">
        <f t="shared" si="101"/>
        <v>Chile</v>
      </c>
      <c r="AC143" s="31" t="str">
        <f t="shared" si="101"/>
        <v>Año 2020</v>
      </c>
      <c r="AD143" s="32" t="str">
        <f t="shared" si="101"/>
        <v>Múltiples</v>
      </c>
      <c r="AE143" s="30" t="str">
        <f t="shared" si="101"/>
        <v>Ventas</v>
      </c>
      <c r="AG143" s="33" t="str">
        <f t="shared" si="95"/>
        <v>Informe 4</v>
      </c>
      <c r="AH143" s="34" t="str">
        <f t="shared" si="104"/>
        <v>Ventas Estimadas Agricultura</v>
      </c>
      <c r="AI143" s="34" t="str">
        <f t="shared" si="104"/>
        <v>Ventas estimadas de empresas dedicadas a agricultura y/o ganadería</v>
      </c>
      <c r="AJ143" s="34" t="str">
        <f t="shared" si="96"/>
        <v>Número de Empresas y Ventas del Sector Agrícola en cultivos de  Otros cereales según la Categoría de Tamaño Específica del Servicio de Impuestos Internos de Chile para el Año 2020 (USD)</v>
      </c>
      <c r="AK143" s="35" t="str">
        <f t="shared" si="102"/>
        <v>Año 2020</v>
      </c>
      <c r="AL143" s="34" t="str">
        <f t="shared" si="102"/>
        <v>venta estimada, empresas en agricultura, cultivos, actividad económica, agricultura, ganadería</v>
      </c>
      <c r="AM143" s="36">
        <f t="shared" si="97"/>
        <v>0</v>
      </c>
      <c r="AN143" s="44" t="str">
        <f t="shared" si="98"/>
        <v>CHL</v>
      </c>
      <c r="AO143" s="44" t="str">
        <f t="shared" si="98"/>
        <v>País</v>
      </c>
      <c r="AP143" s="34" t="str">
        <f t="shared" si="98"/>
        <v>Número de Empleados de las empresas dedicadas a una actividad económica asociada a la agricultura o la ganadería, según tamaño de la empresa.</v>
      </c>
      <c r="AQ143" s="45">
        <f t="shared" si="98"/>
        <v>44324</v>
      </c>
      <c r="AR143" s="36" t="str">
        <f t="shared" si="98"/>
        <v>Español</v>
      </c>
      <c r="AS143" s="36" t="str">
        <f t="shared" si="98"/>
        <v>Naty</v>
      </c>
      <c r="AT143" s="40" t="str">
        <f t="shared" si="98"/>
        <v>No Aplica</v>
      </c>
      <c r="AU143" s="40" t="str">
        <f t="shared" si="98"/>
        <v>No Aplica</v>
      </c>
      <c r="AV143" s="40" t="str">
        <f t="shared" si="98"/>
        <v>No Aplica</v>
      </c>
      <c r="AW143" s="35">
        <f t="shared" si="98"/>
        <v>100117006</v>
      </c>
      <c r="AX143" s="41" t="e">
        <f t="shared" si="98"/>
        <v>#REF!</v>
      </c>
      <c r="AY143" s="46" t="str">
        <f t="shared" si="98"/>
        <v>Fruta</v>
      </c>
      <c r="AZ143" s="40">
        <f t="shared" si="98"/>
        <v>38</v>
      </c>
      <c r="BA143" s="41" t="e">
        <f>+VLOOKUP($AC143,[1]!Temporalidad[[nombre]:[Columna1]],7,0)</f>
        <v>#REF!</v>
      </c>
      <c r="BB143" s="41" t="e">
        <f>+VLOOKUP($E143,[1]!Tipo_Gráfico[#Data],2,0)</f>
        <v>#REF!</v>
      </c>
      <c r="BC143" s="36" t="str">
        <f t="shared" si="103"/>
        <v>Servicio de Impuestos Internos , Ministerio de Hacienda, Chile</v>
      </c>
      <c r="BD143" s="35" t="e">
        <f>+VLOOKUP($AD143,[1]!unidad_medida[[nombre]:[Columna1]],2,0)</f>
        <v>#REF!</v>
      </c>
      <c r="BE143" s="40" t="str">
        <f t="shared" si="99"/>
        <v>No Aplica</v>
      </c>
      <c r="BF143" s="40" t="str">
        <f t="shared" si="99"/>
        <v>No Aplica</v>
      </c>
      <c r="BG143" s="40" t="str">
        <f t="shared" si="99"/>
        <v>No Aplica</v>
      </c>
      <c r="BH143" s="41" t="e">
        <f>+VLOOKUP($AS143,[1]!Responsables[#Data],3,0)</f>
        <v>#REF!</v>
      </c>
      <c r="BI143" s="41" t="e">
        <f>+VLOOKUP($AD143,[1]!unidad_medida[[nombre]:[Columna1]],5,0)</f>
        <v>#REF!</v>
      </c>
    </row>
    <row r="144" spans="1:61" ht="24" x14ac:dyDescent="0.35">
      <c r="A144" s="58" t="s">
        <v>250</v>
      </c>
      <c r="B144" s="58" t="s">
        <v>251</v>
      </c>
      <c r="C144" s="59">
        <v>4.0999999999999996</v>
      </c>
      <c r="D144" s="19">
        <f t="shared" si="100"/>
        <v>143</v>
      </c>
      <c r="E144" s="20" t="s">
        <v>237</v>
      </c>
      <c r="F144" s="21"/>
      <c r="G144" s="22"/>
      <c r="H144" s="22"/>
      <c r="I144" s="24">
        <v>100112046</v>
      </c>
      <c r="J144" s="23" t="s">
        <v>48</v>
      </c>
      <c r="K144" s="22"/>
      <c r="L144" s="22"/>
      <c r="M144" s="22"/>
      <c r="N144" s="22"/>
      <c r="O144" s="22"/>
      <c r="P144" s="53" t="str">
        <f t="shared" si="105"/>
        <v>Número de Empresas y Ventas del Sector Agrícola en cultivos de  Hortalizas y melones según la Categoría de Tamaño Específica del Servicio de Impuestos Internos de Chile para el Año 2020 (USD)</v>
      </c>
      <c r="Q144" s="20" t="str">
        <f t="shared" si="106"/>
        <v>Informe 4</v>
      </c>
      <c r="R144" s="49" t="s">
        <v>169</v>
      </c>
      <c r="S144" s="50">
        <f t="shared" si="107"/>
        <v>100112046</v>
      </c>
      <c r="T144" s="28"/>
      <c r="U144" s="28"/>
      <c r="V144" s="28"/>
      <c r="W144" s="28"/>
      <c r="X144" s="28"/>
      <c r="Y144" s="28"/>
      <c r="Z144" s="25"/>
      <c r="AA144" s="54"/>
      <c r="AB144" s="30" t="str">
        <f t="shared" si="101"/>
        <v>Chile</v>
      </c>
      <c r="AC144" s="31" t="str">
        <f t="shared" si="101"/>
        <v>Año 2020</v>
      </c>
      <c r="AD144" s="32" t="str">
        <f t="shared" si="101"/>
        <v>Múltiples</v>
      </c>
      <c r="AE144" s="30" t="str">
        <f t="shared" si="101"/>
        <v>Ventas</v>
      </c>
      <c r="AG144" s="33" t="str">
        <f t="shared" si="95"/>
        <v>Informe 4</v>
      </c>
      <c r="AH144" s="34" t="str">
        <f t="shared" si="104"/>
        <v>Ventas Estimadas Agricultura</v>
      </c>
      <c r="AI144" s="34" t="str">
        <f t="shared" si="104"/>
        <v>Ventas estimadas de empresas dedicadas a agricultura y/o ganadería</v>
      </c>
      <c r="AJ144" s="34" t="str">
        <f t="shared" si="96"/>
        <v>Número de Empresas y Ventas del Sector Agrícola en cultivos de  Hortalizas y melones según la Categoría de Tamaño Específica del Servicio de Impuestos Internos de Chile para el Año 2020 (USD)</v>
      </c>
      <c r="AK144" s="35" t="str">
        <f t="shared" si="102"/>
        <v>Año 2020</v>
      </c>
      <c r="AL144" s="34" t="str">
        <f t="shared" si="102"/>
        <v>venta estimada, empresas en agricultura, cultivos, actividad económica, agricultura, ganadería</v>
      </c>
      <c r="AM144" s="36">
        <f t="shared" si="97"/>
        <v>0</v>
      </c>
      <c r="AN144" s="44" t="str">
        <f t="shared" si="98"/>
        <v>CHL</v>
      </c>
      <c r="AO144" s="44" t="str">
        <f t="shared" si="98"/>
        <v>País</v>
      </c>
      <c r="AP144" s="34" t="str">
        <f t="shared" si="98"/>
        <v>Número de Empleados de las empresas dedicadas a una actividad económica asociada a la agricultura o la ganadería, según tamaño de la empresa.</v>
      </c>
      <c r="AQ144" s="45">
        <f t="shared" si="98"/>
        <v>44324</v>
      </c>
      <c r="AR144" s="36" t="str">
        <f t="shared" si="98"/>
        <v>Español</v>
      </c>
      <c r="AS144" s="36" t="str">
        <f t="shared" si="98"/>
        <v>Naty</v>
      </c>
      <c r="AT144" s="40" t="str">
        <f t="shared" si="98"/>
        <v>No Aplica</v>
      </c>
      <c r="AU144" s="40" t="str">
        <f t="shared" si="98"/>
        <v>No Aplica</v>
      </c>
      <c r="AV144" s="40" t="str">
        <f t="shared" si="98"/>
        <v>No Aplica</v>
      </c>
      <c r="AW144" s="35">
        <f t="shared" si="98"/>
        <v>100117006</v>
      </c>
      <c r="AX144" s="41" t="e">
        <f t="shared" si="98"/>
        <v>#REF!</v>
      </c>
      <c r="AY144" s="46" t="str">
        <f t="shared" si="98"/>
        <v>Fruta</v>
      </c>
      <c r="AZ144" s="40">
        <f t="shared" si="98"/>
        <v>38</v>
      </c>
      <c r="BA144" s="41" t="e">
        <f>+VLOOKUP($AC144,[1]!Temporalidad[[nombre]:[Columna1]],7,0)</f>
        <v>#REF!</v>
      </c>
      <c r="BB144" s="41" t="e">
        <f>+VLOOKUP($E144,[1]!Tipo_Gráfico[#Data],2,0)</f>
        <v>#REF!</v>
      </c>
      <c r="BC144" s="36" t="str">
        <f t="shared" si="103"/>
        <v>Servicio de Impuestos Internos , Ministerio de Hacienda, Chile</v>
      </c>
      <c r="BD144" s="35" t="e">
        <f>+VLOOKUP($AD144,[1]!unidad_medida[[nombre]:[Columna1]],2,0)</f>
        <v>#REF!</v>
      </c>
      <c r="BE144" s="40" t="str">
        <f t="shared" si="99"/>
        <v>No Aplica</v>
      </c>
      <c r="BF144" s="40" t="str">
        <f t="shared" si="99"/>
        <v>No Aplica</v>
      </c>
      <c r="BG144" s="40" t="str">
        <f t="shared" si="99"/>
        <v>No Aplica</v>
      </c>
      <c r="BH144" s="41" t="e">
        <f>+VLOOKUP($AS144,[1]!Responsables[#Data],3,0)</f>
        <v>#REF!</v>
      </c>
      <c r="BI144" s="41" t="e">
        <f>+VLOOKUP($AD144,[1]!unidad_medida[[nombre]:[Columna1]],5,0)</f>
        <v>#REF!</v>
      </c>
    </row>
    <row r="145" spans="1:61" ht="24" x14ac:dyDescent="0.35">
      <c r="A145" s="58" t="s">
        <v>250</v>
      </c>
      <c r="B145" s="58" t="s">
        <v>251</v>
      </c>
      <c r="C145" s="59">
        <v>4.0999999999999996</v>
      </c>
      <c r="D145" s="19">
        <f t="shared" si="100"/>
        <v>144</v>
      </c>
      <c r="E145" s="20" t="s">
        <v>237</v>
      </c>
      <c r="F145" s="21"/>
      <c r="G145" s="22"/>
      <c r="H145" s="22"/>
      <c r="I145" s="24">
        <v>100113001</v>
      </c>
      <c r="J145" s="23" t="s">
        <v>48</v>
      </c>
      <c r="K145" s="22"/>
      <c r="L145" s="22"/>
      <c r="M145" s="22"/>
      <c r="N145" s="22"/>
      <c r="O145" s="22"/>
      <c r="P145" s="53" t="str">
        <f t="shared" si="105"/>
        <v>Número de Empresas y Ventas del Sector Agrícola en cultivos de  Lupino según la Categoría de Tamaño Específica del Servicio de Impuestos Internos de Chile para el Año 2020 (USD)</v>
      </c>
      <c r="Q145" s="20" t="str">
        <f t="shared" si="106"/>
        <v>Informe 4</v>
      </c>
      <c r="R145" s="49" t="s">
        <v>171</v>
      </c>
      <c r="S145" s="50">
        <f t="shared" si="107"/>
        <v>100113001</v>
      </c>
      <c r="T145" s="28"/>
      <c r="U145" s="28"/>
      <c r="V145" s="28"/>
      <c r="W145" s="28"/>
      <c r="X145" s="28"/>
      <c r="Y145" s="28"/>
      <c r="Z145" s="25"/>
      <c r="AA145" s="54"/>
      <c r="AB145" s="30" t="str">
        <f t="shared" si="101"/>
        <v>Chile</v>
      </c>
      <c r="AC145" s="31" t="str">
        <f t="shared" si="101"/>
        <v>Año 2020</v>
      </c>
      <c r="AD145" s="32" t="str">
        <f t="shared" si="101"/>
        <v>Múltiples</v>
      </c>
      <c r="AE145" s="30" t="str">
        <f t="shared" si="101"/>
        <v>Ventas</v>
      </c>
      <c r="AG145" s="33" t="str">
        <f t="shared" si="95"/>
        <v>Informe 4</v>
      </c>
      <c r="AH145" s="34" t="str">
        <f t="shared" si="104"/>
        <v>Ventas Estimadas Agricultura</v>
      </c>
      <c r="AI145" s="34" t="str">
        <f t="shared" si="104"/>
        <v>Ventas estimadas de empresas dedicadas a agricultura y/o ganadería</v>
      </c>
      <c r="AJ145" s="34" t="str">
        <f t="shared" si="96"/>
        <v>Número de Empresas y Ventas del Sector Agrícola en cultivos de  Lupino según la Categoría de Tamaño Específica del Servicio de Impuestos Internos de Chile para el Año 2020 (USD)</v>
      </c>
      <c r="AK145" s="35" t="str">
        <f t="shared" si="102"/>
        <v>Año 2020</v>
      </c>
      <c r="AL145" s="34" t="str">
        <f t="shared" si="102"/>
        <v>venta estimada, empresas en agricultura, cultivos, actividad económica, agricultura, ganadería</v>
      </c>
      <c r="AM145" s="36">
        <f t="shared" si="97"/>
        <v>0</v>
      </c>
      <c r="AN145" s="44" t="str">
        <f t="shared" si="98"/>
        <v>CHL</v>
      </c>
      <c r="AO145" s="44" t="str">
        <f t="shared" si="98"/>
        <v>País</v>
      </c>
      <c r="AP145" s="34" t="str">
        <f t="shared" si="98"/>
        <v>Número de Empleados de las empresas dedicadas a una actividad económica asociada a la agricultura o la ganadería, según tamaño de la empresa.</v>
      </c>
      <c r="AQ145" s="45">
        <f t="shared" si="98"/>
        <v>44324</v>
      </c>
      <c r="AR145" s="36" t="str">
        <f t="shared" si="98"/>
        <v>Español</v>
      </c>
      <c r="AS145" s="36" t="str">
        <f t="shared" si="98"/>
        <v>Naty</v>
      </c>
      <c r="AT145" s="40" t="str">
        <f t="shared" si="98"/>
        <v>No Aplica</v>
      </c>
      <c r="AU145" s="40" t="str">
        <f t="shared" si="98"/>
        <v>No Aplica</v>
      </c>
      <c r="AV145" s="40" t="str">
        <f t="shared" si="98"/>
        <v>No Aplica</v>
      </c>
      <c r="AW145" s="35">
        <f t="shared" si="98"/>
        <v>100117006</v>
      </c>
      <c r="AX145" s="41" t="e">
        <f t="shared" si="98"/>
        <v>#REF!</v>
      </c>
      <c r="AY145" s="46" t="str">
        <f t="shared" si="98"/>
        <v>Fruta</v>
      </c>
      <c r="AZ145" s="40">
        <f t="shared" si="98"/>
        <v>38</v>
      </c>
      <c r="BA145" s="41" t="e">
        <f>+VLOOKUP($AC145,[1]!Temporalidad[[nombre]:[Columna1]],7,0)</f>
        <v>#REF!</v>
      </c>
      <c r="BB145" s="41" t="e">
        <f>+VLOOKUP($E145,[1]!Tipo_Gráfico[#Data],2,0)</f>
        <v>#REF!</v>
      </c>
      <c r="BC145" s="36" t="str">
        <f t="shared" si="103"/>
        <v>Servicio de Impuestos Internos , Ministerio de Hacienda, Chile</v>
      </c>
      <c r="BD145" s="35" t="e">
        <f>+VLOOKUP($AD145,[1]!unidad_medida[[nombre]:[Columna1]],2,0)</f>
        <v>#REF!</v>
      </c>
      <c r="BE145" s="40" t="str">
        <f t="shared" si="99"/>
        <v>No Aplica</v>
      </c>
      <c r="BF145" s="40" t="str">
        <f t="shared" si="99"/>
        <v>No Aplica</v>
      </c>
      <c r="BG145" s="40" t="str">
        <f t="shared" si="99"/>
        <v>No Aplica</v>
      </c>
      <c r="BH145" s="41" t="e">
        <f>+VLOOKUP($AS145,[1]!Responsables[#Data],3,0)</f>
        <v>#REF!</v>
      </c>
      <c r="BI145" s="41" t="e">
        <f>+VLOOKUP($AD145,[1]!unidad_medida[[nombre]:[Columna1]],5,0)</f>
        <v>#REF!</v>
      </c>
    </row>
    <row r="146" spans="1:61" ht="24" x14ac:dyDescent="0.35">
      <c r="A146" s="58" t="s">
        <v>250</v>
      </c>
      <c r="B146" s="58" t="s">
        <v>251</v>
      </c>
      <c r="C146" s="59">
        <v>4.0999999999999996</v>
      </c>
      <c r="D146" s="19">
        <f t="shared" si="100"/>
        <v>145</v>
      </c>
      <c r="E146" s="20" t="s">
        <v>237</v>
      </c>
      <c r="F146" s="21"/>
      <c r="G146" s="22"/>
      <c r="H146" s="22"/>
      <c r="I146" s="24">
        <v>100113002</v>
      </c>
      <c r="J146" s="23" t="s">
        <v>48</v>
      </c>
      <c r="K146" s="22"/>
      <c r="L146" s="22"/>
      <c r="M146" s="22"/>
      <c r="N146" s="22"/>
      <c r="O146" s="22"/>
      <c r="P146" s="53" t="str">
        <f t="shared" si="105"/>
        <v>Número de Empresas y Ventas del Sector Agrícola en cultivos de  Semillas de Maravilla según la Categoría de Tamaño Específica del Servicio de Impuestos Internos de Chile para el Año 2020 (USD)</v>
      </c>
      <c r="Q146" s="20" t="str">
        <f t="shared" si="106"/>
        <v>Informe 4</v>
      </c>
      <c r="R146" s="49" t="s">
        <v>173</v>
      </c>
      <c r="S146" s="50">
        <f t="shared" si="107"/>
        <v>100113002</v>
      </c>
      <c r="T146" s="28"/>
      <c r="U146" s="28"/>
      <c r="V146" s="28"/>
      <c r="W146" s="28"/>
      <c r="X146" s="28"/>
      <c r="Y146" s="28"/>
      <c r="Z146" s="25"/>
      <c r="AA146" s="54"/>
      <c r="AB146" s="30" t="str">
        <f t="shared" si="101"/>
        <v>Chile</v>
      </c>
      <c r="AC146" s="31" t="str">
        <f t="shared" si="101"/>
        <v>Año 2020</v>
      </c>
      <c r="AD146" s="32" t="str">
        <f t="shared" si="101"/>
        <v>Múltiples</v>
      </c>
      <c r="AE146" s="30" t="str">
        <f t="shared" si="101"/>
        <v>Ventas</v>
      </c>
      <c r="AG146" s="33" t="str">
        <f t="shared" si="95"/>
        <v>Informe 4</v>
      </c>
      <c r="AH146" s="34" t="str">
        <f t="shared" si="104"/>
        <v>Ventas Estimadas Agricultura</v>
      </c>
      <c r="AI146" s="34" t="str">
        <f t="shared" si="104"/>
        <v>Ventas estimadas de empresas dedicadas a agricultura y/o ganadería</v>
      </c>
      <c r="AJ146" s="34" t="str">
        <f t="shared" si="96"/>
        <v>Número de Empresas y Ventas del Sector Agrícola en cultivos de  Semillas de Maravilla según la Categoría de Tamaño Específica del Servicio de Impuestos Internos de Chile para el Año 2020 (USD)</v>
      </c>
      <c r="AK146" s="35" t="str">
        <f t="shared" si="102"/>
        <v>Año 2020</v>
      </c>
      <c r="AL146" s="34" t="str">
        <f t="shared" si="102"/>
        <v>venta estimada, empresas en agricultura, cultivos, actividad económica, agricultura, ganadería</v>
      </c>
      <c r="AM146" s="36">
        <f t="shared" si="97"/>
        <v>0</v>
      </c>
      <c r="AN146" s="44" t="str">
        <f t="shared" si="98"/>
        <v>CHL</v>
      </c>
      <c r="AO146" s="44" t="str">
        <f t="shared" si="98"/>
        <v>País</v>
      </c>
      <c r="AP146" s="34" t="str">
        <f t="shared" si="98"/>
        <v>Número de Empleados de las empresas dedicadas a una actividad económica asociada a la agricultura o la ganadería, según tamaño de la empresa.</v>
      </c>
      <c r="AQ146" s="45">
        <f t="shared" si="98"/>
        <v>44324</v>
      </c>
      <c r="AR146" s="36" t="str">
        <f t="shared" si="98"/>
        <v>Español</v>
      </c>
      <c r="AS146" s="36" t="str">
        <f t="shared" si="98"/>
        <v>Naty</v>
      </c>
      <c r="AT146" s="40" t="str">
        <f t="shared" si="98"/>
        <v>No Aplica</v>
      </c>
      <c r="AU146" s="40" t="str">
        <f t="shared" si="98"/>
        <v>No Aplica</v>
      </c>
      <c r="AV146" s="40" t="str">
        <f t="shared" si="98"/>
        <v>No Aplica</v>
      </c>
      <c r="AW146" s="35">
        <f t="shared" si="98"/>
        <v>100117006</v>
      </c>
      <c r="AX146" s="41" t="e">
        <f t="shared" si="98"/>
        <v>#REF!</v>
      </c>
      <c r="AY146" s="46" t="str">
        <f t="shared" si="98"/>
        <v>Fruta</v>
      </c>
      <c r="AZ146" s="40">
        <f t="shared" si="98"/>
        <v>38</v>
      </c>
      <c r="BA146" s="41" t="e">
        <f>+VLOOKUP($AC146,[1]!Temporalidad[[nombre]:[Columna1]],7,0)</f>
        <v>#REF!</v>
      </c>
      <c r="BB146" s="41" t="e">
        <f>+VLOOKUP($E146,[1]!Tipo_Gráfico[#Data],2,0)</f>
        <v>#REF!</v>
      </c>
      <c r="BC146" s="36" t="str">
        <f t="shared" si="103"/>
        <v>Servicio de Impuestos Internos , Ministerio de Hacienda, Chile</v>
      </c>
      <c r="BD146" s="35" t="e">
        <f>+VLOOKUP($AD146,[1]!unidad_medida[[nombre]:[Columna1]],2,0)</f>
        <v>#REF!</v>
      </c>
      <c r="BE146" s="40" t="str">
        <f t="shared" si="99"/>
        <v>No Aplica</v>
      </c>
      <c r="BF146" s="40" t="str">
        <f t="shared" si="99"/>
        <v>No Aplica</v>
      </c>
      <c r="BG146" s="40" t="str">
        <f t="shared" si="99"/>
        <v>No Aplica</v>
      </c>
      <c r="BH146" s="41" t="e">
        <f>+VLOOKUP($AS146,[1]!Responsables[#Data],3,0)</f>
        <v>#REF!</v>
      </c>
      <c r="BI146" s="41" t="e">
        <f>+VLOOKUP($AD146,[1]!unidad_medida[[nombre]:[Columna1]],5,0)</f>
        <v>#REF!</v>
      </c>
    </row>
    <row r="147" spans="1:61" ht="24" x14ac:dyDescent="0.35">
      <c r="A147" s="58" t="s">
        <v>250</v>
      </c>
      <c r="B147" s="58" t="s">
        <v>251</v>
      </c>
      <c r="C147" s="59">
        <v>4.0999999999999996</v>
      </c>
      <c r="D147" s="19">
        <f t="shared" si="100"/>
        <v>146</v>
      </c>
      <c r="E147" s="20" t="s">
        <v>237</v>
      </c>
      <c r="F147" s="21"/>
      <c r="G147" s="22"/>
      <c r="H147" s="22"/>
      <c r="I147" s="24">
        <v>100113003</v>
      </c>
      <c r="J147" s="23" t="s">
        <v>48</v>
      </c>
      <c r="K147" s="22"/>
      <c r="L147" s="22"/>
      <c r="M147" s="22"/>
      <c r="N147" s="22"/>
      <c r="O147" s="22"/>
      <c r="P147" s="53" t="str">
        <f t="shared" si="105"/>
        <v>Número de Empresas y Ventas del Sector Agrícola en cultivos de  Semillas de Raps según la Categoría de Tamaño Específica del Servicio de Impuestos Internos de Chile para el Año 2020 (USD)</v>
      </c>
      <c r="Q147" s="20" t="str">
        <f t="shared" si="106"/>
        <v>Informe 4</v>
      </c>
      <c r="R147" s="49" t="s">
        <v>175</v>
      </c>
      <c r="S147" s="50">
        <f t="shared" si="107"/>
        <v>100113003</v>
      </c>
      <c r="T147" s="28"/>
      <c r="U147" s="28"/>
      <c r="V147" s="28"/>
      <c r="W147" s="28"/>
      <c r="X147" s="28"/>
      <c r="Y147" s="28"/>
      <c r="Z147" s="25"/>
      <c r="AA147" s="54"/>
      <c r="AB147" s="30" t="str">
        <f t="shared" si="101"/>
        <v>Chile</v>
      </c>
      <c r="AC147" s="31" t="str">
        <f t="shared" si="101"/>
        <v>Año 2020</v>
      </c>
      <c r="AD147" s="32" t="str">
        <f t="shared" si="101"/>
        <v>Múltiples</v>
      </c>
      <c r="AE147" s="30" t="str">
        <f t="shared" si="101"/>
        <v>Ventas</v>
      </c>
      <c r="AG147" s="33" t="str">
        <f t="shared" si="95"/>
        <v>Informe 4</v>
      </c>
      <c r="AH147" s="34" t="str">
        <f t="shared" si="104"/>
        <v>Ventas Estimadas Agricultura</v>
      </c>
      <c r="AI147" s="34" t="str">
        <f t="shared" si="104"/>
        <v>Ventas estimadas de empresas dedicadas a agricultura y/o ganadería</v>
      </c>
      <c r="AJ147" s="34" t="str">
        <f t="shared" si="96"/>
        <v>Número de Empresas y Ventas del Sector Agrícola en cultivos de  Semillas de Raps según la Categoría de Tamaño Específica del Servicio de Impuestos Internos de Chile para el Año 2020 (USD)</v>
      </c>
      <c r="AK147" s="35" t="str">
        <f t="shared" si="102"/>
        <v>Año 2020</v>
      </c>
      <c r="AL147" s="34" t="str">
        <f t="shared" si="102"/>
        <v>venta estimada, empresas en agricultura, cultivos, actividad económica, agricultura, ganadería</v>
      </c>
      <c r="AM147" s="36">
        <f t="shared" si="97"/>
        <v>0</v>
      </c>
      <c r="AN147" s="44" t="str">
        <f t="shared" ref="AN147:AZ158" si="108">+AN146</f>
        <v>CHL</v>
      </c>
      <c r="AO147" s="44" t="str">
        <f t="shared" si="108"/>
        <v>País</v>
      </c>
      <c r="AP147" s="34" t="str">
        <f t="shared" si="108"/>
        <v>Número de Empleados de las empresas dedicadas a una actividad económica asociada a la agricultura o la ganadería, según tamaño de la empresa.</v>
      </c>
      <c r="AQ147" s="45">
        <f t="shared" si="108"/>
        <v>44324</v>
      </c>
      <c r="AR147" s="36" t="str">
        <f t="shared" si="108"/>
        <v>Español</v>
      </c>
      <c r="AS147" s="36" t="str">
        <f t="shared" si="108"/>
        <v>Naty</v>
      </c>
      <c r="AT147" s="40" t="str">
        <f t="shared" si="108"/>
        <v>No Aplica</v>
      </c>
      <c r="AU147" s="40" t="str">
        <f t="shared" si="108"/>
        <v>No Aplica</v>
      </c>
      <c r="AV147" s="40" t="str">
        <f t="shared" si="108"/>
        <v>No Aplica</v>
      </c>
      <c r="AW147" s="35">
        <f t="shared" si="108"/>
        <v>100117006</v>
      </c>
      <c r="AX147" s="41" t="e">
        <f t="shared" si="108"/>
        <v>#REF!</v>
      </c>
      <c r="AY147" s="46" t="str">
        <f t="shared" si="108"/>
        <v>Fruta</v>
      </c>
      <c r="AZ147" s="40">
        <f t="shared" si="108"/>
        <v>38</v>
      </c>
      <c r="BA147" s="41" t="e">
        <f>+VLOOKUP($AC147,[1]!Temporalidad[[nombre]:[Columna1]],7,0)</f>
        <v>#REF!</v>
      </c>
      <c r="BB147" s="41" t="e">
        <f>+VLOOKUP($E147,[1]!Tipo_Gráfico[#Data],2,0)</f>
        <v>#REF!</v>
      </c>
      <c r="BC147" s="36" t="str">
        <f t="shared" si="103"/>
        <v>Servicio de Impuestos Internos , Ministerio de Hacienda, Chile</v>
      </c>
      <c r="BD147" s="35" t="e">
        <f>+VLOOKUP($AD147,[1]!unidad_medida[[nombre]:[Columna1]],2,0)</f>
        <v>#REF!</v>
      </c>
      <c r="BE147" s="40" t="str">
        <f t="shared" ref="BE147:BG158" si="109">+BE146</f>
        <v>No Aplica</v>
      </c>
      <c r="BF147" s="40" t="str">
        <f t="shared" si="109"/>
        <v>No Aplica</v>
      </c>
      <c r="BG147" s="40" t="str">
        <f t="shared" si="109"/>
        <v>No Aplica</v>
      </c>
      <c r="BH147" s="41" t="e">
        <f>+VLOOKUP($AS147,[1]!Responsables[#Data],3,0)</f>
        <v>#REF!</v>
      </c>
      <c r="BI147" s="41" t="e">
        <f>+VLOOKUP($AD147,[1]!unidad_medida[[nombre]:[Columna1]],5,0)</f>
        <v>#REF!</v>
      </c>
    </row>
    <row r="148" spans="1:61" ht="24" x14ac:dyDescent="0.35">
      <c r="A148" s="58" t="s">
        <v>250</v>
      </c>
      <c r="B148" s="58" t="s">
        <v>251</v>
      </c>
      <c r="C148" s="59">
        <v>4.0999999999999996</v>
      </c>
      <c r="D148" s="19">
        <f t="shared" si="100"/>
        <v>147</v>
      </c>
      <c r="E148" s="20" t="s">
        <v>237</v>
      </c>
      <c r="F148" s="21"/>
      <c r="G148" s="22"/>
      <c r="H148" s="22"/>
      <c r="I148" s="24">
        <v>100113004</v>
      </c>
      <c r="J148" s="23" t="s">
        <v>48</v>
      </c>
      <c r="K148" s="22"/>
      <c r="L148" s="22"/>
      <c r="M148" s="22"/>
      <c r="N148" s="22"/>
      <c r="O148" s="22"/>
      <c r="P148" s="53" t="str">
        <f t="shared" si="105"/>
        <v>Número de Empresas y Ventas del Sector Agrícola en cultivos de  Remolacha azucarera según la Categoría de Tamaño Específica del Servicio de Impuestos Internos de Chile para el Año 2020 (USD)</v>
      </c>
      <c r="Q148" s="20" t="str">
        <f t="shared" si="106"/>
        <v>Informe 4</v>
      </c>
      <c r="R148" s="49" t="s">
        <v>177</v>
      </c>
      <c r="S148" s="50">
        <f t="shared" si="107"/>
        <v>100113004</v>
      </c>
      <c r="T148" s="28"/>
      <c r="U148" s="28"/>
      <c r="V148" s="28"/>
      <c r="W148" s="28"/>
      <c r="X148" s="28"/>
      <c r="Y148" s="28"/>
      <c r="Z148" s="25"/>
      <c r="AA148" s="54"/>
      <c r="AB148" s="30" t="str">
        <f t="shared" ref="AB148:AE158" si="110">+AB147</f>
        <v>Chile</v>
      </c>
      <c r="AC148" s="31" t="str">
        <f t="shared" si="110"/>
        <v>Año 2020</v>
      </c>
      <c r="AD148" s="32" t="str">
        <f t="shared" si="110"/>
        <v>Múltiples</v>
      </c>
      <c r="AE148" s="30" t="str">
        <f t="shared" si="110"/>
        <v>Ventas</v>
      </c>
      <c r="AG148" s="33" t="str">
        <f t="shared" si="95"/>
        <v>Informe 4</v>
      </c>
      <c r="AH148" s="34" t="str">
        <f t="shared" si="104"/>
        <v>Ventas Estimadas Agricultura</v>
      </c>
      <c r="AI148" s="34" t="str">
        <f t="shared" si="104"/>
        <v>Ventas estimadas de empresas dedicadas a agricultura y/o ganadería</v>
      </c>
      <c r="AJ148" s="34" t="str">
        <f t="shared" si="96"/>
        <v>Número de Empresas y Ventas del Sector Agrícola en cultivos de  Remolacha azucarera según la Categoría de Tamaño Específica del Servicio de Impuestos Internos de Chile para el Año 2020 (USD)</v>
      </c>
      <c r="AK148" s="35" t="str">
        <f t="shared" ref="AK148:AL158" si="111">+AK147</f>
        <v>Año 2020</v>
      </c>
      <c r="AL148" s="34" t="str">
        <f t="shared" si="111"/>
        <v>venta estimada, empresas en agricultura, cultivos, actividad económica, agricultura, ganadería</v>
      </c>
      <c r="AM148" s="36">
        <f t="shared" si="97"/>
        <v>0</v>
      </c>
      <c r="AN148" s="44" t="str">
        <f t="shared" si="108"/>
        <v>CHL</v>
      </c>
      <c r="AO148" s="44" t="str">
        <f t="shared" si="108"/>
        <v>País</v>
      </c>
      <c r="AP148" s="34" t="str">
        <f t="shared" si="108"/>
        <v>Número de Empleados de las empresas dedicadas a una actividad económica asociada a la agricultura o la ganadería, según tamaño de la empresa.</v>
      </c>
      <c r="AQ148" s="45">
        <f t="shared" si="108"/>
        <v>44324</v>
      </c>
      <c r="AR148" s="36" t="str">
        <f t="shared" si="108"/>
        <v>Español</v>
      </c>
      <c r="AS148" s="36" t="str">
        <f t="shared" si="108"/>
        <v>Naty</v>
      </c>
      <c r="AT148" s="40" t="str">
        <f t="shared" si="108"/>
        <v>No Aplica</v>
      </c>
      <c r="AU148" s="40" t="str">
        <f t="shared" si="108"/>
        <v>No Aplica</v>
      </c>
      <c r="AV148" s="40" t="str">
        <f t="shared" si="108"/>
        <v>No Aplica</v>
      </c>
      <c r="AW148" s="35">
        <f t="shared" si="108"/>
        <v>100117006</v>
      </c>
      <c r="AX148" s="41" t="e">
        <f t="shared" si="108"/>
        <v>#REF!</v>
      </c>
      <c r="AY148" s="46" t="str">
        <f t="shared" si="108"/>
        <v>Fruta</v>
      </c>
      <c r="AZ148" s="40">
        <f t="shared" si="108"/>
        <v>38</v>
      </c>
      <c r="BA148" s="41" t="e">
        <f>+VLOOKUP($AC148,[1]!Temporalidad[[nombre]:[Columna1]],7,0)</f>
        <v>#REF!</v>
      </c>
      <c r="BB148" s="41" t="e">
        <f>+VLOOKUP($E148,[1]!Tipo_Gráfico[#Data],2,0)</f>
        <v>#REF!</v>
      </c>
      <c r="BC148" s="36" t="str">
        <f t="shared" si="103"/>
        <v>Servicio de Impuestos Internos , Ministerio de Hacienda, Chile</v>
      </c>
      <c r="BD148" s="35" t="e">
        <f>+VLOOKUP($AD148,[1]!unidad_medida[[nombre]:[Columna1]],2,0)</f>
        <v>#REF!</v>
      </c>
      <c r="BE148" s="40" t="str">
        <f t="shared" si="109"/>
        <v>No Aplica</v>
      </c>
      <c r="BF148" s="40" t="str">
        <f t="shared" si="109"/>
        <v>No Aplica</v>
      </c>
      <c r="BG148" s="40" t="str">
        <f t="shared" si="109"/>
        <v>No Aplica</v>
      </c>
      <c r="BH148" s="41" t="e">
        <f>+VLOOKUP($AS148,[1]!Responsables[#Data],3,0)</f>
        <v>#REF!</v>
      </c>
      <c r="BI148" s="41" t="e">
        <f>+VLOOKUP($AD148,[1]!unidad_medida[[nombre]:[Columna1]],5,0)</f>
        <v>#REF!</v>
      </c>
    </row>
    <row r="149" spans="1:61" ht="24" x14ac:dyDescent="0.35">
      <c r="A149" s="58" t="s">
        <v>250</v>
      </c>
      <c r="B149" s="58" t="s">
        <v>251</v>
      </c>
      <c r="C149" s="59">
        <v>4.0999999999999996</v>
      </c>
      <c r="D149" s="19">
        <f t="shared" si="100"/>
        <v>148</v>
      </c>
      <c r="E149" s="20" t="s">
        <v>237</v>
      </c>
      <c r="F149" s="21"/>
      <c r="G149" s="22"/>
      <c r="H149" s="22"/>
      <c r="I149" s="24">
        <v>100113005</v>
      </c>
      <c r="J149" s="23" t="s">
        <v>48</v>
      </c>
      <c r="K149" s="22"/>
      <c r="L149" s="22"/>
      <c r="M149" s="22"/>
      <c r="N149" s="22"/>
      <c r="O149" s="22"/>
      <c r="P149" s="53" t="str">
        <f t="shared" si="105"/>
        <v>Número de Empresas y Ventas del Sector Agrícola en cultivos de  Tabaco según la Categoría de Tamaño Específica del Servicio de Impuestos Internos de Chile para el Año 2020 (USD)</v>
      </c>
      <c r="Q149" s="20" t="str">
        <f t="shared" si="106"/>
        <v>Informe 4</v>
      </c>
      <c r="R149" s="49" t="s">
        <v>179</v>
      </c>
      <c r="S149" s="50">
        <f t="shared" si="107"/>
        <v>100113005</v>
      </c>
      <c r="T149" s="28"/>
      <c r="U149" s="28"/>
      <c r="V149" s="28"/>
      <c r="W149" s="28"/>
      <c r="X149" s="28"/>
      <c r="Y149" s="28"/>
      <c r="Z149" s="25"/>
      <c r="AA149" s="54"/>
      <c r="AB149" s="30" t="str">
        <f t="shared" si="110"/>
        <v>Chile</v>
      </c>
      <c r="AC149" s="31" t="str">
        <f t="shared" si="110"/>
        <v>Año 2020</v>
      </c>
      <c r="AD149" s="32" t="str">
        <f t="shared" si="110"/>
        <v>Múltiples</v>
      </c>
      <c r="AE149" s="30" t="str">
        <f t="shared" si="110"/>
        <v>Ventas</v>
      </c>
      <c r="AG149" s="33" t="str">
        <f t="shared" si="95"/>
        <v>Informe 4</v>
      </c>
      <c r="AH149" s="34" t="str">
        <f t="shared" si="104"/>
        <v>Ventas Estimadas Agricultura</v>
      </c>
      <c r="AI149" s="34" t="str">
        <f t="shared" si="104"/>
        <v>Ventas estimadas de empresas dedicadas a agricultura y/o ganadería</v>
      </c>
      <c r="AJ149" s="34" t="str">
        <f t="shared" si="96"/>
        <v>Número de Empresas y Ventas del Sector Agrícola en cultivos de  Tabaco según la Categoría de Tamaño Específica del Servicio de Impuestos Internos de Chile para el Año 2020 (USD)</v>
      </c>
      <c r="AK149" s="35" t="str">
        <f t="shared" si="111"/>
        <v>Año 2020</v>
      </c>
      <c r="AL149" s="34" t="str">
        <f t="shared" si="111"/>
        <v>venta estimada, empresas en agricultura, cultivos, actividad económica, agricultura, ganadería</v>
      </c>
      <c r="AM149" s="36">
        <f t="shared" si="97"/>
        <v>0</v>
      </c>
      <c r="AN149" s="44" t="str">
        <f t="shared" si="108"/>
        <v>CHL</v>
      </c>
      <c r="AO149" s="44" t="str">
        <f t="shared" si="108"/>
        <v>País</v>
      </c>
      <c r="AP149" s="34" t="str">
        <f t="shared" si="108"/>
        <v>Número de Empleados de las empresas dedicadas a una actividad económica asociada a la agricultura o la ganadería, según tamaño de la empresa.</v>
      </c>
      <c r="AQ149" s="45">
        <f t="shared" si="108"/>
        <v>44324</v>
      </c>
      <c r="AR149" s="36" t="str">
        <f t="shared" si="108"/>
        <v>Español</v>
      </c>
      <c r="AS149" s="36" t="str">
        <f t="shared" si="108"/>
        <v>Naty</v>
      </c>
      <c r="AT149" s="40" t="str">
        <f t="shared" si="108"/>
        <v>No Aplica</v>
      </c>
      <c r="AU149" s="40" t="str">
        <f t="shared" si="108"/>
        <v>No Aplica</v>
      </c>
      <c r="AV149" s="40" t="str">
        <f t="shared" si="108"/>
        <v>No Aplica</v>
      </c>
      <c r="AW149" s="35">
        <f t="shared" si="108"/>
        <v>100117006</v>
      </c>
      <c r="AX149" s="41" t="e">
        <f t="shared" si="108"/>
        <v>#REF!</v>
      </c>
      <c r="AY149" s="46" t="str">
        <f t="shared" si="108"/>
        <v>Fruta</v>
      </c>
      <c r="AZ149" s="40">
        <f t="shared" si="108"/>
        <v>38</v>
      </c>
      <c r="BA149" s="41" t="e">
        <f>+VLOOKUP($AC149,[1]!Temporalidad[[nombre]:[Columna1]],7,0)</f>
        <v>#REF!</v>
      </c>
      <c r="BB149" s="41" t="e">
        <f>+VLOOKUP($E149,[1]!Tipo_Gráfico[#Data],2,0)</f>
        <v>#REF!</v>
      </c>
      <c r="BC149" s="36" t="str">
        <f t="shared" si="103"/>
        <v>Servicio de Impuestos Internos , Ministerio de Hacienda, Chile</v>
      </c>
      <c r="BD149" s="35" t="e">
        <f>+VLOOKUP($AD149,[1]!unidad_medida[[nombre]:[Columna1]],2,0)</f>
        <v>#REF!</v>
      </c>
      <c r="BE149" s="40" t="str">
        <f t="shared" si="109"/>
        <v>No Aplica</v>
      </c>
      <c r="BF149" s="40" t="str">
        <f t="shared" si="109"/>
        <v>No Aplica</v>
      </c>
      <c r="BG149" s="40" t="str">
        <f t="shared" si="109"/>
        <v>No Aplica</v>
      </c>
      <c r="BH149" s="41" t="e">
        <f>+VLOOKUP($AS149,[1]!Responsables[#Data],3,0)</f>
        <v>#REF!</v>
      </c>
      <c r="BI149" s="41" t="e">
        <f>+VLOOKUP($AD149,[1]!unidad_medida[[nombre]:[Columna1]],5,0)</f>
        <v>#REF!</v>
      </c>
    </row>
    <row r="150" spans="1:61" ht="24" x14ac:dyDescent="0.35">
      <c r="A150" s="58" t="s">
        <v>250</v>
      </c>
      <c r="B150" s="58" t="s">
        <v>251</v>
      </c>
      <c r="C150" s="59">
        <v>4.0999999999999996</v>
      </c>
      <c r="D150" s="19">
        <f t="shared" si="100"/>
        <v>149</v>
      </c>
      <c r="E150" s="20" t="s">
        <v>237</v>
      </c>
      <c r="F150" s="21"/>
      <c r="G150" s="22"/>
      <c r="H150" s="22"/>
      <c r="I150" s="24">
        <v>100114001</v>
      </c>
      <c r="J150" s="23" t="s">
        <v>48</v>
      </c>
      <c r="K150" s="22"/>
      <c r="L150" s="22"/>
      <c r="M150" s="22"/>
      <c r="N150" s="22"/>
      <c r="O150" s="22"/>
      <c r="P150" s="53" t="str">
        <f t="shared" si="105"/>
        <v>Número de Empresas y Ventas del Sector Agrícola en cultivos de  Papas según la Categoría de Tamaño Específica del Servicio de Impuestos Internos de Chile para el Año 2020 (USD)</v>
      </c>
      <c r="Q150" s="20" t="str">
        <f t="shared" si="106"/>
        <v>Informe 4</v>
      </c>
      <c r="R150" s="49" t="s">
        <v>181</v>
      </c>
      <c r="S150" s="50">
        <f t="shared" si="107"/>
        <v>100114001</v>
      </c>
      <c r="T150" s="28"/>
      <c r="U150" s="28"/>
      <c r="V150" s="28"/>
      <c r="W150" s="28"/>
      <c r="X150" s="28"/>
      <c r="Y150" s="28"/>
      <c r="Z150" s="25"/>
      <c r="AA150" s="54"/>
      <c r="AB150" s="30" t="str">
        <f t="shared" si="110"/>
        <v>Chile</v>
      </c>
      <c r="AC150" s="31" t="str">
        <f t="shared" si="110"/>
        <v>Año 2020</v>
      </c>
      <c r="AD150" s="32" t="str">
        <f t="shared" si="110"/>
        <v>Múltiples</v>
      </c>
      <c r="AE150" s="30" t="str">
        <f t="shared" si="110"/>
        <v>Ventas</v>
      </c>
      <c r="AG150" s="33" t="str">
        <f t="shared" si="95"/>
        <v>Informe 4</v>
      </c>
      <c r="AH150" s="34" t="str">
        <f t="shared" si="104"/>
        <v>Ventas Estimadas Agricultura</v>
      </c>
      <c r="AI150" s="34" t="str">
        <f t="shared" si="104"/>
        <v>Ventas estimadas de empresas dedicadas a agricultura y/o ganadería</v>
      </c>
      <c r="AJ150" s="34" t="str">
        <f t="shared" si="96"/>
        <v>Número de Empresas y Ventas del Sector Agrícola en cultivos de  Papas según la Categoría de Tamaño Específica del Servicio de Impuestos Internos de Chile para el Año 2020 (USD)</v>
      </c>
      <c r="AK150" s="35" t="str">
        <f t="shared" si="111"/>
        <v>Año 2020</v>
      </c>
      <c r="AL150" s="34" t="str">
        <f t="shared" si="111"/>
        <v>venta estimada, empresas en agricultura, cultivos, actividad económica, agricultura, ganadería</v>
      </c>
      <c r="AM150" s="36">
        <f t="shared" si="97"/>
        <v>0</v>
      </c>
      <c r="AN150" s="44" t="str">
        <f t="shared" si="108"/>
        <v>CHL</v>
      </c>
      <c r="AO150" s="44" t="str">
        <f t="shared" si="108"/>
        <v>País</v>
      </c>
      <c r="AP150" s="34" t="str">
        <f t="shared" si="108"/>
        <v>Número de Empleados de las empresas dedicadas a una actividad económica asociada a la agricultura o la ganadería, según tamaño de la empresa.</v>
      </c>
      <c r="AQ150" s="45">
        <f t="shared" si="108"/>
        <v>44324</v>
      </c>
      <c r="AR150" s="36" t="str">
        <f t="shared" si="108"/>
        <v>Español</v>
      </c>
      <c r="AS150" s="36" t="str">
        <f t="shared" si="108"/>
        <v>Naty</v>
      </c>
      <c r="AT150" s="40" t="str">
        <f t="shared" si="108"/>
        <v>No Aplica</v>
      </c>
      <c r="AU150" s="40" t="str">
        <f t="shared" si="108"/>
        <v>No Aplica</v>
      </c>
      <c r="AV150" s="40" t="str">
        <f t="shared" si="108"/>
        <v>No Aplica</v>
      </c>
      <c r="AW150" s="35">
        <f t="shared" si="108"/>
        <v>100117006</v>
      </c>
      <c r="AX150" s="41" t="e">
        <f t="shared" si="108"/>
        <v>#REF!</v>
      </c>
      <c r="AY150" s="46" t="str">
        <f t="shared" si="108"/>
        <v>Fruta</v>
      </c>
      <c r="AZ150" s="40">
        <f t="shared" si="108"/>
        <v>38</v>
      </c>
      <c r="BA150" s="41" t="e">
        <f>+VLOOKUP($AC150,[1]!Temporalidad[[nombre]:[Columna1]],7,0)</f>
        <v>#REF!</v>
      </c>
      <c r="BB150" s="41" t="e">
        <f>+VLOOKUP($E150,[1]!Tipo_Gráfico[#Data],2,0)</f>
        <v>#REF!</v>
      </c>
      <c r="BC150" s="36" t="str">
        <f t="shared" si="103"/>
        <v>Servicio de Impuestos Internos , Ministerio de Hacienda, Chile</v>
      </c>
      <c r="BD150" s="35" t="e">
        <f>+VLOOKUP($AD150,[1]!unidad_medida[[nombre]:[Columna1]],2,0)</f>
        <v>#REF!</v>
      </c>
      <c r="BE150" s="40" t="str">
        <f t="shared" si="109"/>
        <v>No Aplica</v>
      </c>
      <c r="BF150" s="40" t="str">
        <f t="shared" si="109"/>
        <v>No Aplica</v>
      </c>
      <c r="BG150" s="40" t="str">
        <f t="shared" si="109"/>
        <v>No Aplica</v>
      </c>
      <c r="BH150" s="41" t="e">
        <f>+VLOOKUP($AS150,[1]!Responsables[#Data],3,0)</f>
        <v>#REF!</v>
      </c>
      <c r="BI150" s="41" t="e">
        <f>+VLOOKUP($AD150,[1]!unidad_medida[[nombre]:[Columna1]],5,0)</f>
        <v>#REF!</v>
      </c>
    </row>
    <row r="151" spans="1:61" ht="24" x14ac:dyDescent="0.35">
      <c r="A151" s="58" t="s">
        <v>250</v>
      </c>
      <c r="B151" s="58" t="s">
        <v>251</v>
      </c>
      <c r="C151" s="59">
        <v>4.0999999999999996</v>
      </c>
      <c r="D151" s="19">
        <f t="shared" si="100"/>
        <v>150</v>
      </c>
      <c r="E151" s="20" t="s">
        <v>237</v>
      </c>
      <c r="F151" s="21"/>
      <c r="G151" s="22"/>
      <c r="H151" s="22"/>
      <c r="I151" s="24">
        <v>100114002</v>
      </c>
      <c r="J151" s="23" t="s">
        <v>48</v>
      </c>
      <c r="K151" s="22"/>
      <c r="L151" s="22"/>
      <c r="M151" s="22"/>
      <c r="N151" s="22"/>
      <c r="O151" s="22"/>
      <c r="P151" s="53" t="str">
        <f t="shared" si="105"/>
        <v>Número de Empresas y Ventas del Sector Agrícola en cultivos de  Camotes según la Categoría de Tamaño Específica del Servicio de Impuestos Internos de Chile para el Año 2020 (USD)</v>
      </c>
      <c r="Q151" s="20" t="str">
        <f t="shared" si="106"/>
        <v>Informe 4</v>
      </c>
      <c r="R151" s="49" t="s">
        <v>183</v>
      </c>
      <c r="S151" s="50">
        <f t="shared" si="107"/>
        <v>100114002</v>
      </c>
      <c r="T151" s="28"/>
      <c r="U151" s="28"/>
      <c r="V151" s="28"/>
      <c r="W151" s="28"/>
      <c r="X151" s="28"/>
      <c r="Y151" s="28"/>
      <c r="Z151" s="25"/>
      <c r="AA151" s="54"/>
      <c r="AB151" s="30" t="str">
        <f t="shared" si="110"/>
        <v>Chile</v>
      </c>
      <c r="AC151" s="31" t="str">
        <f t="shared" si="110"/>
        <v>Año 2020</v>
      </c>
      <c r="AD151" s="32" t="str">
        <f t="shared" si="110"/>
        <v>Múltiples</v>
      </c>
      <c r="AE151" s="30" t="str">
        <f t="shared" si="110"/>
        <v>Ventas</v>
      </c>
      <c r="AG151" s="33" t="str">
        <f t="shared" si="95"/>
        <v>Informe 4</v>
      </c>
      <c r="AH151" s="34" t="str">
        <f t="shared" ref="AH151:AI158" si="112">+AH150</f>
        <v>Ventas Estimadas Agricultura</v>
      </c>
      <c r="AI151" s="34" t="str">
        <f t="shared" si="112"/>
        <v>Ventas estimadas de empresas dedicadas a agricultura y/o ganadería</v>
      </c>
      <c r="AJ151" s="34" t="str">
        <f t="shared" si="96"/>
        <v>Número de Empresas y Ventas del Sector Agrícola en cultivos de  Camotes según la Categoría de Tamaño Específica del Servicio de Impuestos Internos de Chile para el Año 2020 (USD)</v>
      </c>
      <c r="AK151" s="35" t="str">
        <f t="shared" si="111"/>
        <v>Año 2020</v>
      </c>
      <c r="AL151" s="34" t="str">
        <f t="shared" si="111"/>
        <v>venta estimada, empresas en agricultura, cultivos, actividad económica, agricultura, ganadería</v>
      </c>
      <c r="AM151" s="36">
        <f t="shared" si="97"/>
        <v>0</v>
      </c>
      <c r="AN151" s="44" t="str">
        <f t="shared" si="108"/>
        <v>CHL</v>
      </c>
      <c r="AO151" s="44" t="str">
        <f t="shared" si="108"/>
        <v>País</v>
      </c>
      <c r="AP151" s="34" t="str">
        <f t="shared" si="108"/>
        <v>Número de Empleados de las empresas dedicadas a una actividad económica asociada a la agricultura o la ganadería, según tamaño de la empresa.</v>
      </c>
      <c r="AQ151" s="45">
        <f t="shared" si="108"/>
        <v>44324</v>
      </c>
      <c r="AR151" s="36" t="str">
        <f t="shared" si="108"/>
        <v>Español</v>
      </c>
      <c r="AS151" s="36" t="str">
        <f t="shared" si="108"/>
        <v>Naty</v>
      </c>
      <c r="AT151" s="40" t="str">
        <f t="shared" si="108"/>
        <v>No Aplica</v>
      </c>
      <c r="AU151" s="40" t="str">
        <f t="shared" si="108"/>
        <v>No Aplica</v>
      </c>
      <c r="AV151" s="40" t="str">
        <f t="shared" si="108"/>
        <v>No Aplica</v>
      </c>
      <c r="AW151" s="35">
        <f t="shared" si="108"/>
        <v>100117006</v>
      </c>
      <c r="AX151" s="41" t="e">
        <f t="shared" si="108"/>
        <v>#REF!</v>
      </c>
      <c r="AY151" s="46" t="str">
        <f t="shared" si="108"/>
        <v>Fruta</v>
      </c>
      <c r="AZ151" s="40">
        <f t="shared" si="108"/>
        <v>38</v>
      </c>
      <c r="BA151" s="41" t="e">
        <f>+VLOOKUP($AC151,[1]!Temporalidad[[nombre]:[Columna1]],7,0)</f>
        <v>#REF!</v>
      </c>
      <c r="BB151" s="41" t="e">
        <f>+VLOOKUP($E151,[1]!Tipo_Gráfico[#Data],2,0)</f>
        <v>#REF!</v>
      </c>
      <c r="BC151" s="36" t="str">
        <f t="shared" si="103"/>
        <v>Servicio de Impuestos Internos , Ministerio de Hacienda, Chile</v>
      </c>
      <c r="BD151" s="35" t="e">
        <f>+VLOOKUP($AD151,[1]!unidad_medida[[nombre]:[Columna1]],2,0)</f>
        <v>#REF!</v>
      </c>
      <c r="BE151" s="40" t="str">
        <f t="shared" si="109"/>
        <v>No Aplica</v>
      </c>
      <c r="BF151" s="40" t="str">
        <f t="shared" si="109"/>
        <v>No Aplica</v>
      </c>
      <c r="BG151" s="40" t="str">
        <f t="shared" si="109"/>
        <v>No Aplica</v>
      </c>
      <c r="BH151" s="41" t="e">
        <f>+VLOOKUP($AS151,[1]!Responsables[#Data],3,0)</f>
        <v>#REF!</v>
      </c>
      <c r="BI151" s="41" t="e">
        <f>+VLOOKUP($AD151,[1]!unidad_medida[[nombre]:[Columna1]],5,0)</f>
        <v>#REF!</v>
      </c>
    </row>
    <row r="152" spans="1:61" ht="24" x14ac:dyDescent="0.35">
      <c r="A152" s="58" t="s">
        <v>250</v>
      </c>
      <c r="B152" s="58" t="s">
        <v>251</v>
      </c>
      <c r="C152" s="59">
        <v>4.0999999999999996</v>
      </c>
      <c r="D152" s="19">
        <f t="shared" si="100"/>
        <v>151</v>
      </c>
      <c r="E152" s="20" t="s">
        <v>237</v>
      </c>
      <c r="F152" s="21"/>
      <c r="G152" s="22"/>
      <c r="H152" s="22"/>
      <c r="I152" s="24">
        <v>100114015</v>
      </c>
      <c r="J152" s="23" t="s">
        <v>48</v>
      </c>
      <c r="K152" s="22"/>
      <c r="L152" s="22"/>
      <c r="M152" s="22"/>
      <c r="N152" s="22"/>
      <c r="O152" s="22"/>
      <c r="P152" s="53" t="str">
        <f t="shared" si="105"/>
        <v>Número de Empresas y Ventas del Sector Agrícola en cultivos de  Otros tubérculos según la Categoría de Tamaño Específica del Servicio de Impuestos Internos de Chile para el Año 2020 (USD)</v>
      </c>
      <c r="Q152" s="20" t="str">
        <f t="shared" si="106"/>
        <v>Informe 4</v>
      </c>
      <c r="R152" s="49" t="s">
        <v>185</v>
      </c>
      <c r="S152" s="50">
        <f t="shared" si="107"/>
        <v>100114015</v>
      </c>
      <c r="T152" s="28"/>
      <c r="U152" s="28"/>
      <c r="V152" s="28"/>
      <c r="W152" s="28"/>
      <c r="X152" s="28"/>
      <c r="Y152" s="28"/>
      <c r="Z152" s="25"/>
      <c r="AA152" s="54"/>
      <c r="AB152" s="30" t="str">
        <f t="shared" si="110"/>
        <v>Chile</v>
      </c>
      <c r="AC152" s="31" t="str">
        <f t="shared" si="110"/>
        <v>Año 2020</v>
      </c>
      <c r="AD152" s="32" t="str">
        <f t="shared" si="110"/>
        <v>Múltiples</v>
      </c>
      <c r="AE152" s="30" t="str">
        <f t="shared" si="110"/>
        <v>Ventas</v>
      </c>
      <c r="AG152" s="33" t="str">
        <f t="shared" si="95"/>
        <v>Informe 4</v>
      </c>
      <c r="AH152" s="34" t="str">
        <f t="shared" si="112"/>
        <v>Ventas Estimadas Agricultura</v>
      </c>
      <c r="AI152" s="34" t="str">
        <f t="shared" si="112"/>
        <v>Ventas estimadas de empresas dedicadas a agricultura y/o ganadería</v>
      </c>
      <c r="AJ152" s="34" t="str">
        <f t="shared" si="96"/>
        <v>Número de Empresas y Ventas del Sector Agrícola en cultivos de  Otros tubérculos según la Categoría de Tamaño Específica del Servicio de Impuestos Internos de Chile para el Año 2020 (USD)</v>
      </c>
      <c r="AK152" s="35" t="str">
        <f t="shared" si="111"/>
        <v>Año 2020</v>
      </c>
      <c r="AL152" s="34" t="str">
        <f t="shared" si="111"/>
        <v>venta estimada, empresas en agricultura, cultivos, actividad económica, agricultura, ganadería</v>
      </c>
      <c r="AM152" s="36">
        <f t="shared" si="97"/>
        <v>0</v>
      </c>
      <c r="AN152" s="44" t="str">
        <f t="shared" si="108"/>
        <v>CHL</v>
      </c>
      <c r="AO152" s="44" t="str">
        <f t="shared" si="108"/>
        <v>País</v>
      </c>
      <c r="AP152" s="34" t="str">
        <f t="shared" si="108"/>
        <v>Número de Empleados de las empresas dedicadas a una actividad económica asociada a la agricultura o la ganadería, según tamaño de la empresa.</v>
      </c>
      <c r="AQ152" s="45">
        <f t="shared" si="108"/>
        <v>44324</v>
      </c>
      <c r="AR152" s="36" t="str">
        <f t="shared" si="108"/>
        <v>Español</v>
      </c>
      <c r="AS152" s="36" t="str">
        <f t="shared" si="108"/>
        <v>Naty</v>
      </c>
      <c r="AT152" s="40" t="str">
        <f t="shared" si="108"/>
        <v>No Aplica</v>
      </c>
      <c r="AU152" s="40" t="str">
        <f t="shared" si="108"/>
        <v>No Aplica</v>
      </c>
      <c r="AV152" s="40" t="str">
        <f t="shared" si="108"/>
        <v>No Aplica</v>
      </c>
      <c r="AW152" s="35">
        <f t="shared" si="108"/>
        <v>100117006</v>
      </c>
      <c r="AX152" s="41" t="e">
        <f t="shared" si="108"/>
        <v>#REF!</v>
      </c>
      <c r="AY152" s="46" t="str">
        <f t="shared" si="108"/>
        <v>Fruta</v>
      </c>
      <c r="AZ152" s="40">
        <f t="shared" si="108"/>
        <v>38</v>
      </c>
      <c r="BA152" s="41" t="e">
        <f>+VLOOKUP($AC152,[1]!Temporalidad[[nombre]:[Columna1]],7,0)</f>
        <v>#REF!</v>
      </c>
      <c r="BB152" s="41" t="e">
        <f>+VLOOKUP($E152,[1]!Tipo_Gráfico[#Data],2,0)</f>
        <v>#REF!</v>
      </c>
      <c r="BC152" s="36" t="str">
        <f t="shared" si="103"/>
        <v>Servicio de Impuestos Internos , Ministerio de Hacienda, Chile</v>
      </c>
      <c r="BD152" s="35" t="e">
        <f>+VLOOKUP($AD152,[1]!unidad_medida[[nombre]:[Columna1]],2,0)</f>
        <v>#REF!</v>
      </c>
      <c r="BE152" s="40" t="str">
        <f t="shared" si="109"/>
        <v>No Aplica</v>
      </c>
      <c r="BF152" s="40" t="str">
        <f t="shared" si="109"/>
        <v>No Aplica</v>
      </c>
      <c r="BG152" s="40" t="str">
        <f t="shared" si="109"/>
        <v>No Aplica</v>
      </c>
      <c r="BH152" s="41" t="e">
        <f>+VLOOKUP($AS152,[1]!Responsables[#Data],3,0)</f>
        <v>#REF!</v>
      </c>
      <c r="BI152" s="41" t="e">
        <f>+VLOOKUP($AD152,[1]!unidad_medida[[nombre]:[Columna1]],5,0)</f>
        <v>#REF!</v>
      </c>
    </row>
    <row r="153" spans="1:61" ht="24" x14ac:dyDescent="0.35">
      <c r="A153" s="58" t="s">
        <v>250</v>
      </c>
      <c r="B153" s="58" t="s">
        <v>251</v>
      </c>
      <c r="C153" s="59">
        <v>4.0999999999999996</v>
      </c>
      <c r="D153" s="19">
        <f t="shared" si="100"/>
        <v>152</v>
      </c>
      <c r="E153" s="20" t="s">
        <v>237</v>
      </c>
      <c r="F153" s="21"/>
      <c r="G153" s="22"/>
      <c r="H153" s="22"/>
      <c r="I153" s="24">
        <v>100115001</v>
      </c>
      <c r="J153" s="23" t="s">
        <v>48</v>
      </c>
      <c r="K153" s="22"/>
      <c r="L153" s="22"/>
      <c r="M153" s="22"/>
      <c r="N153" s="22"/>
      <c r="O153" s="22"/>
      <c r="P153" s="53" t="str">
        <f t="shared" si="105"/>
        <v>Número de Empresas y Ventas del Sector Agrícola en cultivos de  Semillas de hortalizas según la Categoría de Tamaño Específica del Servicio de Impuestos Internos de Chile para el Año 2020 (USD)</v>
      </c>
      <c r="Q153" s="20" t="str">
        <f t="shared" si="106"/>
        <v>Informe 4</v>
      </c>
      <c r="R153" s="49" t="s">
        <v>187</v>
      </c>
      <c r="S153" s="50">
        <f t="shared" si="107"/>
        <v>100115001</v>
      </c>
      <c r="T153" s="28"/>
      <c r="U153" s="28"/>
      <c r="V153" s="28"/>
      <c r="W153" s="28"/>
      <c r="X153" s="28"/>
      <c r="Y153" s="28"/>
      <c r="Z153" s="25"/>
      <c r="AA153" s="54"/>
      <c r="AB153" s="30" t="str">
        <f t="shared" si="110"/>
        <v>Chile</v>
      </c>
      <c r="AC153" s="31" t="str">
        <f t="shared" si="110"/>
        <v>Año 2020</v>
      </c>
      <c r="AD153" s="32" t="str">
        <f t="shared" si="110"/>
        <v>Múltiples</v>
      </c>
      <c r="AE153" s="30" t="str">
        <f t="shared" si="110"/>
        <v>Ventas</v>
      </c>
      <c r="AG153" s="33" t="str">
        <f t="shared" si="95"/>
        <v>Informe 4</v>
      </c>
      <c r="AH153" s="34" t="str">
        <f t="shared" si="112"/>
        <v>Ventas Estimadas Agricultura</v>
      </c>
      <c r="AI153" s="34" t="str">
        <f t="shared" si="112"/>
        <v>Ventas estimadas de empresas dedicadas a agricultura y/o ganadería</v>
      </c>
      <c r="AJ153" s="34" t="str">
        <f t="shared" si="96"/>
        <v>Número de Empresas y Ventas del Sector Agrícola en cultivos de  Semillas de hortalizas según la Categoría de Tamaño Específica del Servicio de Impuestos Internos de Chile para el Año 2020 (USD)</v>
      </c>
      <c r="AK153" s="35" t="str">
        <f t="shared" si="111"/>
        <v>Año 2020</v>
      </c>
      <c r="AL153" s="34" t="str">
        <f t="shared" si="111"/>
        <v>venta estimada, empresas en agricultura, cultivos, actividad económica, agricultura, ganadería</v>
      </c>
      <c r="AM153" s="36">
        <f t="shared" si="97"/>
        <v>0</v>
      </c>
      <c r="AN153" s="44" t="str">
        <f t="shared" si="108"/>
        <v>CHL</v>
      </c>
      <c r="AO153" s="44" t="str">
        <f t="shared" si="108"/>
        <v>País</v>
      </c>
      <c r="AP153" s="34" t="str">
        <f t="shared" si="108"/>
        <v>Número de Empleados de las empresas dedicadas a una actividad económica asociada a la agricultura o la ganadería, según tamaño de la empresa.</v>
      </c>
      <c r="AQ153" s="45">
        <f t="shared" si="108"/>
        <v>44324</v>
      </c>
      <c r="AR153" s="36" t="str">
        <f t="shared" si="108"/>
        <v>Español</v>
      </c>
      <c r="AS153" s="36" t="str">
        <f t="shared" si="108"/>
        <v>Naty</v>
      </c>
      <c r="AT153" s="40" t="str">
        <f t="shared" si="108"/>
        <v>No Aplica</v>
      </c>
      <c r="AU153" s="40" t="str">
        <f t="shared" si="108"/>
        <v>No Aplica</v>
      </c>
      <c r="AV153" s="40" t="str">
        <f t="shared" si="108"/>
        <v>No Aplica</v>
      </c>
      <c r="AW153" s="35">
        <f t="shared" si="108"/>
        <v>100117006</v>
      </c>
      <c r="AX153" s="41" t="e">
        <f t="shared" si="108"/>
        <v>#REF!</v>
      </c>
      <c r="AY153" s="46" t="str">
        <f t="shared" si="108"/>
        <v>Fruta</v>
      </c>
      <c r="AZ153" s="40">
        <f t="shared" si="108"/>
        <v>38</v>
      </c>
      <c r="BA153" s="41" t="e">
        <f>+VLOOKUP($AC153,[1]!Temporalidad[[nombre]:[Columna1]],7,0)</f>
        <v>#REF!</v>
      </c>
      <c r="BB153" s="41" t="e">
        <f>+VLOOKUP($E153,[1]!Tipo_Gráfico[#Data],2,0)</f>
        <v>#REF!</v>
      </c>
      <c r="BC153" s="36" t="str">
        <f t="shared" si="103"/>
        <v>Servicio de Impuestos Internos , Ministerio de Hacienda, Chile</v>
      </c>
      <c r="BD153" s="35" t="e">
        <f>+VLOOKUP($AD153,[1]!unidad_medida[[nombre]:[Columna1]],2,0)</f>
        <v>#REF!</v>
      </c>
      <c r="BE153" s="40" t="str">
        <f t="shared" si="109"/>
        <v>No Aplica</v>
      </c>
      <c r="BF153" s="40" t="str">
        <f t="shared" si="109"/>
        <v>No Aplica</v>
      </c>
      <c r="BG153" s="40" t="str">
        <f t="shared" si="109"/>
        <v>No Aplica</v>
      </c>
      <c r="BH153" s="41" t="e">
        <f>+VLOOKUP($AS153,[1]!Responsables[#Data],3,0)</f>
        <v>#REF!</v>
      </c>
      <c r="BI153" s="41" t="e">
        <f>+VLOOKUP($AD153,[1]!unidad_medida[[nombre]:[Columna1]],5,0)</f>
        <v>#REF!</v>
      </c>
    </row>
    <row r="154" spans="1:61" ht="42" x14ac:dyDescent="0.35">
      <c r="A154" s="58" t="s">
        <v>250</v>
      </c>
      <c r="B154" s="58" t="s">
        <v>251</v>
      </c>
      <c r="C154" s="59">
        <v>4.0999999999999996</v>
      </c>
      <c r="D154" s="19">
        <f t="shared" si="100"/>
        <v>153</v>
      </c>
      <c r="E154" s="20" t="s">
        <v>237</v>
      </c>
      <c r="F154" s="21"/>
      <c r="G154" s="22"/>
      <c r="H154" s="22"/>
      <c r="I154" s="24">
        <v>100115003</v>
      </c>
      <c r="J154" s="23" t="s">
        <v>48</v>
      </c>
      <c r="K154" s="22"/>
      <c r="L154" s="22"/>
      <c r="M154" s="22"/>
      <c r="N154" s="22"/>
      <c r="O154" s="22"/>
      <c r="P154" s="53" t="str">
        <f t="shared" si="105"/>
        <v>Número de Empresas y Ventas del Sector Agrícola en cultivos de  Otras semillas de cereales, legumbres y oleaginosas según la Categoría de Tamaño Específica del Servicio de Impuestos Internos de Chile para el Año 2020 (USD)</v>
      </c>
      <c r="Q154" s="20" t="str">
        <f t="shared" si="106"/>
        <v>Informe 4</v>
      </c>
      <c r="R154" s="49" t="s">
        <v>189</v>
      </c>
      <c r="S154" s="50">
        <f t="shared" si="107"/>
        <v>100115003</v>
      </c>
      <c r="T154" s="28"/>
      <c r="U154" s="28"/>
      <c r="V154" s="28"/>
      <c r="W154" s="28"/>
      <c r="X154" s="28"/>
      <c r="Y154" s="28"/>
      <c r="Z154" s="25"/>
      <c r="AA154" s="54"/>
      <c r="AB154" s="30" t="str">
        <f t="shared" si="110"/>
        <v>Chile</v>
      </c>
      <c r="AC154" s="31" t="str">
        <f t="shared" si="110"/>
        <v>Año 2020</v>
      </c>
      <c r="AD154" s="32" t="str">
        <f t="shared" si="110"/>
        <v>Múltiples</v>
      </c>
      <c r="AE154" s="30" t="str">
        <f t="shared" si="110"/>
        <v>Ventas</v>
      </c>
      <c r="AG154" s="33" t="str">
        <f t="shared" si="95"/>
        <v>Informe 4</v>
      </c>
      <c r="AH154" s="34" t="str">
        <f t="shared" si="112"/>
        <v>Ventas Estimadas Agricultura</v>
      </c>
      <c r="AI154" s="34" t="str">
        <f t="shared" si="112"/>
        <v>Ventas estimadas de empresas dedicadas a agricultura y/o ganadería</v>
      </c>
      <c r="AJ154" s="34" t="str">
        <f t="shared" si="96"/>
        <v>Número de Empresas y Ventas del Sector Agrícola en cultivos de  Otras semillas de cereales, legumbres y oleaginosas según la Categoría de Tamaño Específica del Servicio de Impuestos Internos de Chile para el Año 2020 (USD)</v>
      </c>
      <c r="AK154" s="35" t="str">
        <f t="shared" si="111"/>
        <v>Año 2020</v>
      </c>
      <c r="AL154" s="34" t="str">
        <f t="shared" si="111"/>
        <v>venta estimada, empresas en agricultura, cultivos, actividad económica, agricultura, ganadería</v>
      </c>
      <c r="AM154" s="36">
        <f t="shared" si="97"/>
        <v>0</v>
      </c>
      <c r="AN154" s="44" t="str">
        <f t="shared" si="108"/>
        <v>CHL</v>
      </c>
      <c r="AO154" s="44" t="str">
        <f t="shared" si="108"/>
        <v>País</v>
      </c>
      <c r="AP154" s="34" t="str">
        <f t="shared" si="108"/>
        <v>Número de Empleados de las empresas dedicadas a una actividad económica asociada a la agricultura o la ganadería, según tamaño de la empresa.</v>
      </c>
      <c r="AQ154" s="45">
        <f t="shared" si="108"/>
        <v>44324</v>
      </c>
      <c r="AR154" s="36" t="str">
        <f t="shared" si="108"/>
        <v>Español</v>
      </c>
      <c r="AS154" s="36" t="str">
        <f t="shared" si="108"/>
        <v>Naty</v>
      </c>
      <c r="AT154" s="40" t="str">
        <f t="shared" si="108"/>
        <v>No Aplica</v>
      </c>
      <c r="AU154" s="40" t="str">
        <f t="shared" si="108"/>
        <v>No Aplica</v>
      </c>
      <c r="AV154" s="40" t="str">
        <f t="shared" si="108"/>
        <v>No Aplica</v>
      </c>
      <c r="AW154" s="35">
        <f t="shared" si="108"/>
        <v>100117006</v>
      </c>
      <c r="AX154" s="41" t="e">
        <f t="shared" si="108"/>
        <v>#REF!</v>
      </c>
      <c r="AY154" s="46" t="str">
        <f t="shared" si="108"/>
        <v>Fruta</v>
      </c>
      <c r="AZ154" s="40">
        <f t="shared" si="108"/>
        <v>38</v>
      </c>
      <c r="BA154" s="41" t="e">
        <f>+VLOOKUP($AC154,[1]!Temporalidad[[nombre]:[Columna1]],7,0)</f>
        <v>#REF!</v>
      </c>
      <c r="BB154" s="41" t="e">
        <f>+VLOOKUP($E154,[1]!Tipo_Gráfico[#Data],2,0)</f>
        <v>#REF!</v>
      </c>
      <c r="BC154" s="36" t="str">
        <f t="shared" si="103"/>
        <v>Servicio de Impuestos Internos , Ministerio de Hacienda, Chile</v>
      </c>
      <c r="BD154" s="35" t="e">
        <f>+VLOOKUP($AD154,[1]!unidad_medida[[nombre]:[Columna1]],2,0)</f>
        <v>#REF!</v>
      </c>
      <c r="BE154" s="40" t="str">
        <f t="shared" si="109"/>
        <v>No Aplica</v>
      </c>
      <c r="BF154" s="40" t="str">
        <f t="shared" si="109"/>
        <v>No Aplica</v>
      </c>
      <c r="BG154" s="40" t="str">
        <f t="shared" si="109"/>
        <v>No Aplica</v>
      </c>
      <c r="BH154" s="41" t="e">
        <f>+VLOOKUP($AS154,[1]!Responsables[#Data],3,0)</f>
        <v>#REF!</v>
      </c>
      <c r="BI154" s="41" t="e">
        <f>+VLOOKUP($AD154,[1]!unidad_medida[[nombre]:[Columna1]],5,0)</f>
        <v>#REF!</v>
      </c>
    </row>
    <row r="155" spans="1:61" ht="24" x14ac:dyDescent="0.35">
      <c r="A155" s="58" t="s">
        <v>250</v>
      </c>
      <c r="B155" s="58" t="s">
        <v>251</v>
      </c>
      <c r="C155" s="59">
        <v>4.0999999999999996</v>
      </c>
      <c r="D155" s="19">
        <f t="shared" si="100"/>
        <v>154</v>
      </c>
      <c r="E155" s="20" t="s">
        <v>237</v>
      </c>
      <c r="F155" s="21"/>
      <c r="G155" s="22"/>
      <c r="H155" s="22"/>
      <c r="I155" s="24">
        <v>100117002</v>
      </c>
      <c r="J155" s="23" t="s">
        <v>48</v>
      </c>
      <c r="K155" s="22"/>
      <c r="L155" s="22"/>
      <c r="M155" s="22"/>
      <c r="N155" s="22"/>
      <c r="O155" s="22"/>
      <c r="P155" s="53" t="str">
        <f t="shared" si="105"/>
        <v>Número de Empresas y Ventas del Sector Agrícola en cultivos de  Plantas de fibra según la Categoría de Tamaño Específica del Servicio de Impuestos Internos de Chile para el Año 2020 (USD)</v>
      </c>
      <c r="Q155" s="20" t="str">
        <f t="shared" si="106"/>
        <v>Informe 4</v>
      </c>
      <c r="R155" s="49" t="s">
        <v>191</v>
      </c>
      <c r="S155" s="50">
        <f t="shared" si="107"/>
        <v>100117002</v>
      </c>
      <c r="T155" s="28"/>
      <c r="U155" s="28"/>
      <c r="V155" s="28"/>
      <c r="W155" s="28"/>
      <c r="X155" s="28"/>
      <c r="Y155" s="28"/>
      <c r="Z155" s="25"/>
      <c r="AA155" s="54"/>
      <c r="AB155" s="30" t="str">
        <f t="shared" si="110"/>
        <v>Chile</v>
      </c>
      <c r="AC155" s="31" t="str">
        <f t="shared" si="110"/>
        <v>Año 2020</v>
      </c>
      <c r="AD155" s="32" t="str">
        <f t="shared" si="110"/>
        <v>Múltiples</v>
      </c>
      <c r="AE155" s="30" t="str">
        <f t="shared" si="110"/>
        <v>Ventas</v>
      </c>
      <c r="AG155" s="33" t="str">
        <f t="shared" si="95"/>
        <v>Informe 4</v>
      </c>
      <c r="AH155" s="34" t="str">
        <f t="shared" si="112"/>
        <v>Ventas Estimadas Agricultura</v>
      </c>
      <c r="AI155" s="34" t="str">
        <f t="shared" si="112"/>
        <v>Ventas estimadas de empresas dedicadas a agricultura y/o ganadería</v>
      </c>
      <c r="AJ155" s="34" t="str">
        <f t="shared" si="96"/>
        <v>Número de Empresas y Ventas del Sector Agrícola en cultivos de  Plantas de fibra según la Categoría de Tamaño Específica del Servicio de Impuestos Internos de Chile para el Año 2020 (USD)</v>
      </c>
      <c r="AK155" s="35" t="str">
        <f t="shared" si="111"/>
        <v>Año 2020</v>
      </c>
      <c r="AL155" s="34" t="str">
        <f t="shared" si="111"/>
        <v>venta estimada, empresas en agricultura, cultivos, actividad económica, agricultura, ganadería</v>
      </c>
      <c r="AM155" s="36">
        <f t="shared" si="97"/>
        <v>0</v>
      </c>
      <c r="AN155" s="44" t="str">
        <f t="shared" si="108"/>
        <v>CHL</v>
      </c>
      <c r="AO155" s="44" t="str">
        <f t="shared" si="108"/>
        <v>País</v>
      </c>
      <c r="AP155" s="34" t="str">
        <f t="shared" si="108"/>
        <v>Número de Empleados de las empresas dedicadas a una actividad económica asociada a la agricultura o la ganadería, según tamaño de la empresa.</v>
      </c>
      <c r="AQ155" s="45">
        <f t="shared" si="108"/>
        <v>44324</v>
      </c>
      <c r="AR155" s="36" t="str">
        <f t="shared" si="108"/>
        <v>Español</v>
      </c>
      <c r="AS155" s="36" t="str">
        <f t="shared" si="108"/>
        <v>Naty</v>
      </c>
      <c r="AT155" s="40" t="str">
        <f t="shared" si="108"/>
        <v>No Aplica</v>
      </c>
      <c r="AU155" s="40" t="str">
        <f t="shared" si="108"/>
        <v>No Aplica</v>
      </c>
      <c r="AV155" s="40" t="str">
        <f t="shared" si="108"/>
        <v>No Aplica</v>
      </c>
      <c r="AW155" s="35">
        <f t="shared" si="108"/>
        <v>100117006</v>
      </c>
      <c r="AX155" s="41" t="e">
        <f t="shared" si="108"/>
        <v>#REF!</v>
      </c>
      <c r="AY155" s="46" t="str">
        <f t="shared" si="108"/>
        <v>Fruta</v>
      </c>
      <c r="AZ155" s="40">
        <f t="shared" si="108"/>
        <v>38</v>
      </c>
      <c r="BA155" s="41" t="e">
        <f>+VLOOKUP($AC155,[1]!Temporalidad[[nombre]:[Columna1]],7,0)</f>
        <v>#REF!</v>
      </c>
      <c r="BB155" s="41" t="e">
        <f>+VLOOKUP($E155,[1]!Tipo_Gráfico[#Data],2,0)</f>
        <v>#REF!</v>
      </c>
      <c r="BC155" s="36" t="str">
        <f t="shared" si="103"/>
        <v>Servicio de Impuestos Internos , Ministerio de Hacienda, Chile</v>
      </c>
      <c r="BD155" s="35" t="e">
        <f>+VLOOKUP($AD155,[1]!unidad_medida[[nombre]:[Columna1]],2,0)</f>
        <v>#REF!</v>
      </c>
      <c r="BE155" s="40" t="str">
        <f t="shared" si="109"/>
        <v>No Aplica</v>
      </c>
      <c r="BF155" s="40" t="str">
        <f t="shared" si="109"/>
        <v>No Aplica</v>
      </c>
      <c r="BG155" s="40" t="str">
        <f t="shared" si="109"/>
        <v>No Aplica</v>
      </c>
      <c r="BH155" s="41" t="e">
        <f>+VLOOKUP($AS155,[1]!Responsables[#Data],3,0)</f>
        <v>#REF!</v>
      </c>
      <c r="BI155" s="41" t="e">
        <f>+VLOOKUP($AD155,[1]!unidad_medida[[nombre]:[Columna1]],5,0)</f>
        <v>#REF!</v>
      </c>
    </row>
    <row r="156" spans="1:61" ht="24" x14ac:dyDescent="0.35">
      <c r="A156" s="58" t="s">
        <v>250</v>
      </c>
      <c r="B156" s="58" t="s">
        <v>251</v>
      </c>
      <c r="C156" s="59">
        <v>4.0999999999999996</v>
      </c>
      <c r="D156" s="19">
        <f t="shared" si="100"/>
        <v>155</v>
      </c>
      <c r="E156" s="20" t="s">
        <v>237</v>
      </c>
      <c r="F156" s="21"/>
      <c r="G156" s="22"/>
      <c r="H156" s="22"/>
      <c r="I156" s="24">
        <v>100117005</v>
      </c>
      <c r="J156" s="23" t="s">
        <v>48</v>
      </c>
      <c r="K156" s="22"/>
      <c r="L156" s="22"/>
      <c r="M156" s="22"/>
      <c r="N156" s="22"/>
      <c r="O156" s="22"/>
      <c r="P156" s="53" t="str">
        <f t="shared" si="105"/>
        <v>Número de Empresas y Ventas del Sector Agrícola en cultivos de  Flores según la Categoría de Tamaño Específica del Servicio de Impuestos Internos de Chile para el Año 2020 (USD)</v>
      </c>
      <c r="Q156" s="20" t="str">
        <f t="shared" si="106"/>
        <v>Informe 4</v>
      </c>
      <c r="R156" s="49" t="s">
        <v>193</v>
      </c>
      <c r="S156" s="50">
        <f t="shared" si="107"/>
        <v>100117005</v>
      </c>
      <c r="T156" s="28"/>
      <c r="U156" s="28"/>
      <c r="V156" s="28"/>
      <c r="W156" s="28"/>
      <c r="X156" s="28"/>
      <c r="Y156" s="28"/>
      <c r="Z156" s="25"/>
      <c r="AA156" s="54"/>
      <c r="AB156" s="30" t="str">
        <f t="shared" si="110"/>
        <v>Chile</v>
      </c>
      <c r="AC156" s="31" t="str">
        <f t="shared" si="110"/>
        <v>Año 2020</v>
      </c>
      <c r="AD156" s="32" t="str">
        <f t="shared" si="110"/>
        <v>Múltiples</v>
      </c>
      <c r="AE156" s="30" t="str">
        <f t="shared" si="110"/>
        <v>Ventas</v>
      </c>
      <c r="AG156" s="33" t="str">
        <f t="shared" si="95"/>
        <v>Informe 4</v>
      </c>
      <c r="AH156" s="34" t="str">
        <f t="shared" si="112"/>
        <v>Ventas Estimadas Agricultura</v>
      </c>
      <c r="AI156" s="34" t="str">
        <f t="shared" si="112"/>
        <v>Ventas estimadas de empresas dedicadas a agricultura y/o ganadería</v>
      </c>
      <c r="AJ156" s="34" t="str">
        <f t="shared" si="96"/>
        <v>Número de Empresas y Ventas del Sector Agrícola en cultivos de  Flores según la Categoría de Tamaño Específica del Servicio de Impuestos Internos de Chile para el Año 2020 (USD)</v>
      </c>
      <c r="AK156" s="35" t="str">
        <f t="shared" si="111"/>
        <v>Año 2020</v>
      </c>
      <c r="AL156" s="34" t="str">
        <f t="shared" si="111"/>
        <v>venta estimada, empresas en agricultura, cultivos, actividad económica, agricultura, ganadería</v>
      </c>
      <c r="AM156" s="36">
        <f t="shared" si="97"/>
        <v>0</v>
      </c>
      <c r="AN156" s="44" t="str">
        <f t="shared" si="108"/>
        <v>CHL</v>
      </c>
      <c r="AO156" s="44" t="str">
        <f t="shared" si="108"/>
        <v>País</v>
      </c>
      <c r="AP156" s="34" t="str">
        <f t="shared" si="108"/>
        <v>Número de Empleados de las empresas dedicadas a una actividad económica asociada a la agricultura o la ganadería, según tamaño de la empresa.</v>
      </c>
      <c r="AQ156" s="45">
        <f t="shared" si="108"/>
        <v>44324</v>
      </c>
      <c r="AR156" s="36" t="str">
        <f t="shared" si="108"/>
        <v>Español</v>
      </c>
      <c r="AS156" s="36" t="str">
        <f t="shared" si="108"/>
        <v>Naty</v>
      </c>
      <c r="AT156" s="40" t="str">
        <f t="shared" si="108"/>
        <v>No Aplica</v>
      </c>
      <c r="AU156" s="40" t="str">
        <f t="shared" si="108"/>
        <v>No Aplica</v>
      </c>
      <c r="AV156" s="40" t="str">
        <f t="shared" si="108"/>
        <v>No Aplica</v>
      </c>
      <c r="AW156" s="35">
        <f t="shared" si="108"/>
        <v>100117006</v>
      </c>
      <c r="AX156" s="41" t="e">
        <f t="shared" si="108"/>
        <v>#REF!</v>
      </c>
      <c r="AY156" s="46" t="str">
        <f t="shared" si="108"/>
        <v>Fruta</v>
      </c>
      <c r="AZ156" s="40">
        <f t="shared" si="108"/>
        <v>38</v>
      </c>
      <c r="BA156" s="41" t="e">
        <f>+VLOOKUP($AC156,[1]!Temporalidad[[nombre]:[Columna1]],7,0)</f>
        <v>#REF!</v>
      </c>
      <c r="BB156" s="41" t="e">
        <f>+VLOOKUP($E156,[1]!Tipo_Gráfico[#Data],2,0)</f>
        <v>#REF!</v>
      </c>
      <c r="BC156" s="36" t="str">
        <f t="shared" si="103"/>
        <v>Servicio de Impuestos Internos , Ministerio de Hacienda, Chile</v>
      </c>
      <c r="BD156" s="35" t="e">
        <f>+VLOOKUP($AD156,[1]!unidad_medida[[nombre]:[Columna1]],2,0)</f>
        <v>#REF!</v>
      </c>
      <c r="BE156" s="40" t="str">
        <f t="shared" si="109"/>
        <v>No Aplica</v>
      </c>
      <c r="BF156" s="40" t="str">
        <f t="shared" si="109"/>
        <v>No Aplica</v>
      </c>
      <c r="BG156" s="40" t="str">
        <f t="shared" si="109"/>
        <v>No Aplica</v>
      </c>
      <c r="BH156" s="41" t="e">
        <f>+VLOOKUP($AS156,[1]!Responsables[#Data],3,0)</f>
        <v>#REF!</v>
      </c>
      <c r="BI156" s="41" t="e">
        <f>+VLOOKUP($AD156,[1]!unidad_medida[[nombre]:[Columna1]],5,0)</f>
        <v>#REF!</v>
      </c>
    </row>
    <row r="157" spans="1:61" ht="42" x14ac:dyDescent="0.35">
      <c r="A157" s="58" t="s">
        <v>250</v>
      </c>
      <c r="B157" s="58" t="s">
        <v>251</v>
      </c>
      <c r="C157" s="59">
        <v>4.0999999999999996</v>
      </c>
      <c r="D157" s="19">
        <f t="shared" si="100"/>
        <v>156</v>
      </c>
      <c r="E157" s="20" t="s">
        <v>237</v>
      </c>
      <c r="F157" s="21"/>
      <c r="G157" s="22"/>
      <c r="H157" s="22"/>
      <c r="I157" s="24">
        <v>100117006</v>
      </c>
      <c r="J157" s="23" t="s">
        <v>48</v>
      </c>
      <c r="K157" s="22"/>
      <c r="L157" s="22"/>
      <c r="M157" s="22"/>
      <c r="N157" s="22"/>
      <c r="O157" s="22"/>
      <c r="P157" s="53" t="str">
        <f t="shared" si="105"/>
        <v>Número de Empresas y Ventas del Sector Agrícola en cultivos de  Forraje en praderas mejoradas o sembradas según la Categoría de Tamaño Específica del Servicio de Impuestos Internos de Chile para el Año 2020 (USD)</v>
      </c>
      <c r="Q157" s="20" t="str">
        <f t="shared" si="106"/>
        <v>Informe 4</v>
      </c>
      <c r="R157" s="49" t="s">
        <v>195</v>
      </c>
      <c r="S157" s="50">
        <f t="shared" si="107"/>
        <v>100117006</v>
      </c>
      <c r="T157" s="28"/>
      <c r="U157" s="28"/>
      <c r="V157" s="28"/>
      <c r="W157" s="28"/>
      <c r="X157" s="28"/>
      <c r="Y157" s="28"/>
      <c r="Z157" s="25"/>
      <c r="AA157" s="54"/>
      <c r="AB157" s="30" t="str">
        <f t="shared" si="110"/>
        <v>Chile</v>
      </c>
      <c r="AC157" s="31" t="str">
        <f t="shared" si="110"/>
        <v>Año 2020</v>
      </c>
      <c r="AD157" s="32" t="str">
        <f t="shared" si="110"/>
        <v>Múltiples</v>
      </c>
      <c r="AE157" s="30" t="str">
        <f t="shared" si="110"/>
        <v>Ventas</v>
      </c>
      <c r="AG157" s="33" t="str">
        <f t="shared" si="95"/>
        <v>Informe 4</v>
      </c>
      <c r="AH157" s="34" t="str">
        <f t="shared" si="112"/>
        <v>Ventas Estimadas Agricultura</v>
      </c>
      <c r="AI157" s="34" t="str">
        <f t="shared" si="112"/>
        <v>Ventas estimadas de empresas dedicadas a agricultura y/o ganadería</v>
      </c>
      <c r="AJ157" s="34" t="str">
        <f t="shared" si="96"/>
        <v>Número de Empresas y Ventas del Sector Agrícola en cultivos de  Forraje en praderas mejoradas o sembradas según la Categoría de Tamaño Específica del Servicio de Impuestos Internos de Chile para el Año 2020 (USD)</v>
      </c>
      <c r="AK157" s="35" t="str">
        <f t="shared" si="111"/>
        <v>Año 2020</v>
      </c>
      <c r="AL157" s="34" t="str">
        <f t="shared" si="111"/>
        <v>venta estimada, empresas en agricultura, cultivos, actividad económica, agricultura, ganadería</v>
      </c>
      <c r="AM157" s="36">
        <f t="shared" si="97"/>
        <v>0</v>
      </c>
      <c r="AN157" s="44" t="str">
        <f t="shared" si="108"/>
        <v>CHL</v>
      </c>
      <c r="AO157" s="44" t="str">
        <f t="shared" si="108"/>
        <v>País</v>
      </c>
      <c r="AP157" s="34" t="str">
        <f t="shared" si="108"/>
        <v>Número de Empleados de las empresas dedicadas a una actividad económica asociada a la agricultura o la ganadería, según tamaño de la empresa.</v>
      </c>
      <c r="AQ157" s="45">
        <f t="shared" si="108"/>
        <v>44324</v>
      </c>
      <c r="AR157" s="36" t="str">
        <f t="shared" si="108"/>
        <v>Español</v>
      </c>
      <c r="AS157" s="36" t="str">
        <f t="shared" si="108"/>
        <v>Naty</v>
      </c>
      <c r="AT157" s="40" t="str">
        <f t="shared" si="108"/>
        <v>No Aplica</v>
      </c>
      <c r="AU157" s="40" t="str">
        <f t="shared" si="108"/>
        <v>No Aplica</v>
      </c>
      <c r="AV157" s="40" t="str">
        <f t="shared" si="108"/>
        <v>No Aplica</v>
      </c>
      <c r="AW157" s="35">
        <f t="shared" si="108"/>
        <v>100117006</v>
      </c>
      <c r="AX157" s="41" t="e">
        <f t="shared" si="108"/>
        <v>#REF!</v>
      </c>
      <c r="AY157" s="46" t="str">
        <f t="shared" si="108"/>
        <v>Fruta</v>
      </c>
      <c r="AZ157" s="40">
        <f t="shared" si="108"/>
        <v>38</v>
      </c>
      <c r="BA157" s="41" t="e">
        <f>+VLOOKUP($AC157,[1]!Temporalidad[[nombre]:[Columna1]],7,0)</f>
        <v>#REF!</v>
      </c>
      <c r="BB157" s="41" t="e">
        <f>+VLOOKUP($E157,[1]!Tipo_Gráfico[#Data],2,0)</f>
        <v>#REF!</v>
      </c>
      <c r="BC157" s="36" t="str">
        <f t="shared" si="103"/>
        <v>Servicio de Impuestos Internos , Ministerio de Hacienda, Chile</v>
      </c>
      <c r="BD157" s="35" t="e">
        <f>+VLOOKUP($AD157,[1]!unidad_medida[[nombre]:[Columna1]],2,0)</f>
        <v>#REF!</v>
      </c>
      <c r="BE157" s="40" t="str">
        <f t="shared" si="109"/>
        <v>No Aplica</v>
      </c>
      <c r="BF157" s="40" t="str">
        <f t="shared" si="109"/>
        <v>No Aplica</v>
      </c>
      <c r="BG157" s="40" t="str">
        <f t="shared" si="109"/>
        <v>No Aplica</v>
      </c>
      <c r="BH157" s="41" t="e">
        <f>+VLOOKUP($AS157,[1]!Responsables[#Data],3,0)</f>
        <v>#REF!</v>
      </c>
      <c r="BI157" s="41" t="e">
        <f>+VLOOKUP($AD157,[1]!unidad_medida[[nombre]:[Columna1]],5,0)</f>
        <v>#REF!</v>
      </c>
    </row>
    <row r="158" spans="1:61" ht="24" x14ac:dyDescent="0.35">
      <c r="A158" s="58" t="s">
        <v>250</v>
      </c>
      <c r="B158" s="58" t="s">
        <v>251</v>
      </c>
      <c r="C158" s="59">
        <v>4.0999999999999996</v>
      </c>
      <c r="D158" s="19">
        <f t="shared" si="100"/>
        <v>157</v>
      </c>
      <c r="E158" s="20" t="s">
        <v>245</v>
      </c>
      <c r="F158" s="21"/>
      <c r="G158" s="22"/>
      <c r="H158" s="23" t="s">
        <v>48</v>
      </c>
      <c r="I158" s="23" t="s">
        <v>48</v>
      </c>
      <c r="J158" s="23" t="s">
        <v>48</v>
      </c>
      <c r="K158" s="22"/>
      <c r="L158" s="22"/>
      <c r="M158" s="22"/>
      <c r="N158" s="22"/>
      <c r="O158" s="22"/>
      <c r="P158" s="53" t="s">
        <v>246</v>
      </c>
      <c r="Q158" s="20" t="s">
        <v>247</v>
      </c>
      <c r="R158" s="51"/>
      <c r="S158" s="52"/>
      <c r="T158" s="28"/>
      <c r="U158" s="28"/>
      <c r="V158" s="28"/>
      <c r="W158" s="28"/>
      <c r="X158" s="28"/>
      <c r="Y158" s="28"/>
      <c r="Z158" s="25"/>
      <c r="AA158" s="54"/>
      <c r="AB158" s="30" t="str">
        <f t="shared" si="110"/>
        <v>Chile</v>
      </c>
      <c r="AC158" s="31" t="str">
        <f t="shared" si="110"/>
        <v>Año 2020</v>
      </c>
      <c r="AD158" s="32" t="str">
        <f t="shared" si="110"/>
        <v>Múltiples</v>
      </c>
      <c r="AE158" s="30" t="str">
        <f t="shared" si="110"/>
        <v>Ventas</v>
      </c>
      <c r="AG158" s="33" t="str">
        <f t="shared" si="95"/>
        <v>Reporte 1</v>
      </c>
      <c r="AH158" s="34" t="str">
        <f t="shared" si="112"/>
        <v>Ventas Estimadas Agricultura</v>
      </c>
      <c r="AI158" s="34" t="str">
        <f t="shared" si="112"/>
        <v>Ventas estimadas de empresas dedicadas a agricultura y/o ganadería</v>
      </c>
      <c r="AJ158" s="34" t="str">
        <f t="shared" si="96"/>
        <v>Número de Empresas y Ventas del Sector Agrícola según la Categoría de Tamaño Específica del Servicio de Impuestos Internos de Chile para el Año 2020</v>
      </c>
      <c r="AK158" s="35" t="str">
        <f t="shared" si="111"/>
        <v>Año 2020</v>
      </c>
      <c r="AL158" s="34" t="str">
        <f t="shared" si="111"/>
        <v>venta estimada, empresas en agricultura, cultivos, actividad económica, agricultura, ganadería</v>
      </c>
      <c r="AM158" s="36">
        <f t="shared" si="97"/>
        <v>0</v>
      </c>
      <c r="AN158" s="44" t="str">
        <f t="shared" si="108"/>
        <v>CHL</v>
      </c>
      <c r="AO158" s="44" t="str">
        <f t="shared" si="108"/>
        <v>País</v>
      </c>
      <c r="AP158" s="34" t="str">
        <f t="shared" si="108"/>
        <v>Número de Empleados de las empresas dedicadas a una actividad económica asociada a la agricultura o la ganadería, según tamaño de la empresa.</v>
      </c>
      <c r="AQ158" s="45">
        <f t="shared" si="108"/>
        <v>44324</v>
      </c>
      <c r="AR158" s="36" t="str">
        <f t="shared" si="108"/>
        <v>Español</v>
      </c>
      <c r="AS158" s="36" t="str">
        <f t="shared" si="108"/>
        <v>Naty</v>
      </c>
      <c r="AT158" s="40" t="str">
        <f t="shared" si="108"/>
        <v>No Aplica</v>
      </c>
      <c r="AU158" s="40" t="str">
        <f t="shared" si="108"/>
        <v>No Aplica</v>
      </c>
      <c r="AV158" s="40" t="str">
        <f t="shared" si="108"/>
        <v>No Aplica</v>
      </c>
      <c r="AW158" s="35">
        <f t="shared" si="108"/>
        <v>100117006</v>
      </c>
      <c r="AX158" s="41" t="e">
        <f t="shared" si="108"/>
        <v>#REF!</v>
      </c>
      <c r="AY158" s="46" t="str">
        <f t="shared" si="108"/>
        <v>Fruta</v>
      </c>
      <c r="AZ158" s="40">
        <f t="shared" si="108"/>
        <v>38</v>
      </c>
      <c r="BA158" s="41" t="e">
        <f>+VLOOKUP($AC158,[1]!Temporalidad[[nombre]:[Columna1]],7,0)</f>
        <v>#REF!</v>
      </c>
      <c r="BB158" s="41" t="e">
        <f>+VLOOKUP($E158,[1]!Tipo_Gráfico[#Data],2,0)</f>
        <v>#REF!</v>
      </c>
      <c r="BC158" s="36" t="str">
        <f t="shared" si="103"/>
        <v>Servicio de Impuestos Internos , Ministerio de Hacienda, Chile</v>
      </c>
      <c r="BD158" s="35" t="e">
        <f>+VLOOKUP($AD158,[1]!unidad_medida[[nombre]:[Columna1]],2,0)</f>
        <v>#REF!</v>
      </c>
      <c r="BE158" s="40" t="str">
        <f t="shared" si="109"/>
        <v>No Aplica</v>
      </c>
      <c r="BF158" s="40" t="str">
        <f t="shared" si="109"/>
        <v>No Aplica</v>
      </c>
      <c r="BG158" s="40" t="str">
        <f t="shared" si="109"/>
        <v>No Aplica</v>
      </c>
      <c r="BH158" s="41" t="e">
        <f>+VLOOKUP($AS158,[1]!Responsables[#Data],3,0)</f>
        <v>#REF!</v>
      </c>
      <c r="BI158" s="41" t="e">
        <f>+VLOOKUP($AD158,[1]!unidad_medida[[nombre]:[Columna1]],5,0)</f>
        <v>#REF!</v>
      </c>
    </row>
    <row r="159" spans="1:61" ht="43.5" x14ac:dyDescent="0.35">
      <c r="A159" s="58" t="s">
        <v>250</v>
      </c>
      <c r="B159" s="58" t="s">
        <v>251</v>
      </c>
      <c r="C159" s="59">
        <v>4.2</v>
      </c>
      <c r="D159" s="19">
        <v>1</v>
      </c>
      <c r="E159" s="20" t="s">
        <v>47</v>
      </c>
      <c r="F159" s="21"/>
      <c r="G159" s="22"/>
      <c r="H159" s="23" t="s">
        <v>48</v>
      </c>
      <c r="I159" s="22"/>
      <c r="J159" s="24">
        <v>1</v>
      </c>
      <c r="K159" s="22"/>
      <c r="L159" s="22"/>
      <c r="M159" s="22"/>
      <c r="N159" s="22"/>
      <c r="O159" s="22"/>
      <c r="P159" s="53" t="str">
        <f>+"Número de Empresas del Sector Agrícola por Tipo de Cultivo en la Categoría de Tamaño Específica: "&amp;R159&amp;" del Servicio de Impuestos Internos de Chile para el Año 2020 (empleados)"</f>
        <v>Número de Empresas del Sector Agrícola por Tipo de Cultivo en la Categoría de Tamaño Específica: SIN VENTAS del Servicio de Impuestos Internos de Chile para el Año 2020 (empleados)</v>
      </c>
      <c r="Q159" s="20" t="s">
        <v>49</v>
      </c>
      <c r="R159" s="26" t="s">
        <v>50</v>
      </c>
      <c r="S159" s="27">
        <f>+J159</f>
        <v>1</v>
      </c>
      <c r="T159" s="28"/>
      <c r="U159" s="28"/>
      <c r="V159" s="28"/>
      <c r="W159" s="28"/>
      <c r="X159" s="28"/>
      <c r="Y159" s="28"/>
      <c r="Z159" s="25" t="str">
        <f>+"https://analytics.zoho.com/open-view/2395394000001035438?ZOHO_CRITERIA=%224.5%22.%22Id_Tama%C3%B1o_Espec%C3%ADfico%22%3D"&amp;S159</f>
        <v>https://analytics.zoho.com/open-view/2395394000001035438?ZOHO_CRITERIA=%224.5%22.%22Id_Tama%C3%B1o_Espec%C3%ADfico%22%3D1</v>
      </c>
      <c r="AA159" s="54" t="s">
        <v>51</v>
      </c>
      <c r="AB159" s="30" t="s">
        <v>52</v>
      </c>
      <c r="AC159" s="31" t="s">
        <v>53</v>
      </c>
      <c r="AD159" s="32" t="s">
        <v>54</v>
      </c>
      <c r="AE159" s="30" t="s">
        <v>55</v>
      </c>
      <c r="AG159" s="33" t="str">
        <f>+IF(Q159="","",Q159)</f>
        <v>Gráfico 1</v>
      </c>
      <c r="AH159" s="34" t="s">
        <v>56</v>
      </c>
      <c r="AI159" s="34" t="str">
        <f>+"Número de empresas dedicadas a agricultura y/o ganadería clasificadas por el Servicio de Impuestos Internos de tamaño "&amp;R159</f>
        <v>Número de empresas dedicadas a agricultura y/o ganadería clasificadas por el Servicio de Impuestos Internos de tamaño SIN VENTAS</v>
      </c>
      <c r="AJ159" s="34" t="str">
        <f>+P159</f>
        <v>Número de Empresas del Sector Agrícola por Tipo de Cultivo en la Categoría de Tamaño Específica: SIN VENTAS del Servicio de Impuestos Internos de Chile para el Año 2020 (empleados)</v>
      </c>
      <c r="AK159" s="35" t="s">
        <v>53</v>
      </c>
      <c r="AL159" s="34" t="s">
        <v>57</v>
      </c>
      <c r="AM159" s="36" t="str">
        <f>+AA159</f>
        <v>https://analytics.zoho.com/open-view/2395394000001035438?ZOHO_CRITERIA=%224.5%22.%22Id_Tama%C3%B1o_Espec%C3%ADfico%22%3D1</v>
      </c>
      <c r="AN159" s="37" t="s">
        <v>58</v>
      </c>
      <c r="AO159" s="37" t="s">
        <v>59</v>
      </c>
      <c r="AP159" s="34" t="s">
        <v>60</v>
      </c>
      <c r="AQ159" s="38">
        <v>44324</v>
      </c>
      <c r="AR159" s="39" t="s">
        <v>61</v>
      </c>
      <c r="AS159" s="39" t="s">
        <v>62</v>
      </c>
      <c r="AT159" s="40" t="s">
        <v>63</v>
      </c>
      <c r="AU159" s="40" t="s">
        <v>63</v>
      </c>
      <c r="AV159" s="40" t="s">
        <v>63</v>
      </c>
      <c r="AW159" s="35">
        <v>100100000</v>
      </c>
      <c r="AX159" s="41" t="e">
        <f>++VLOOKUP($AB159,[2]!Parametros[[nombre]:[Columna1]],5,0)</f>
        <v>#REF!</v>
      </c>
      <c r="AY159" s="42" t="s">
        <v>64</v>
      </c>
      <c r="AZ159" s="43">
        <v>38</v>
      </c>
      <c r="BA159" s="41" t="e">
        <f>+VLOOKUP($Z159,[2]!Temporalidad[[nombre]:[Columna1]],7,0)</f>
        <v>#REF!</v>
      </c>
      <c r="BB159" s="41" t="e">
        <f>+VLOOKUP($B159,[2]!Tipo_Gráfico[#Data],2,0)</f>
        <v>#REF!</v>
      </c>
      <c r="BC159" s="39" t="s">
        <v>65</v>
      </c>
      <c r="BD159" s="35" t="e">
        <f>+VLOOKUP($AA159,[2]!unidad_medida[[nombre]:[Columna1]],2,0)</f>
        <v>#REF!</v>
      </c>
      <c r="BE159" s="43" t="s">
        <v>63</v>
      </c>
      <c r="BF159" s="43" t="s">
        <v>63</v>
      </c>
      <c r="BG159" s="43" t="s">
        <v>63</v>
      </c>
      <c r="BH159" s="41" t="e">
        <f>+VLOOKUP($AP159,[2]!Responsables[#Data],3,0)</f>
        <v>#REF!</v>
      </c>
      <c r="BI159" s="41" t="e">
        <f>+VLOOKUP($AA159,[2]!unidad_medida[[nombre]:[Columna1]],5,0)</f>
        <v>#REF!</v>
      </c>
    </row>
    <row r="160" spans="1:61" ht="43.5" x14ac:dyDescent="0.35">
      <c r="A160" s="58" t="s">
        <v>250</v>
      </c>
      <c r="B160" s="58" t="s">
        <v>251</v>
      </c>
      <c r="C160" s="59">
        <v>4.2</v>
      </c>
      <c r="D160" s="19">
        <f>+IF(E160="","",D159+1)</f>
        <v>2</v>
      </c>
      <c r="E160" s="20" t="str">
        <f>+E159</f>
        <v>GR</v>
      </c>
      <c r="F160" s="21"/>
      <c r="G160" s="22"/>
      <c r="H160" s="23" t="s">
        <v>48</v>
      </c>
      <c r="I160" s="22"/>
      <c r="J160" s="24">
        <v>2</v>
      </c>
      <c r="K160" s="22"/>
      <c r="L160" s="22"/>
      <c r="M160" s="22"/>
      <c r="N160" s="22"/>
      <c r="O160" s="22"/>
      <c r="P160" s="53" t="str">
        <f t="shared" ref="P160:P171" si="113">+"Número de Empresas del Sector Agrícola por Tipo de Cultivo en la Categoría de Tamaño Específica: "&amp;R160&amp;" del Servicio de Impuestos Internos de Chile para el Año 2020 (empleados)"</f>
        <v>Número de Empresas del Sector Agrícola por Tipo de Cultivo en la Categoría de Tamaño Específica: PEQUEÑA 2 del Servicio de Impuestos Internos de Chile para el Año 2020 (empleados)</v>
      </c>
      <c r="Q160" s="20" t="str">
        <f>+Q159</f>
        <v>Gráfico 1</v>
      </c>
      <c r="R160" s="26" t="s">
        <v>66</v>
      </c>
      <c r="S160" s="27">
        <f t="shared" ref="S160:S210" si="114">+J160</f>
        <v>2</v>
      </c>
      <c r="T160" s="28"/>
      <c r="U160" s="28"/>
      <c r="V160" s="28"/>
      <c r="W160" s="28"/>
      <c r="X160" s="28"/>
      <c r="Y160" s="28"/>
      <c r="Z160" s="25" t="str">
        <f t="shared" ref="Z160:Z171" si="115">+"https://analytics.zoho.com/open-view/2395394000001035438?ZOHO_CRITERIA=%224.5%22.%22Id_Tama%C3%B1o_Espec%C3%ADfico%22%3D"&amp;S160</f>
        <v>https://analytics.zoho.com/open-view/2395394000001035438?ZOHO_CRITERIA=%224.5%22.%22Id_Tama%C3%B1o_Espec%C3%ADfico%22%3D2</v>
      </c>
      <c r="AA160" s="54" t="s">
        <v>67</v>
      </c>
      <c r="AB160" s="30" t="str">
        <f>+AB159</f>
        <v>Chile</v>
      </c>
      <c r="AC160" s="31" t="str">
        <f>+AC159</f>
        <v>Año 2020</v>
      </c>
      <c r="AD160" s="32" t="str">
        <f>+AD159</f>
        <v>empresas</v>
      </c>
      <c r="AE160" s="30" t="str">
        <f>+AE159</f>
        <v>Número</v>
      </c>
      <c r="AG160" s="33" t="str">
        <f t="shared" ref="AG160:AG223" si="116">+IF(Q160="","",Q160)</f>
        <v>Gráfico 1</v>
      </c>
      <c r="AH160" s="34" t="str">
        <f>+AH159</f>
        <v>Número de Empresas Agrícultura</v>
      </c>
      <c r="AI160" s="34" t="str">
        <f t="shared" ref="AI160:AI171" si="117">+"Número de empresas dedicadas a agricultura y/o ganadería clasificadas por el Servicio de Impuestos Internos de tamaño "&amp;R160</f>
        <v>Número de empresas dedicadas a agricultura y/o ganadería clasificadas por el Servicio de Impuestos Internos de tamaño PEQUEÑA 2</v>
      </c>
      <c r="AJ160" s="34" t="str">
        <f t="shared" ref="AJ160:AJ223" si="118">+P160</f>
        <v>Número de Empresas del Sector Agrícola por Tipo de Cultivo en la Categoría de Tamaño Específica: PEQUEÑA 2 del Servicio de Impuestos Internos de Chile para el Año 2020 (empleados)</v>
      </c>
      <c r="AK160" s="35" t="str">
        <f>+AK159</f>
        <v>Año 2020</v>
      </c>
      <c r="AL160" s="34" t="str">
        <f>+AL159</f>
        <v>venta estimada, empresas en agricultura, cultivos, actividad económica, agricultura, ganadería</v>
      </c>
      <c r="AM160" s="36" t="str">
        <f t="shared" ref="AM160:AM223" si="119">+AA160</f>
        <v>https://analytics.zoho.com/open-view/2395394000001035438?ZOHO_CRITERIA=%224.5%22.%22Id_Tama%C3%B1o_Espec%C3%ADfico%22%3D2</v>
      </c>
      <c r="AN160" s="44" t="str">
        <f t="shared" ref="AN160:AZ175" si="120">+AN159</f>
        <v>CHL</v>
      </c>
      <c r="AO160" s="44" t="str">
        <f t="shared" si="120"/>
        <v>País</v>
      </c>
      <c r="AP160" s="34" t="str">
        <f t="shared" si="120"/>
        <v>Número de Empleados de las empresas dedicadas a una actividad económica asociada a la agricultura o la ganadería, según tamaño de la empresa.</v>
      </c>
      <c r="AQ160" s="45">
        <f t="shared" si="120"/>
        <v>44324</v>
      </c>
      <c r="AR160" s="36" t="str">
        <f t="shared" si="120"/>
        <v>Español</v>
      </c>
      <c r="AS160" s="36" t="str">
        <f t="shared" si="120"/>
        <v>Naty</v>
      </c>
      <c r="AT160" s="40" t="str">
        <f t="shared" si="120"/>
        <v>No Aplica</v>
      </c>
      <c r="AU160" s="40" t="str">
        <f t="shared" si="120"/>
        <v>No Aplica</v>
      </c>
      <c r="AV160" s="40" t="str">
        <f t="shared" si="120"/>
        <v>No Aplica</v>
      </c>
      <c r="AW160" s="35">
        <f>+AW159</f>
        <v>100100000</v>
      </c>
      <c r="AX160" s="41" t="e">
        <f>+AX159</f>
        <v>#REF!</v>
      </c>
      <c r="AY160" s="46" t="str">
        <f>+AY159</f>
        <v>Fruta</v>
      </c>
      <c r="AZ160" s="40">
        <f>+AZ159</f>
        <v>38</v>
      </c>
      <c r="BA160" s="41" t="e">
        <f>+VLOOKUP($Z160,[2]!Temporalidad[[nombre]:[Columna1]],7,0)</f>
        <v>#REF!</v>
      </c>
      <c r="BB160" s="41" t="e">
        <f>+VLOOKUP($B160,[2]!Tipo_Gráfico[#Data],2,0)</f>
        <v>#REF!</v>
      </c>
      <c r="BC160" s="36" t="str">
        <f>+BC159</f>
        <v>Servicio de Impuestos Internos , Ministerio de Hacienda, Chile</v>
      </c>
      <c r="BD160" s="35" t="e">
        <f>+VLOOKUP($AA160,[2]!unidad_medida[[nombre]:[Columna1]],2,0)</f>
        <v>#REF!</v>
      </c>
      <c r="BE160" s="40" t="str">
        <f t="shared" ref="BE160:BG175" si="121">+BE159</f>
        <v>No Aplica</v>
      </c>
      <c r="BF160" s="40" t="str">
        <f t="shared" si="121"/>
        <v>No Aplica</v>
      </c>
      <c r="BG160" s="40" t="str">
        <f t="shared" si="121"/>
        <v>No Aplica</v>
      </c>
      <c r="BH160" s="41" t="e">
        <f>+VLOOKUP($AP160,[2]!Responsables[#Data],3,0)</f>
        <v>#REF!</v>
      </c>
      <c r="BI160" s="41" t="e">
        <f>+VLOOKUP($AA160,[2]!unidad_medida[[nombre]:[Columna1]],5,0)</f>
        <v>#REF!</v>
      </c>
    </row>
    <row r="161" spans="1:61" ht="43.5" x14ac:dyDescent="0.35">
      <c r="A161" s="58" t="s">
        <v>250</v>
      </c>
      <c r="B161" s="58" t="s">
        <v>251</v>
      </c>
      <c r="C161" s="59">
        <v>4.2</v>
      </c>
      <c r="D161" s="19">
        <f t="shared" ref="D161:D224" si="122">+IF(E161="","",D160+1)</f>
        <v>3</v>
      </c>
      <c r="E161" s="20" t="str">
        <f t="shared" ref="E161:E172" si="123">+E160</f>
        <v>GR</v>
      </c>
      <c r="F161" s="21"/>
      <c r="G161" s="22"/>
      <c r="H161" s="23" t="s">
        <v>48</v>
      </c>
      <c r="I161" s="22"/>
      <c r="J161" s="24">
        <v>3</v>
      </c>
      <c r="K161" s="22"/>
      <c r="L161" s="22"/>
      <c r="M161" s="22"/>
      <c r="N161" s="22"/>
      <c r="O161" s="22"/>
      <c r="P161" s="53" t="str">
        <f t="shared" si="113"/>
        <v>Número de Empresas del Sector Agrícola por Tipo de Cultivo en la Categoría de Tamaño Específica: MICRO 1 del Servicio de Impuestos Internos de Chile para el Año 2020 (empleados)</v>
      </c>
      <c r="Q161" s="20" t="str">
        <f t="shared" ref="Q161:Q197" si="124">+Q160</f>
        <v>Gráfico 1</v>
      </c>
      <c r="R161" s="26" t="s">
        <v>68</v>
      </c>
      <c r="S161" s="27">
        <f t="shared" si="114"/>
        <v>3</v>
      </c>
      <c r="T161" s="28"/>
      <c r="U161" s="28"/>
      <c r="V161" s="28"/>
      <c r="W161" s="28"/>
      <c r="X161" s="28"/>
      <c r="Y161" s="28"/>
      <c r="Z161" s="25" t="str">
        <f t="shared" si="115"/>
        <v>https://analytics.zoho.com/open-view/2395394000001035438?ZOHO_CRITERIA=%224.5%22.%22Id_Tama%C3%B1o_Espec%C3%ADfico%22%3D3</v>
      </c>
      <c r="AA161" s="54" t="s">
        <v>69</v>
      </c>
      <c r="AB161" s="30" t="str">
        <f t="shared" ref="AB161:AE176" si="125">+AB160</f>
        <v>Chile</v>
      </c>
      <c r="AC161" s="31" t="str">
        <f t="shared" si="125"/>
        <v>Año 2020</v>
      </c>
      <c r="AD161" s="32" t="str">
        <f t="shared" si="125"/>
        <v>empresas</v>
      </c>
      <c r="AE161" s="30" t="str">
        <f t="shared" si="125"/>
        <v>Número</v>
      </c>
      <c r="AG161" s="33" t="str">
        <f t="shared" si="116"/>
        <v>Gráfico 1</v>
      </c>
      <c r="AH161" s="34" t="str">
        <f t="shared" ref="AH161:AH224" si="126">+AH160</f>
        <v>Número de Empresas Agrícultura</v>
      </c>
      <c r="AI161" s="34" t="str">
        <f t="shared" si="117"/>
        <v>Número de empresas dedicadas a agricultura y/o ganadería clasificadas por el Servicio de Impuestos Internos de tamaño MICRO 1</v>
      </c>
      <c r="AJ161" s="34" t="str">
        <f t="shared" si="118"/>
        <v>Número de Empresas del Sector Agrícola por Tipo de Cultivo en la Categoría de Tamaño Específica: MICRO 1 del Servicio de Impuestos Internos de Chile para el Año 2020 (empleados)</v>
      </c>
      <c r="AK161" s="35" t="str">
        <f t="shared" ref="AK161:AL176" si="127">+AK160</f>
        <v>Año 2020</v>
      </c>
      <c r="AL161" s="34" t="str">
        <f t="shared" si="127"/>
        <v>venta estimada, empresas en agricultura, cultivos, actividad económica, agricultura, ganadería</v>
      </c>
      <c r="AM161" s="36" t="str">
        <f t="shared" si="119"/>
        <v>https://analytics.zoho.com/open-view/2395394000001035438?ZOHO_CRITERIA=%224.5%22.%22Id_Tama%C3%B1o_Espec%C3%ADfico%22%3D3</v>
      </c>
      <c r="AN161" s="44" t="str">
        <f t="shared" si="120"/>
        <v>CHL</v>
      </c>
      <c r="AO161" s="44" t="str">
        <f t="shared" si="120"/>
        <v>País</v>
      </c>
      <c r="AP161" s="34" t="str">
        <f t="shared" si="120"/>
        <v>Número de Empleados de las empresas dedicadas a una actividad económica asociada a la agricultura o la ganadería, según tamaño de la empresa.</v>
      </c>
      <c r="AQ161" s="45">
        <f t="shared" si="120"/>
        <v>44324</v>
      </c>
      <c r="AR161" s="36" t="str">
        <f t="shared" si="120"/>
        <v>Español</v>
      </c>
      <c r="AS161" s="36" t="str">
        <f t="shared" si="120"/>
        <v>Naty</v>
      </c>
      <c r="AT161" s="40" t="str">
        <f t="shared" si="120"/>
        <v>No Aplica</v>
      </c>
      <c r="AU161" s="40" t="str">
        <f t="shared" si="120"/>
        <v>No Aplica</v>
      </c>
      <c r="AV161" s="40" t="str">
        <f t="shared" si="120"/>
        <v>No Aplica</v>
      </c>
      <c r="AW161" s="35">
        <f t="shared" si="120"/>
        <v>100100000</v>
      </c>
      <c r="AX161" s="41" t="e">
        <f t="shared" si="120"/>
        <v>#REF!</v>
      </c>
      <c r="AY161" s="46" t="str">
        <f t="shared" si="120"/>
        <v>Fruta</v>
      </c>
      <c r="AZ161" s="40">
        <f t="shared" si="120"/>
        <v>38</v>
      </c>
      <c r="BA161" s="41" t="e">
        <f>+VLOOKUP($Z161,[2]!Temporalidad[[nombre]:[Columna1]],7,0)</f>
        <v>#REF!</v>
      </c>
      <c r="BB161" s="41" t="e">
        <f>+VLOOKUP($B161,[2]!Tipo_Gráfico[#Data],2,0)</f>
        <v>#REF!</v>
      </c>
      <c r="BC161" s="36" t="str">
        <f t="shared" ref="BC161:BC224" si="128">+BC160</f>
        <v>Servicio de Impuestos Internos , Ministerio de Hacienda, Chile</v>
      </c>
      <c r="BD161" s="35" t="e">
        <f>+VLOOKUP($AA161,[2]!unidad_medida[[nombre]:[Columna1]],2,0)</f>
        <v>#REF!</v>
      </c>
      <c r="BE161" s="40" t="str">
        <f t="shared" si="121"/>
        <v>No Aplica</v>
      </c>
      <c r="BF161" s="40" t="str">
        <f t="shared" si="121"/>
        <v>No Aplica</v>
      </c>
      <c r="BG161" s="40" t="str">
        <f t="shared" si="121"/>
        <v>No Aplica</v>
      </c>
      <c r="BH161" s="41" t="e">
        <f>+VLOOKUP($AP161,[2]!Responsables[#Data],3,0)</f>
        <v>#REF!</v>
      </c>
      <c r="BI161" s="41" t="e">
        <f>+VLOOKUP($AA161,[2]!unidad_medida[[nombre]:[Columna1]],5,0)</f>
        <v>#REF!</v>
      </c>
    </row>
    <row r="162" spans="1:61" ht="43.5" x14ac:dyDescent="0.35">
      <c r="A162" s="58" t="s">
        <v>250</v>
      </c>
      <c r="B162" s="58" t="s">
        <v>251</v>
      </c>
      <c r="C162" s="59">
        <v>4.2</v>
      </c>
      <c r="D162" s="19">
        <f t="shared" si="122"/>
        <v>4</v>
      </c>
      <c r="E162" s="20" t="str">
        <f t="shared" si="123"/>
        <v>GR</v>
      </c>
      <c r="F162" s="21"/>
      <c r="G162" s="22"/>
      <c r="H162" s="23" t="s">
        <v>48</v>
      </c>
      <c r="I162" s="22"/>
      <c r="J162" s="24">
        <v>4</v>
      </c>
      <c r="K162" s="22"/>
      <c r="L162" s="22"/>
      <c r="M162" s="22"/>
      <c r="N162" s="22"/>
      <c r="O162" s="22"/>
      <c r="P162" s="53" t="str">
        <f t="shared" si="113"/>
        <v>Número de Empresas del Sector Agrícola por Tipo de Cultivo en la Categoría de Tamaño Específica: MEDIANA 1 del Servicio de Impuestos Internos de Chile para el Año 2020 (empleados)</v>
      </c>
      <c r="Q162" s="20" t="str">
        <f t="shared" si="124"/>
        <v>Gráfico 1</v>
      </c>
      <c r="R162" s="26" t="s">
        <v>70</v>
      </c>
      <c r="S162" s="27">
        <f t="shared" si="114"/>
        <v>4</v>
      </c>
      <c r="T162" s="28"/>
      <c r="U162" s="28"/>
      <c r="V162" s="28"/>
      <c r="W162" s="28"/>
      <c r="X162" s="28"/>
      <c r="Y162" s="28"/>
      <c r="Z162" s="25" t="str">
        <f t="shared" si="115"/>
        <v>https://analytics.zoho.com/open-view/2395394000001035438?ZOHO_CRITERIA=%224.5%22.%22Id_Tama%C3%B1o_Espec%C3%ADfico%22%3D4</v>
      </c>
      <c r="AA162" s="54" t="s">
        <v>71</v>
      </c>
      <c r="AB162" s="30" t="str">
        <f t="shared" si="125"/>
        <v>Chile</v>
      </c>
      <c r="AC162" s="31" t="str">
        <f t="shared" si="125"/>
        <v>Año 2020</v>
      </c>
      <c r="AD162" s="32" t="str">
        <f t="shared" si="125"/>
        <v>empresas</v>
      </c>
      <c r="AE162" s="30" t="str">
        <f t="shared" si="125"/>
        <v>Número</v>
      </c>
      <c r="AG162" s="33" t="str">
        <f t="shared" si="116"/>
        <v>Gráfico 1</v>
      </c>
      <c r="AH162" s="34" t="str">
        <f t="shared" si="126"/>
        <v>Número de Empresas Agrícultura</v>
      </c>
      <c r="AI162" s="34" t="str">
        <f t="shared" si="117"/>
        <v>Número de empresas dedicadas a agricultura y/o ganadería clasificadas por el Servicio de Impuestos Internos de tamaño MEDIANA 1</v>
      </c>
      <c r="AJ162" s="34" t="str">
        <f t="shared" si="118"/>
        <v>Número de Empresas del Sector Agrícola por Tipo de Cultivo en la Categoría de Tamaño Específica: MEDIANA 1 del Servicio de Impuestos Internos de Chile para el Año 2020 (empleados)</v>
      </c>
      <c r="AK162" s="35" t="str">
        <f t="shared" si="127"/>
        <v>Año 2020</v>
      </c>
      <c r="AL162" s="34" t="str">
        <f t="shared" si="127"/>
        <v>venta estimada, empresas en agricultura, cultivos, actividad económica, agricultura, ganadería</v>
      </c>
      <c r="AM162" s="36" t="str">
        <f t="shared" si="119"/>
        <v>https://analytics.zoho.com/open-view/2395394000001035438?ZOHO_CRITERIA=%224.5%22.%22Id_Tama%C3%B1o_Espec%C3%ADfico%22%3D4</v>
      </c>
      <c r="AN162" s="44" t="str">
        <f t="shared" si="120"/>
        <v>CHL</v>
      </c>
      <c r="AO162" s="44" t="str">
        <f t="shared" si="120"/>
        <v>País</v>
      </c>
      <c r="AP162" s="34" t="str">
        <f t="shared" si="120"/>
        <v>Número de Empleados de las empresas dedicadas a una actividad económica asociada a la agricultura o la ganadería, según tamaño de la empresa.</v>
      </c>
      <c r="AQ162" s="45">
        <f t="shared" si="120"/>
        <v>44324</v>
      </c>
      <c r="AR162" s="36" t="str">
        <f t="shared" si="120"/>
        <v>Español</v>
      </c>
      <c r="AS162" s="36" t="str">
        <f t="shared" si="120"/>
        <v>Naty</v>
      </c>
      <c r="AT162" s="40" t="str">
        <f t="shared" si="120"/>
        <v>No Aplica</v>
      </c>
      <c r="AU162" s="40" t="str">
        <f t="shared" si="120"/>
        <v>No Aplica</v>
      </c>
      <c r="AV162" s="40" t="str">
        <f t="shared" si="120"/>
        <v>No Aplica</v>
      </c>
      <c r="AW162" s="35">
        <f t="shared" si="120"/>
        <v>100100000</v>
      </c>
      <c r="AX162" s="41" t="e">
        <f t="shared" si="120"/>
        <v>#REF!</v>
      </c>
      <c r="AY162" s="46" t="str">
        <f t="shared" si="120"/>
        <v>Fruta</v>
      </c>
      <c r="AZ162" s="40">
        <f t="shared" si="120"/>
        <v>38</v>
      </c>
      <c r="BA162" s="41" t="e">
        <f>+VLOOKUP($Z162,[2]!Temporalidad[[nombre]:[Columna1]],7,0)</f>
        <v>#REF!</v>
      </c>
      <c r="BB162" s="41" t="e">
        <f>+VLOOKUP($B162,[2]!Tipo_Gráfico[#Data],2,0)</f>
        <v>#REF!</v>
      </c>
      <c r="BC162" s="36" t="str">
        <f t="shared" si="128"/>
        <v>Servicio de Impuestos Internos , Ministerio de Hacienda, Chile</v>
      </c>
      <c r="BD162" s="35" t="e">
        <f>+VLOOKUP($AA162,[2]!unidad_medida[[nombre]:[Columna1]],2,0)</f>
        <v>#REF!</v>
      </c>
      <c r="BE162" s="40" t="str">
        <f t="shared" si="121"/>
        <v>No Aplica</v>
      </c>
      <c r="BF162" s="40" t="str">
        <f t="shared" si="121"/>
        <v>No Aplica</v>
      </c>
      <c r="BG162" s="40" t="str">
        <f t="shared" si="121"/>
        <v>No Aplica</v>
      </c>
      <c r="BH162" s="41" t="e">
        <f>+VLOOKUP($AP162,[2]!Responsables[#Data],3,0)</f>
        <v>#REF!</v>
      </c>
      <c r="BI162" s="41" t="e">
        <f>+VLOOKUP($AA162,[2]!unidad_medida[[nombre]:[Columna1]],5,0)</f>
        <v>#REF!</v>
      </c>
    </row>
    <row r="163" spans="1:61" ht="43.5" x14ac:dyDescent="0.35">
      <c r="A163" s="58" t="s">
        <v>250</v>
      </c>
      <c r="B163" s="58" t="s">
        <v>251</v>
      </c>
      <c r="C163" s="59">
        <v>4.2</v>
      </c>
      <c r="D163" s="19">
        <f t="shared" si="122"/>
        <v>5</v>
      </c>
      <c r="E163" s="20" t="str">
        <f t="shared" si="123"/>
        <v>GR</v>
      </c>
      <c r="F163" s="21"/>
      <c r="G163" s="22"/>
      <c r="H163" s="23" t="s">
        <v>48</v>
      </c>
      <c r="I163" s="22"/>
      <c r="J163" s="24">
        <v>5</v>
      </c>
      <c r="K163" s="22"/>
      <c r="L163" s="22"/>
      <c r="M163" s="22"/>
      <c r="N163" s="22"/>
      <c r="O163" s="22"/>
      <c r="P163" s="53" t="str">
        <f t="shared" si="113"/>
        <v>Número de Empresas del Sector Agrícola por Tipo de Cultivo en la Categoría de Tamaño Específica: MICRO 2 del Servicio de Impuestos Internos de Chile para el Año 2020 (empleados)</v>
      </c>
      <c r="Q163" s="20" t="str">
        <f t="shared" si="124"/>
        <v>Gráfico 1</v>
      </c>
      <c r="R163" s="26" t="s">
        <v>72</v>
      </c>
      <c r="S163" s="27">
        <f t="shared" si="114"/>
        <v>5</v>
      </c>
      <c r="T163" s="28"/>
      <c r="U163" s="28"/>
      <c r="V163" s="28"/>
      <c r="W163" s="28"/>
      <c r="X163" s="28"/>
      <c r="Y163" s="28"/>
      <c r="Z163" s="25" t="str">
        <f t="shared" si="115"/>
        <v>https://analytics.zoho.com/open-view/2395394000001035438?ZOHO_CRITERIA=%224.5%22.%22Id_Tama%C3%B1o_Espec%C3%ADfico%22%3D5</v>
      </c>
      <c r="AA163" s="54" t="s">
        <v>73</v>
      </c>
      <c r="AB163" s="30" t="str">
        <f t="shared" si="125"/>
        <v>Chile</v>
      </c>
      <c r="AC163" s="31" t="str">
        <f t="shared" si="125"/>
        <v>Año 2020</v>
      </c>
      <c r="AD163" s="32" t="str">
        <f t="shared" si="125"/>
        <v>empresas</v>
      </c>
      <c r="AE163" s="30" t="str">
        <f t="shared" si="125"/>
        <v>Número</v>
      </c>
      <c r="AG163" s="33" t="str">
        <f t="shared" si="116"/>
        <v>Gráfico 1</v>
      </c>
      <c r="AH163" s="34" t="str">
        <f t="shared" si="126"/>
        <v>Número de Empresas Agrícultura</v>
      </c>
      <c r="AI163" s="34" t="str">
        <f t="shared" si="117"/>
        <v>Número de empresas dedicadas a agricultura y/o ganadería clasificadas por el Servicio de Impuestos Internos de tamaño MICRO 2</v>
      </c>
      <c r="AJ163" s="34" t="str">
        <f t="shared" si="118"/>
        <v>Número de Empresas del Sector Agrícola por Tipo de Cultivo en la Categoría de Tamaño Específica: MICRO 2 del Servicio de Impuestos Internos de Chile para el Año 2020 (empleados)</v>
      </c>
      <c r="AK163" s="35" t="str">
        <f t="shared" si="127"/>
        <v>Año 2020</v>
      </c>
      <c r="AL163" s="34" t="str">
        <f t="shared" si="127"/>
        <v>venta estimada, empresas en agricultura, cultivos, actividad económica, agricultura, ganadería</v>
      </c>
      <c r="AM163" s="36" t="str">
        <f t="shared" si="119"/>
        <v>https://analytics.zoho.com/open-view/2395394000001035438?ZOHO_CRITERIA=%224.5%22.%22Id_Tama%C3%B1o_Espec%C3%ADfico%22%3D5</v>
      </c>
      <c r="AN163" s="44" t="str">
        <f t="shared" si="120"/>
        <v>CHL</v>
      </c>
      <c r="AO163" s="44" t="str">
        <f t="shared" si="120"/>
        <v>País</v>
      </c>
      <c r="AP163" s="34" t="str">
        <f t="shared" si="120"/>
        <v>Número de Empleados de las empresas dedicadas a una actividad económica asociada a la agricultura o la ganadería, según tamaño de la empresa.</v>
      </c>
      <c r="AQ163" s="45">
        <f t="shared" si="120"/>
        <v>44324</v>
      </c>
      <c r="AR163" s="36" t="str">
        <f t="shared" si="120"/>
        <v>Español</v>
      </c>
      <c r="AS163" s="36" t="str">
        <f t="shared" si="120"/>
        <v>Naty</v>
      </c>
      <c r="AT163" s="40" t="str">
        <f t="shared" si="120"/>
        <v>No Aplica</v>
      </c>
      <c r="AU163" s="40" t="str">
        <f t="shared" si="120"/>
        <v>No Aplica</v>
      </c>
      <c r="AV163" s="40" t="str">
        <f t="shared" si="120"/>
        <v>No Aplica</v>
      </c>
      <c r="AW163" s="35">
        <f t="shared" si="120"/>
        <v>100100000</v>
      </c>
      <c r="AX163" s="41" t="e">
        <f t="shared" si="120"/>
        <v>#REF!</v>
      </c>
      <c r="AY163" s="46" t="str">
        <f t="shared" si="120"/>
        <v>Fruta</v>
      </c>
      <c r="AZ163" s="40">
        <f t="shared" si="120"/>
        <v>38</v>
      </c>
      <c r="BA163" s="41" t="e">
        <f>+VLOOKUP($Z163,[2]!Temporalidad[[nombre]:[Columna1]],7,0)</f>
        <v>#REF!</v>
      </c>
      <c r="BB163" s="41" t="e">
        <f>+VLOOKUP($B163,[2]!Tipo_Gráfico[#Data],2,0)</f>
        <v>#REF!</v>
      </c>
      <c r="BC163" s="36" t="str">
        <f t="shared" si="128"/>
        <v>Servicio de Impuestos Internos , Ministerio de Hacienda, Chile</v>
      </c>
      <c r="BD163" s="35" t="e">
        <f>+VLOOKUP($AA163,[2]!unidad_medida[[nombre]:[Columna1]],2,0)</f>
        <v>#REF!</v>
      </c>
      <c r="BE163" s="40" t="str">
        <f t="shared" si="121"/>
        <v>No Aplica</v>
      </c>
      <c r="BF163" s="40" t="str">
        <f t="shared" si="121"/>
        <v>No Aplica</v>
      </c>
      <c r="BG163" s="40" t="str">
        <f t="shared" si="121"/>
        <v>No Aplica</v>
      </c>
      <c r="BH163" s="41" t="e">
        <f>+VLOOKUP($AP163,[2]!Responsables[#Data],3,0)</f>
        <v>#REF!</v>
      </c>
      <c r="BI163" s="41" t="e">
        <f>+VLOOKUP($AA163,[2]!unidad_medida[[nombre]:[Columna1]],5,0)</f>
        <v>#REF!</v>
      </c>
    </row>
    <row r="164" spans="1:61" ht="43.5" x14ac:dyDescent="0.35">
      <c r="A164" s="58" t="s">
        <v>250</v>
      </c>
      <c r="B164" s="58" t="s">
        <v>251</v>
      </c>
      <c r="C164" s="59">
        <v>4.2</v>
      </c>
      <c r="D164" s="19">
        <f t="shared" si="122"/>
        <v>6</v>
      </c>
      <c r="E164" s="20" t="str">
        <f t="shared" si="123"/>
        <v>GR</v>
      </c>
      <c r="F164" s="21"/>
      <c r="G164" s="22"/>
      <c r="H164" s="23" t="s">
        <v>48</v>
      </c>
      <c r="I164" s="22"/>
      <c r="J164" s="24">
        <v>6</v>
      </c>
      <c r="K164" s="22"/>
      <c r="L164" s="22"/>
      <c r="M164" s="22"/>
      <c r="N164" s="22"/>
      <c r="O164" s="22"/>
      <c r="P164" s="53" t="str">
        <f t="shared" si="113"/>
        <v>Número de Empresas del Sector Agrícola por Tipo de Cultivo en la Categoría de Tamaño Específica: PEQUEÑA 3 del Servicio de Impuestos Internos de Chile para el Año 2020 (empleados)</v>
      </c>
      <c r="Q164" s="20" t="str">
        <f t="shared" si="124"/>
        <v>Gráfico 1</v>
      </c>
      <c r="R164" s="26" t="s">
        <v>74</v>
      </c>
      <c r="S164" s="27">
        <f t="shared" si="114"/>
        <v>6</v>
      </c>
      <c r="T164" s="28"/>
      <c r="U164" s="28"/>
      <c r="V164" s="28"/>
      <c r="W164" s="28"/>
      <c r="X164" s="28"/>
      <c r="Y164" s="28"/>
      <c r="Z164" s="25" t="str">
        <f t="shared" si="115"/>
        <v>https://analytics.zoho.com/open-view/2395394000001035438?ZOHO_CRITERIA=%224.5%22.%22Id_Tama%C3%B1o_Espec%C3%ADfico%22%3D6</v>
      </c>
      <c r="AA164" s="54" t="s">
        <v>75</v>
      </c>
      <c r="AB164" s="30" t="str">
        <f t="shared" si="125"/>
        <v>Chile</v>
      </c>
      <c r="AC164" s="31" t="str">
        <f t="shared" si="125"/>
        <v>Año 2020</v>
      </c>
      <c r="AD164" s="32" t="str">
        <f t="shared" si="125"/>
        <v>empresas</v>
      </c>
      <c r="AE164" s="30" t="str">
        <f t="shared" si="125"/>
        <v>Número</v>
      </c>
      <c r="AG164" s="33" t="str">
        <f t="shared" si="116"/>
        <v>Gráfico 1</v>
      </c>
      <c r="AH164" s="34" t="str">
        <f t="shared" si="126"/>
        <v>Número de Empresas Agrícultura</v>
      </c>
      <c r="AI164" s="34" t="str">
        <f t="shared" si="117"/>
        <v>Número de empresas dedicadas a agricultura y/o ganadería clasificadas por el Servicio de Impuestos Internos de tamaño PEQUEÑA 3</v>
      </c>
      <c r="AJ164" s="34" t="str">
        <f t="shared" si="118"/>
        <v>Número de Empresas del Sector Agrícola por Tipo de Cultivo en la Categoría de Tamaño Específica: PEQUEÑA 3 del Servicio de Impuestos Internos de Chile para el Año 2020 (empleados)</v>
      </c>
      <c r="AK164" s="35" t="str">
        <f t="shared" si="127"/>
        <v>Año 2020</v>
      </c>
      <c r="AL164" s="34" t="str">
        <f t="shared" si="127"/>
        <v>venta estimada, empresas en agricultura, cultivos, actividad económica, agricultura, ganadería</v>
      </c>
      <c r="AM164" s="36" t="str">
        <f t="shared" si="119"/>
        <v>https://analytics.zoho.com/open-view/2395394000001035438?ZOHO_CRITERIA=%224.5%22.%22Id_Tama%C3%B1o_Espec%C3%ADfico%22%3D6</v>
      </c>
      <c r="AN164" s="44" t="str">
        <f t="shared" si="120"/>
        <v>CHL</v>
      </c>
      <c r="AO164" s="44" t="str">
        <f t="shared" si="120"/>
        <v>País</v>
      </c>
      <c r="AP164" s="34" t="str">
        <f t="shared" si="120"/>
        <v>Número de Empleados de las empresas dedicadas a una actividad económica asociada a la agricultura o la ganadería, según tamaño de la empresa.</v>
      </c>
      <c r="AQ164" s="45">
        <f t="shared" si="120"/>
        <v>44324</v>
      </c>
      <c r="AR164" s="36" t="str">
        <f t="shared" si="120"/>
        <v>Español</v>
      </c>
      <c r="AS164" s="36" t="str">
        <f t="shared" si="120"/>
        <v>Naty</v>
      </c>
      <c r="AT164" s="40" t="str">
        <f t="shared" si="120"/>
        <v>No Aplica</v>
      </c>
      <c r="AU164" s="40" t="str">
        <f t="shared" si="120"/>
        <v>No Aplica</v>
      </c>
      <c r="AV164" s="40" t="str">
        <f t="shared" si="120"/>
        <v>No Aplica</v>
      </c>
      <c r="AW164" s="35">
        <f t="shared" si="120"/>
        <v>100100000</v>
      </c>
      <c r="AX164" s="41" t="e">
        <f t="shared" si="120"/>
        <v>#REF!</v>
      </c>
      <c r="AY164" s="46" t="str">
        <f t="shared" si="120"/>
        <v>Fruta</v>
      </c>
      <c r="AZ164" s="40">
        <f t="shared" si="120"/>
        <v>38</v>
      </c>
      <c r="BA164" s="41" t="e">
        <f>+VLOOKUP($Z164,[2]!Temporalidad[[nombre]:[Columna1]],7,0)</f>
        <v>#REF!</v>
      </c>
      <c r="BB164" s="41" t="e">
        <f>+VLOOKUP($B164,[2]!Tipo_Gráfico[#Data],2,0)</f>
        <v>#REF!</v>
      </c>
      <c r="BC164" s="36" t="str">
        <f t="shared" si="128"/>
        <v>Servicio de Impuestos Internos , Ministerio de Hacienda, Chile</v>
      </c>
      <c r="BD164" s="35" t="e">
        <f>+VLOOKUP($AA164,[2]!unidad_medida[[nombre]:[Columna1]],2,0)</f>
        <v>#REF!</v>
      </c>
      <c r="BE164" s="40" t="str">
        <f t="shared" si="121"/>
        <v>No Aplica</v>
      </c>
      <c r="BF164" s="40" t="str">
        <f t="shared" si="121"/>
        <v>No Aplica</v>
      </c>
      <c r="BG164" s="40" t="str">
        <f t="shared" si="121"/>
        <v>No Aplica</v>
      </c>
      <c r="BH164" s="41" t="e">
        <f>+VLOOKUP($AP164,[2]!Responsables[#Data],3,0)</f>
        <v>#REF!</v>
      </c>
      <c r="BI164" s="41" t="e">
        <f>+VLOOKUP($AA164,[2]!unidad_medida[[nombre]:[Columna1]],5,0)</f>
        <v>#REF!</v>
      </c>
    </row>
    <row r="165" spans="1:61" ht="43.5" x14ac:dyDescent="0.35">
      <c r="A165" s="58" t="s">
        <v>250</v>
      </c>
      <c r="B165" s="58" t="s">
        <v>251</v>
      </c>
      <c r="C165" s="59">
        <v>4.2</v>
      </c>
      <c r="D165" s="19">
        <f t="shared" si="122"/>
        <v>7</v>
      </c>
      <c r="E165" s="20" t="str">
        <f t="shared" si="123"/>
        <v>GR</v>
      </c>
      <c r="F165" s="21"/>
      <c r="G165" s="22"/>
      <c r="H165" s="23" t="s">
        <v>48</v>
      </c>
      <c r="I165" s="22"/>
      <c r="J165" s="24">
        <v>7</v>
      </c>
      <c r="K165" s="22"/>
      <c r="L165" s="22"/>
      <c r="M165" s="22"/>
      <c r="N165" s="22"/>
      <c r="O165" s="22"/>
      <c r="P165" s="53" t="str">
        <f t="shared" si="113"/>
        <v>Número de Empresas del Sector Agrícola por Tipo de Cultivo en la Categoría de Tamaño Específica: MICRO 3 del Servicio de Impuestos Internos de Chile para el Año 2020 (empleados)</v>
      </c>
      <c r="Q165" s="20" t="str">
        <f t="shared" si="124"/>
        <v>Gráfico 1</v>
      </c>
      <c r="R165" s="26" t="s">
        <v>76</v>
      </c>
      <c r="S165" s="27">
        <f t="shared" si="114"/>
        <v>7</v>
      </c>
      <c r="T165" s="28"/>
      <c r="U165" s="28"/>
      <c r="V165" s="28"/>
      <c r="W165" s="28"/>
      <c r="X165" s="28"/>
      <c r="Y165" s="28"/>
      <c r="Z165" s="25" t="str">
        <f t="shared" si="115"/>
        <v>https://analytics.zoho.com/open-view/2395394000001035438?ZOHO_CRITERIA=%224.5%22.%22Id_Tama%C3%B1o_Espec%C3%ADfico%22%3D7</v>
      </c>
      <c r="AA165" s="54" t="s">
        <v>77</v>
      </c>
      <c r="AB165" s="30" t="str">
        <f t="shared" si="125"/>
        <v>Chile</v>
      </c>
      <c r="AC165" s="31" t="str">
        <f t="shared" si="125"/>
        <v>Año 2020</v>
      </c>
      <c r="AD165" s="32" t="str">
        <f t="shared" si="125"/>
        <v>empresas</v>
      </c>
      <c r="AE165" s="30" t="str">
        <f t="shared" si="125"/>
        <v>Número</v>
      </c>
      <c r="AG165" s="33" t="str">
        <f t="shared" si="116"/>
        <v>Gráfico 1</v>
      </c>
      <c r="AH165" s="34" t="str">
        <f t="shared" si="126"/>
        <v>Número de Empresas Agrícultura</v>
      </c>
      <c r="AI165" s="34" t="str">
        <f t="shared" si="117"/>
        <v>Número de empresas dedicadas a agricultura y/o ganadería clasificadas por el Servicio de Impuestos Internos de tamaño MICRO 3</v>
      </c>
      <c r="AJ165" s="34" t="str">
        <f t="shared" si="118"/>
        <v>Número de Empresas del Sector Agrícola por Tipo de Cultivo en la Categoría de Tamaño Específica: MICRO 3 del Servicio de Impuestos Internos de Chile para el Año 2020 (empleados)</v>
      </c>
      <c r="AK165" s="35" t="str">
        <f t="shared" si="127"/>
        <v>Año 2020</v>
      </c>
      <c r="AL165" s="34" t="str">
        <f t="shared" si="127"/>
        <v>venta estimada, empresas en agricultura, cultivos, actividad económica, agricultura, ganadería</v>
      </c>
      <c r="AM165" s="36" t="str">
        <f t="shared" si="119"/>
        <v>https://analytics.zoho.com/open-view/2395394000001035438?ZOHO_CRITERIA=%224.5%22.%22Id_Tama%C3%B1o_Espec%C3%ADfico%22%3D7</v>
      </c>
      <c r="AN165" s="44" t="str">
        <f t="shared" si="120"/>
        <v>CHL</v>
      </c>
      <c r="AO165" s="44" t="str">
        <f t="shared" si="120"/>
        <v>País</v>
      </c>
      <c r="AP165" s="34" t="str">
        <f t="shared" si="120"/>
        <v>Número de Empleados de las empresas dedicadas a una actividad económica asociada a la agricultura o la ganadería, según tamaño de la empresa.</v>
      </c>
      <c r="AQ165" s="45">
        <f t="shared" si="120"/>
        <v>44324</v>
      </c>
      <c r="AR165" s="36" t="str">
        <f t="shared" si="120"/>
        <v>Español</v>
      </c>
      <c r="AS165" s="36" t="str">
        <f t="shared" si="120"/>
        <v>Naty</v>
      </c>
      <c r="AT165" s="40" t="str">
        <f t="shared" si="120"/>
        <v>No Aplica</v>
      </c>
      <c r="AU165" s="40" t="str">
        <f t="shared" si="120"/>
        <v>No Aplica</v>
      </c>
      <c r="AV165" s="40" t="str">
        <f t="shared" si="120"/>
        <v>No Aplica</v>
      </c>
      <c r="AW165" s="35">
        <f t="shared" si="120"/>
        <v>100100000</v>
      </c>
      <c r="AX165" s="41" t="e">
        <f t="shared" si="120"/>
        <v>#REF!</v>
      </c>
      <c r="AY165" s="46" t="str">
        <f t="shared" si="120"/>
        <v>Fruta</v>
      </c>
      <c r="AZ165" s="40">
        <f t="shared" si="120"/>
        <v>38</v>
      </c>
      <c r="BA165" s="41" t="e">
        <f>+VLOOKUP($Z165,[2]!Temporalidad[[nombre]:[Columna1]],7,0)</f>
        <v>#REF!</v>
      </c>
      <c r="BB165" s="41" t="e">
        <f>+VLOOKUP($B165,[2]!Tipo_Gráfico[#Data],2,0)</f>
        <v>#REF!</v>
      </c>
      <c r="BC165" s="36" t="str">
        <f t="shared" si="128"/>
        <v>Servicio de Impuestos Internos , Ministerio de Hacienda, Chile</v>
      </c>
      <c r="BD165" s="35" t="e">
        <f>+VLOOKUP($AA165,[2]!unidad_medida[[nombre]:[Columna1]],2,0)</f>
        <v>#REF!</v>
      </c>
      <c r="BE165" s="40" t="str">
        <f t="shared" si="121"/>
        <v>No Aplica</v>
      </c>
      <c r="BF165" s="40" t="str">
        <f t="shared" si="121"/>
        <v>No Aplica</v>
      </c>
      <c r="BG165" s="40" t="str">
        <f t="shared" si="121"/>
        <v>No Aplica</v>
      </c>
      <c r="BH165" s="41" t="e">
        <f>+VLOOKUP($AP165,[2]!Responsables[#Data],3,0)</f>
        <v>#REF!</v>
      </c>
      <c r="BI165" s="41" t="e">
        <f>+VLOOKUP($AA165,[2]!unidad_medida[[nombre]:[Columna1]],5,0)</f>
        <v>#REF!</v>
      </c>
    </row>
    <row r="166" spans="1:61" ht="43.5" x14ac:dyDescent="0.35">
      <c r="A166" s="58" t="s">
        <v>250</v>
      </c>
      <c r="B166" s="58" t="s">
        <v>251</v>
      </c>
      <c r="C166" s="59">
        <v>4.2</v>
      </c>
      <c r="D166" s="19">
        <f t="shared" si="122"/>
        <v>8</v>
      </c>
      <c r="E166" s="20" t="str">
        <f t="shared" si="123"/>
        <v>GR</v>
      </c>
      <c r="F166" s="21"/>
      <c r="G166" s="22"/>
      <c r="H166" s="23" t="s">
        <v>48</v>
      </c>
      <c r="I166" s="22"/>
      <c r="J166" s="24">
        <v>8</v>
      </c>
      <c r="K166" s="22"/>
      <c r="L166" s="22"/>
      <c r="M166" s="22"/>
      <c r="N166" s="22"/>
      <c r="O166" s="22"/>
      <c r="P166" s="53" t="str">
        <f t="shared" si="113"/>
        <v>Número de Empresas del Sector Agrícola por Tipo de Cultivo en la Categoría de Tamaño Específica: GRANDE 1 del Servicio de Impuestos Internos de Chile para el Año 2020 (empleados)</v>
      </c>
      <c r="Q166" s="20" t="str">
        <f t="shared" si="124"/>
        <v>Gráfico 1</v>
      </c>
      <c r="R166" s="26" t="s">
        <v>78</v>
      </c>
      <c r="S166" s="27">
        <f t="shared" si="114"/>
        <v>8</v>
      </c>
      <c r="T166" s="28"/>
      <c r="U166" s="28"/>
      <c r="V166" s="28"/>
      <c r="W166" s="28"/>
      <c r="X166" s="28"/>
      <c r="Y166" s="28"/>
      <c r="Z166" s="25" t="str">
        <f t="shared" si="115"/>
        <v>https://analytics.zoho.com/open-view/2395394000001035438?ZOHO_CRITERIA=%224.5%22.%22Id_Tama%C3%B1o_Espec%C3%ADfico%22%3D8</v>
      </c>
      <c r="AA166" s="54" t="s">
        <v>79</v>
      </c>
      <c r="AB166" s="30" t="str">
        <f t="shared" si="125"/>
        <v>Chile</v>
      </c>
      <c r="AC166" s="31" t="str">
        <f t="shared" si="125"/>
        <v>Año 2020</v>
      </c>
      <c r="AD166" s="32" t="str">
        <f t="shared" si="125"/>
        <v>empresas</v>
      </c>
      <c r="AE166" s="30" t="str">
        <f t="shared" si="125"/>
        <v>Número</v>
      </c>
      <c r="AG166" s="33" t="str">
        <f t="shared" si="116"/>
        <v>Gráfico 1</v>
      </c>
      <c r="AH166" s="34" t="str">
        <f t="shared" si="126"/>
        <v>Número de Empresas Agrícultura</v>
      </c>
      <c r="AI166" s="34" t="str">
        <f t="shared" si="117"/>
        <v>Número de empresas dedicadas a agricultura y/o ganadería clasificadas por el Servicio de Impuestos Internos de tamaño GRANDE 1</v>
      </c>
      <c r="AJ166" s="34" t="str">
        <f t="shared" si="118"/>
        <v>Número de Empresas del Sector Agrícola por Tipo de Cultivo en la Categoría de Tamaño Específica: GRANDE 1 del Servicio de Impuestos Internos de Chile para el Año 2020 (empleados)</v>
      </c>
      <c r="AK166" s="35" t="str">
        <f t="shared" si="127"/>
        <v>Año 2020</v>
      </c>
      <c r="AL166" s="34" t="str">
        <f t="shared" si="127"/>
        <v>venta estimada, empresas en agricultura, cultivos, actividad económica, agricultura, ganadería</v>
      </c>
      <c r="AM166" s="36" t="str">
        <f t="shared" si="119"/>
        <v>https://analytics.zoho.com/open-view/2395394000001035438?ZOHO_CRITERIA=%224.5%22.%22Id_Tama%C3%B1o_Espec%C3%ADfico%22%3D8</v>
      </c>
      <c r="AN166" s="44" t="str">
        <f t="shared" si="120"/>
        <v>CHL</v>
      </c>
      <c r="AO166" s="44" t="str">
        <f t="shared" si="120"/>
        <v>País</v>
      </c>
      <c r="AP166" s="34" t="str">
        <f t="shared" si="120"/>
        <v>Número de Empleados de las empresas dedicadas a una actividad económica asociada a la agricultura o la ganadería, según tamaño de la empresa.</v>
      </c>
      <c r="AQ166" s="45">
        <f t="shared" si="120"/>
        <v>44324</v>
      </c>
      <c r="AR166" s="36" t="str">
        <f t="shared" si="120"/>
        <v>Español</v>
      </c>
      <c r="AS166" s="36" t="str">
        <f t="shared" si="120"/>
        <v>Naty</v>
      </c>
      <c r="AT166" s="40" t="str">
        <f t="shared" si="120"/>
        <v>No Aplica</v>
      </c>
      <c r="AU166" s="40" t="str">
        <f t="shared" si="120"/>
        <v>No Aplica</v>
      </c>
      <c r="AV166" s="40" t="str">
        <f t="shared" si="120"/>
        <v>No Aplica</v>
      </c>
      <c r="AW166" s="35">
        <f t="shared" si="120"/>
        <v>100100000</v>
      </c>
      <c r="AX166" s="41" t="e">
        <f t="shared" si="120"/>
        <v>#REF!</v>
      </c>
      <c r="AY166" s="46" t="str">
        <f t="shared" si="120"/>
        <v>Fruta</v>
      </c>
      <c r="AZ166" s="40">
        <f t="shared" si="120"/>
        <v>38</v>
      </c>
      <c r="BA166" s="41" t="e">
        <f>+VLOOKUP($Z166,[2]!Temporalidad[[nombre]:[Columna1]],7,0)</f>
        <v>#REF!</v>
      </c>
      <c r="BB166" s="41" t="e">
        <f>+VLOOKUP($B166,[2]!Tipo_Gráfico[#Data],2,0)</f>
        <v>#REF!</v>
      </c>
      <c r="BC166" s="36" t="str">
        <f t="shared" si="128"/>
        <v>Servicio de Impuestos Internos , Ministerio de Hacienda, Chile</v>
      </c>
      <c r="BD166" s="35" t="e">
        <f>+VLOOKUP($AA166,[2]!unidad_medida[[nombre]:[Columna1]],2,0)</f>
        <v>#REF!</v>
      </c>
      <c r="BE166" s="40" t="str">
        <f t="shared" si="121"/>
        <v>No Aplica</v>
      </c>
      <c r="BF166" s="40" t="str">
        <f t="shared" si="121"/>
        <v>No Aplica</v>
      </c>
      <c r="BG166" s="40" t="str">
        <f t="shared" si="121"/>
        <v>No Aplica</v>
      </c>
      <c r="BH166" s="41" t="e">
        <f>+VLOOKUP($AP166,[2]!Responsables[#Data],3,0)</f>
        <v>#REF!</v>
      </c>
      <c r="BI166" s="41" t="e">
        <f>+VLOOKUP($AA166,[2]!unidad_medida[[nombre]:[Columna1]],5,0)</f>
        <v>#REF!</v>
      </c>
    </row>
    <row r="167" spans="1:61" ht="43.5" x14ac:dyDescent="0.35">
      <c r="A167" s="58" t="s">
        <v>250</v>
      </c>
      <c r="B167" s="58" t="s">
        <v>251</v>
      </c>
      <c r="C167" s="59">
        <v>4.2</v>
      </c>
      <c r="D167" s="19">
        <f t="shared" si="122"/>
        <v>9</v>
      </c>
      <c r="E167" s="20" t="str">
        <f t="shared" si="123"/>
        <v>GR</v>
      </c>
      <c r="F167" s="21"/>
      <c r="G167" s="22"/>
      <c r="H167" s="23" t="s">
        <v>48</v>
      </c>
      <c r="I167" s="22"/>
      <c r="J167" s="24">
        <v>9</v>
      </c>
      <c r="K167" s="22"/>
      <c r="L167" s="22"/>
      <c r="M167" s="22"/>
      <c r="N167" s="22"/>
      <c r="O167" s="22"/>
      <c r="P167" s="53" t="str">
        <f t="shared" si="113"/>
        <v>Número de Empresas del Sector Agrícola por Tipo de Cultivo en la Categoría de Tamaño Específica: PEQUEÑA 1 del Servicio de Impuestos Internos de Chile para el Año 2020 (empleados)</v>
      </c>
      <c r="Q167" s="20" t="str">
        <f t="shared" si="124"/>
        <v>Gráfico 1</v>
      </c>
      <c r="R167" s="26" t="s">
        <v>80</v>
      </c>
      <c r="S167" s="27">
        <f t="shared" si="114"/>
        <v>9</v>
      </c>
      <c r="T167" s="28"/>
      <c r="U167" s="28"/>
      <c r="V167" s="28"/>
      <c r="W167" s="28"/>
      <c r="X167" s="28"/>
      <c r="Y167" s="28"/>
      <c r="Z167" s="25" t="str">
        <f t="shared" si="115"/>
        <v>https://analytics.zoho.com/open-view/2395394000001035438?ZOHO_CRITERIA=%224.5%22.%22Id_Tama%C3%B1o_Espec%C3%ADfico%22%3D9</v>
      </c>
      <c r="AA167" s="54" t="s">
        <v>81</v>
      </c>
      <c r="AB167" s="30" t="str">
        <f t="shared" si="125"/>
        <v>Chile</v>
      </c>
      <c r="AC167" s="31" t="str">
        <f t="shared" si="125"/>
        <v>Año 2020</v>
      </c>
      <c r="AD167" s="32" t="str">
        <f t="shared" si="125"/>
        <v>empresas</v>
      </c>
      <c r="AE167" s="30" t="str">
        <f t="shared" si="125"/>
        <v>Número</v>
      </c>
      <c r="AG167" s="33" t="str">
        <f t="shared" si="116"/>
        <v>Gráfico 1</v>
      </c>
      <c r="AH167" s="34" t="str">
        <f t="shared" si="126"/>
        <v>Número de Empresas Agrícultura</v>
      </c>
      <c r="AI167" s="34" t="str">
        <f t="shared" si="117"/>
        <v>Número de empresas dedicadas a agricultura y/o ganadería clasificadas por el Servicio de Impuestos Internos de tamaño PEQUEÑA 1</v>
      </c>
      <c r="AJ167" s="34" t="str">
        <f t="shared" si="118"/>
        <v>Número de Empresas del Sector Agrícola por Tipo de Cultivo en la Categoría de Tamaño Específica: PEQUEÑA 1 del Servicio de Impuestos Internos de Chile para el Año 2020 (empleados)</v>
      </c>
      <c r="AK167" s="35" t="str">
        <f t="shared" si="127"/>
        <v>Año 2020</v>
      </c>
      <c r="AL167" s="34" t="str">
        <f t="shared" si="127"/>
        <v>venta estimada, empresas en agricultura, cultivos, actividad económica, agricultura, ganadería</v>
      </c>
      <c r="AM167" s="36" t="str">
        <f t="shared" si="119"/>
        <v>https://analytics.zoho.com/open-view/2395394000001035438?ZOHO_CRITERIA=%224.5%22.%22Id_Tama%C3%B1o_Espec%C3%ADfico%22%3D9</v>
      </c>
      <c r="AN167" s="44" t="str">
        <f t="shared" si="120"/>
        <v>CHL</v>
      </c>
      <c r="AO167" s="44" t="str">
        <f t="shared" si="120"/>
        <v>País</v>
      </c>
      <c r="AP167" s="34" t="str">
        <f t="shared" si="120"/>
        <v>Número de Empleados de las empresas dedicadas a una actividad económica asociada a la agricultura o la ganadería, según tamaño de la empresa.</v>
      </c>
      <c r="AQ167" s="45">
        <f t="shared" si="120"/>
        <v>44324</v>
      </c>
      <c r="AR167" s="36" t="str">
        <f t="shared" si="120"/>
        <v>Español</v>
      </c>
      <c r="AS167" s="36" t="str">
        <f t="shared" si="120"/>
        <v>Naty</v>
      </c>
      <c r="AT167" s="40" t="str">
        <f t="shared" si="120"/>
        <v>No Aplica</v>
      </c>
      <c r="AU167" s="40" t="str">
        <f t="shared" si="120"/>
        <v>No Aplica</v>
      </c>
      <c r="AV167" s="40" t="str">
        <f t="shared" si="120"/>
        <v>No Aplica</v>
      </c>
      <c r="AW167" s="35">
        <f t="shared" si="120"/>
        <v>100100000</v>
      </c>
      <c r="AX167" s="41" t="e">
        <f t="shared" si="120"/>
        <v>#REF!</v>
      </c>
      <c r="AY167" s="46" t="str">
        <f t="shared" si="120"/>
        <v>Fruta</v>
      </c>
      <c r="AZ167" s="40">
        <f t="shared" si="120"/>
        <v>38</v>
      </c>
      <c r="BA167" s="41" t="e">
        <f>+VLOOKUP($Z167,[2]!Temporalidad[[nombre]:[Columna1]],7,0)</f>
        <v>#REF!</v>
      </c>
      <c r="BB167" s="41" t="e">
        <f>+VLOOKUP($B167,[2]!Tipo_Gráfico[#Data],2,0)</f>
        <v>#REF!</v>
      </c>
      <c r="BC167" s="36" t="str">
        <f t="shared" si="128"/>
        <v>Servicio de Impuestos Internos , Ministerio de Hacienda, Chile</v>
      </c>
      <c r="BD167" s="35" t="e">
        <f>+VLOOKUP($AA167,[2]!unidad_medida[[nombre]:[Columna1]],2,0)</f>
        <v>#REF!</v>
      </c>
      <c r="BE167" s="40" t="str">
        <f t="shared" si="121"/>
        <v>No Aplica</v>
      </c>
      <c r="BF167" s="40" t="str">
        <f t="shared" si="121"/>
        <v>No Aplica</v>
      </c>
      <c r="BG167" s="40" t="str">
        <f t="shared" si="121"/>
        <v>No Aplica</v>
      </c>
      <c r="BH167" s="41" t="e">
        <f>+VLOOKUP($AP167,[2]!Responsables[#Data],3,0)</f>
        <v>#REF!</v>
      </c>
      <c r="BI167" s="41" t="e">
        <f>+VLOOKUP($AA167,[2]!unidad_medida[[nombre]:[Columna1]],5,0)</f>
        <v>#REF!</v>
      </c>
    </row>
    <row r="168" spans="1:61" ht="43.5" x14ac:dyDescent="0.35">
      <c r="A168" s="58" t="s">
        <v>250</v>
      </c>
      <c r="B168" s="58" t="s">
        <v>251</v>
      </c>
      <c r="C168" s="59">
        <v>4.2</v>
      </c>
      <c r="D168" s="19">
        <f t="shared" si="122"/>
        <v>10</v>
      </c>
      <c r="E168" s="20" t="str">
        <f t="shared" si="123"/>
        <v>GR</v>
      </c>
      <c r="F168" s="21"/>
      <c r="G168" s="22"/>
      <c r="H168" s="23" t="s">
        <v>48</v>
      </c>
      <c r="I168" s="22"/>
      <c r="J168" s="24">
        <v>10</v>
      </c>
      <c r="K168" s="22"/>
      <c r="L168" s="22"/>
      <c r="M168" s="22"/>
      <c r="N168" s="22"/>
      <c r="O168" s="22"/>
      <c r="P168" s="53" t="str">
        <f t="shared" si="113"/>
        <v>Número de Empresas del Sector Agrícola por Tipo de Cultivo en la Categoría de Tamaño Específica: MEDIANA 2 del Servicio de Impuestos Internos de Chile para el Año 2020 (empleados)</v>
      </c>
      <c r="Q168" s="20" t="str">
        <f t="shared" si="124"/>
        <v>Gráfico 1</v>
      </c>
      <c r="R168" s="26" t="s">
        <v>82</v>
      </c>
      <c r="S168" s="27">
        <f t="shared" si="114"/>
        <v>10</v>
      </c>
      <c r="T168" s="28"/>
      <c r="U168" s="28"/>
      <c r="V168" s="28"/>
      <c r="W168" s="28"/>
      <c r="X168" s="28"/>
      <c r="Y168" s="28"/>
      <c r="Z168" s="25" t="str">
        <f t="shared" si="115"/>
        <v>https://analytics.zoho.com/open-view/2395394000001035438?ZOHO_CRITERIA=%224.5%22.%22Id_Tama%C3%B1o_Espec%C3%ADfico%22%3D10</v>
      </c>
      <c r="AA168" s="54" t="s">
        <v>83</v>
      </c>
      <c r="AB168" s="30" t="str">
        <f t="shared" si="125"/>
        <v>Chile</v>
      </c>
      <c r="AC168" s="31" t="str">
        <f t="shared" si="125"/>
        <v>Año 2020</v>
      </c>
      <c r="AD168" s="32" t="str">
        <f t="shared" si="125"/>
        <v>empresas</v>
      </c>
      <c r="AE168" s="30" t="str">
        <f t="shared" si="125"/>
        <v>Número</v>
      </c>
      <c r="AG168" s="33" t="str">
        <f t="shared" si="116"/>
        <v>Gráfico 1</v>
      </c>
      <c r="AH168" s="34" t="str">
        <f t="shared" si="126"/>
        <v>Número de Empresas Agrícultura</v>
      </c>
      <c r="AI168" s="34" t="str">
        <f t="shared" si="117"/>
        <v>Número de empresas dedicadas a agricultura y/o ganadería clasificadas por el Servicio de Impuestos Internos de tamaño MEDIANA 2</v>
      </c>
      <c r="AJ168" s="34" t="str">
        <f t="shared" si="118"/>
        <v>Número de Empresas del Sector Agrícola por Tipo de Cultivo en la Categoría de Tamaño Específica: MEDIANA 2 del Servicio de Impuestos Internos de Chile para el Año 2020 (empleados)</v>
      </c>
      <c r="AK168" s="35" t="str">
        <f t="shared" si="127"/>
        <v>Año 2020</v>
      </c>
      <c r="AL168" s="34" t="str">
        <f t="shared" si="127"/>
        <v>venta estimada, empresas en agricultura, cultivos, actividad económica, agricultura, ganadería</v>
      </c>
      <c r="AM168" s="36" t="str">
        <f t="shared" si="119"/>
        <v>https://analytics.zoho.com/open-view/2395394000001035438?ZOHO_CRITERIA=%224.5%22.%22Id_Tama%C3%B1o_Espec%C3%ADfico%22%3D10</v>
      </c>
      <c r="AN168" s="44" t="str">
        <f t="shared" si="120"/>
        <v>CHL</v>
      </c>
      <c r="AO168" s="44" t="str">
        <f t="shared" si="120"/>
        <v>País</v>
      </c>
      <c r="AP168" s="34" t="str">
        <f t="shared" si="120"/>
        <v>Número de Empleados de las empresas dedicadas a una actividad económica asociada a la agricultura o la ganadería, según tamaño de la empresa.</v>
      </c>
      <c r="AQ168" s="45">
        <f t="shared" si="120"/>
        <v>44324</v>
      </c>
      <c r="AR168" s="36" t="str">
        <f t="shared" si="120"/>
        <v>Español</v>
      </c>
      <c r="AS168" s="36" t="str">
        <f t="shared" si="120"/>
        <v>Naty</v>
      </c>
      <c r="AT168" s="40" t="str">
        <f t="shared" si="120"/>
        <v>No Aplica</v>
      </c>
      <c r="AU168" s="40" t="str">
        <f t="shared" si="120"/>
        <v>No Aplica</v>
      </c>
      <c r="AV168" s="40" t="str">
        <f t="shared" si="120"/>
        <v>No Aplica</v>
      </c>
      <c r="AW168" s="35">
        <f t="shared" si="120"/>
        <v>100100000</v>
      </c>
      <c r="AX168" s="41" t="e">
        <f t="shared" si="120"/>
        <v>#REF!</v>
      </c>
      <c r="AY168" s="46" t="str">
        <f t="shared" si="120"/>
        <v>Fruta</v>
      </c>
      <c r="AZ168" s="40">
        <f t="shared" si="120"/>
        <v>38</v>
      </c>
      <c r="BA168" s="41" t="e">
        <f>+VLOOKUP($Z168,[2]!Temporalidad[[nombre]:[Columna1]],7,0)</f>
        <v>#REF!</v>
      </c>
      <c r="BB168" s="41" t="e">
        <f>+VLOOKUP($B168,[2]!Tipo_Gráfico[#Data],2,0)</f>
        <v>#REF!</v>
      </c>
      <c r="BC168" s="36" t="str">
        <f t="shared" si="128"/>
        <v>Servicio de Impuestos Internos , Ministerio de Hacienda, Chile</v>
      </c>
      <c r="BD168" s="35" t="e">
        <f>+VLOOKUP($AA168,[2]!unidad_medida[[nombre]:[Columna1]],2,0)</f>
        <v>#REF!</v>
      </c>
      <c r="BE168" s="40" t="str">
        <f t="shared" si="121"/>
        <v>No Aplica</v>
      </c>
      <c r="BF168" s="40" t="str">
        <f t="shared" si="121"/>
        <v>No Aplica</v>
      </c>
      <c r="BG168" s="40" t="str">
        <f t="shared" si="121"/>
        <v>No Aplica</v>
      </c>
      <c r="BH168" s="41" t="e">
        <f>+VLOOKUP($AP168,[2]!Responsables[#Data],3,0)</f>
        <v>#REF!</v>
      </c>
      <c r="BI168" s="41" t="e">
        <f>+VLOOKUP($AA168,[2]!unidad_medida[[nombre]:[Columna1]],5,0)</f>
        <v>#REF!</v>
      </c>
    </row>
    <row r="169" spans="1:61" ht="43.5" x14ac:dyDescent="0.35">
      <c r="A169" s="58" t="s">
        <v>250</v>
      </c>
      <c r="B169" s="58" t="s">
        <v>251</v>
      </c>
      <c r="C169" s="59">
        <v>4.2</v>
      </c>
      <c r="D169" s="19">
        <f t="shared" si="122"/>
        <v>11</v>
      </c>
      <c r="E169" s="20" t="str">
        <f t="shared" si="123"/>
        <v>GR</v>
      </c>
      <c r="F169" s="21"/>
      <c r="G169" s="22"/>
      <c r="H169" s="23" t="s">
        <v>48</v>
      </c>
      <c r="I169" s="22"/>
      <c r="J169" s="24">
        <v>11</v>
      </c>
      <c r="K169" s="22"/>
      <c r="L169" s="22"/>
      <c r="M169" s="22"/>
      <c r="N169" s="22"/>
      <c r="O169" s="22"/>
      <c r="P169" s="53" t="str">
        <f t="shared" si="113"/>
        <v>Número de Empresas del Sector Agrícola por Tipo de Cultivo en la Categoría de Tamaño Específica: GRANDE 2 del Servicio de Impuestos Internos de Chile para el Año 2020 (empleados)</v>
      </c>
      <c r="Q169" s="20" t="str">
        <f t="shared" si="124"/>
        <v>Gráfico 1</v>
      </c>
      <c r="R169" s="26" t="s">
        <v>84</v>
      </c>
      <c r="S169" s="27">
        <f t="shared" si="114"/>
        <v>11</v>
      </c>
      <c r="T169" s="28"/>
      <c r="U169" s="28"/>
      <c r="V169" s="28"/>
      <c r="W169" s="28"/>
      <c r="X169" s="28"/>
      <c r="Y169" s="28"/>
      <c r="Z169" s="25" t="str">
        <f t="shared" si="115"/>
        <v>https://analytics.zoho.com/open-view/2395394000001035438?ZOHO_CRITERIA=%224.5%22.%22Id_Tama%C3%B1o_Espec%C3%ADfico%22%3D11</v>
      </c>
      <c r="AA169" s="54" t="s">
        <v>85</v>
      </c>
      <c r="AB169" s="30" t="str">
        <f t="shared" si="125"/>
        <v>Chile</v>
      </c>
      <c r="AC169" s="31" t="str">
        <f t="shared" si="125"/>
        <v>Año 2020</v>
      </c>
      <c r="AD169" s="32" t="str">
        <f t="shared" si="125"/>
        <v>empresas</v>
      </c>
      <c r="AE169" s="30" t="str">
        <f t="shared" si="125"/>
        <v>Número</v>
      </c>
      <c r="AG169" s="33" t="str">
        <f t="shared" si="116"/>
        <v>Gráfico 1</v>
      </c>
      <c r="AH169" s="34" t="str">
        <f t="shared" si="126"/>
        <v>Número de Empresas Agrícultura</v>
      </c>
      <c r="AI169" s="34" t="str">
        <f t="shared" si="117"/>
        <v>Número de empresas dedicadas a agricultura y/o ganadería clasificadas por el Servicio de Impuestos Internos de tamaño GRANDE 2</v>
      </c>
      <c r="AJ169" s="34" t="str">
        <f t="shared" si="118"/>
        <v>Número de Empresas del Sector Agrícola por Tipo de Cultivo en la Categoría de Tamaño Específica: GRANDE 2 del Servicio de Impuestos Internos de Chile para el Año 2020 (empleados)</v>
      </c>
      <c r="AK169" s="35" t="str">
        <f t="shared" si="127"/>
        <v>Año 2020</v>
      </c>
      <c r="AL169" s="34" t="str">
        <f t="shared" si="127"/>
        <v>venta estimada, empresas en agricultura, cultivos, actividad económica, agricultura, ganadería</v>
      </c>
      <c r="AM169" s="36" t="str">
        <f t="shared" si="119"/>
        <v>https://analytics.zoho.com/open-view/2395394000001035438?ZOHO_CRITERIA=%224.5%22.%22Id_Tama%C3%B1o_Espec%C3%ADfico%22%3D11</v>
      </c>
      <c r="AN169" s="44" t="str">
        <f t="shared" si="120"/>
        <v>CHL</v>
      </c>
      <c r="AO169" s="44" t="str">
        <f t="shared" si="120"/>
        <v>País</v>
      </c>
      <c r="AP169" s="34" t="str">
        <f t="shared" si="120"/>
        <v>Número de Empleados de las empresas dedicadas a una actividad económica asociada a la agricultura o la ganadería, según tamaño de la empresa.</v>
      </c>
      <c r="AQ169" s="45">
        <f t="shared" si="120"/>
        <v>44324</v>
      </c>
      <c r="AR169" s="36" t="str">
        <f t="shared" si="120"/>
        <v>Español</v>
      </c>
      <c r="AS169" s="36" t="str">
        <f t="shared" si="120"/>
        <v>Naty</v>
      </c>
      <c r="AT169" s="40" t="str">
        <f t="shared" si="120"/>
        <v>No Aplica</v>
      </c>
      <c r="AU169" s="40" t="str">
        <f t="shared" si="120"/>
        <v>No Aplica</v>
      </c>
      <c r="AV169" s="40" t="str">
        <f t="shared" si="120"/>
        <v>No Aplica</v>
      </c>
      <c r="AW169" s="35">
        <f t="shared" si="120"/>
        <v>100100000</v>
      </c>
      <c r="AX169" s="41" t="e">
        <f t="shared" si="120"/>
        <v>#REF!</v>
      </c>
      <c r="AY169" s="46" t="str">
        <f t="shared" si="120"/>
        <v>Fruta</v>
      </c>
      <c r="AZ169" s="40">
        <f t="shared" si="120"/>
        <v>38</v>
      </c>
      <c r="BA169" s="41" t="e">
        <f>+VLOOKUP($Z169,[2]!Temporalidad[[nombre]:[Columna1]],7,0)</f>
        <v>#REF!</v>
      </c>
      <c r="BB169" s="41" t="e">
        <f>+VLOOKUP($B169,[2]!Tipo_Gráfico[#Data],2,0)</f>
        <v>#REF!</v>
      </c>
      <c r="BC169" s="36" t="str">
        <f t="shared" si="128"/>
        <v>Servicio de Impuestos Internos , Ministerio de Hacienda, Chile</v>
      </c>
      <c r="BD169" s="35" t="e">
        <f>+VLOOKUP($AA169,[2]!unidad_medida[[nombre]:[Columna1]],2,0)</f>
        <v>#REF!</v>
      </c>
      <c r="BE169" s="40" t="str">
        <f t="shared" si="121"/>
        <v>No Aplica</v>
      </c>
      <c r="BF169" s="40" t="str">
        <f t="shared" si="121"/>
        <v>No Aplica</v>
      </c>
      <c r="BG169" s="40" t="str">
        <f t="shared" si="121"/>
        <v>No Aplica</v>
      </c>
      <c r="BH169" s="41" t="e">
        <f>+VLOOKUP($AP169,[2]!Responsables[#Data],3,0)</f>
        <v>#REF!</v>
      </c>
      <c r="BI169" s="41" t="e">
        <f>+VLOOKUP($AA169,[2]!unidad_medida[[nombre]:[Columna1]],5,0)</f>
        <v>#REF!</v>
      </c>
    </row>
    <row r="170" spans="1:61" ht="43.5" x14ac:dyDescent="0.35">
      <c r="A170" s="58" t="s">
        <v>250</v>
      </c>
      <c r="B170" s="58" t="s">
        <v>251</v>
      </c>
      <c r="C170" s="59">
        <v>4.2</v>
      </c>
      <c r="D170" s="19">
        <f t="shared" si="122"/>
        <v>12</v>
      </c>
      <c r="E170" s="20" t="str">
        <f t="shared" si="123"/>
        <v>GR</v>
      </c>
      <c r="F170" s="21"/>
      <c r="G170" s="22"/>
      <c r="H170" s="23" t="s">
        <v>48</v>
      </c>
      <c r="I170" s="22"/>
      <c r="J170" s="24">
        <v>12</v>
      </c>
      <c r="K170" s="22"/>
      <c r="L170" s="22"/>
      <c r="M170" s="22"/>
      <c r="N170" s="22"/>
      <c r="O170" s="22"/>
      <c r="P170" s="53" t="str">
        <f t="shared" si="113"/>
        <v>Número de Empresas del Sector Agrícola por Tipo de Cultivo en la Categoría de Tamaño Específica: GRANDE 4 del Servicio de Impuestos Internos de Chile para el Año 2020 (empleados)</v>
      </c>
      <c r="Q170" s="20" t="str">
        <f t="shared" si="124"/>
        <v>Gráfico 1</v>
      </c>
      <c r="R170" s="26" t="s">
        <v>86</v>
      </c>
      <c r="S170" s="27">
        <f t="shared" si="114"/>
        <v>12</v>
      </c>
      <c r="T170" s="28"/>
      <c r="U170" s="28"/>
      <c r="V170" s="28"/>
      <c r="W170" s="28"/>
      <c r="X170" s="28"/>
      <c r="Y170" s="28"/>
      <c r="Z170" s="25" t="str">
        <f t="shared" si="115"/>
        <v>https://analytics.zoho.com/open-view/2395394000001035438?ZOHO_CRITERIA=%224.5%22.%22Id_Tama%C3%B1o_Espec%C3%ADfico%22%3D12</v>
      </c>
      <c r="AA170" s="54" t="s">
        <v>87</v>
      </c>
      <c r="AB170" s="30" t="str">
        <f t="shared" si="125"/>
        <v>Chile</v>
      </c>
      <c r="AC170" s="31" t="str">
        <f t="shared" si="125"/>
        <v>Año 2020</v>
      </c>
      <c r="AD170" s="32" t="str">
        <f t="shared" si="125"/>
        <v>empresas</v>
      </c>
      <c r="AE170" s="30" t="str">
        <f t="shared" si="125"/>
        <v>Número</v>
      </c>
      <c r="AG170" s="33" t="str">
        <f t="shared" si="116"/>
        <v>Gráfico 1</v>
      </c>
      <c r="AH170" s="34" t="str">
        <f t="shared" si="126"/>
        <v>Número de Empresas Agrícultura</v>
      </c>
      <c r="AI170" s="34" t="str">
        <f t="shared" si="117"/>
        <v>Número de empresas dedicadas a agricultura y/o ganadería clasificadas por el Servicio de Impuestos Internos de tamaño GRANDE 4</v>
      </c>
      <c r="AJ170" s="34" t="str">
        <f t="shared" si="118"/>
        <v>Número de Empresas del Sector Agrícola por Tipo de Cultivo en la Categoría de Tamaño Específica: GRANDE 4 del Servicio de Impuestos Internos de Chile para el Año 2020 (empleados)</v>
      </c>
      <c r="AK170" s="35" t="str">
        <f t="shared" si="127"/>
        <v>Año 2020</v>
      </c>
      <c r="AL170" s="34" t="str">
        <f t="shared" si="127"/>
        <v>venta estimada, empresas en agricultura, cultivos, actividad económica, agricultura, ganadería</v>
      </c>
      <c r="AM170" s="36" t="str">
        <f t="shared" si="119"/>
        <v>https://analytics.zoho.com/open-view/2395394000001035438?ZOHO_CRITERIA=%224.5%22.%22Id_Tama%C3%B1o_Espec%C3%ADfico%22%3D12</v>
      </c>
      <c r="AN170" s="44" t="str">
        <f t="shared" si="120"/>
        <v>CHL</v>
      </c>
      <c r="AO170" s="44" t="str">
        <f t="shared" si="120"/>
        <v>País</v>
      </c>
      <c r="AP170" s="34" t="str">
        <f t="shared" si="120"/>
        <v>Número de Empleados de las empresas dedicadas a una actividad económica asociada a la agricultura o la ganadería, según tamaño de la empresa.</v>
      </c>
      <c r="AQ170" s="45">
        <f t="shared" si="120"/>
        <v>44324</v>
      </c>
      <c r="AR170" s="36" t="str">
        <f t="shared" si="120"/>
        <v>Español</v>
      </c>
      <c r="AS170" s="36" t="str">
        <f t="shared" si="120"/>
        <v>Naty</v>
      </c>
      <c r="AT170" s="40" t="str">
        <f t="shared" si="120"/>
        <v>No Aplica</v>
      </c>
      <c r="AU170" s="40" t="str">
        <f t="shared" si="120"/>
        <v>No Aplica</v>
      </c>
      <c r="AV170" s="40" t="str">
        <f t="shared" si="120"/>
        <v>No Aplica</v>
      </c>
      <c r="AW170" s="35">
        <f t="shared" si="120"/>
        <v>100100000</v>
      </c>
      <c r="AX170" s="41" t="e">
        <f t="shared" si="120"/>
        <v>#REF!</v>
      </c>
      <c r="AY170" s="46" t="str">
        <f t="shared" si="120"/>
        <v>Fruta</v>
      </c>
      <c r="AZ170" s="40">
        <f t="shared" si="120"/>
        <v>38</v>
      </c>
      <c r="BA170" s="41" t="e">
        <f>+VLOOKUP($Z170,[2]!Temporalidad[[nombre]:[Columna1]],7,0)</f>
        <v>#REF!</v>
      </c>
      <c r="BB170" s="41" t="e">
        <f>+VLOOKUP($B170,[2]!Tipo_Gráfico[#Data],2,0)</f>
        <v>#REF!</v>
      </c>
      <c r="BC170" s="36" t="str">
        <f t="shared" si="128"/>
        <v>Servicio de Impuestos Internos , Ministerio de Hacienda, Chile</v>
      </c>
      <c r="BD170" s="35" t="e">
        <f>+VLOOKUP($AA170,[2]!unidad_medida[[nombre]:[Columna1]],2,0)</f>
        <v>#REF!</v>
      </c>
      <c r="BE170" s="40" t="str">
        <f t="shared" si="121"/>
        <v>No Aplica</v>
      </c>
      <c r="BF170" s="40" t="str">
        <f t="shared" si="121"/>
        <v>No Aplica</v>
      </c>
      <c r="BG170" s="40" t="str">
        <f t="shared" si="121"/>
        <v>No Aplica</v>
      </c>
      <c r="BH170" s="41" t="e">
        <f>+VLOOKUP($AP170,[2]!Responsables[#Data],3,0)</f>
        <v>#REF!</v>
      </c>
      <c r="BI170" s="41" t="e">
        <f>+VLOOKUP($AA170,[2]!unidad_medida[[nombre]:[Columna1]],5,0)</f>
        <v>#REF!</v>
      </c>
    </row>
    <row r="171" spans="1:61" ht="43.5" x14ac:dyDescent="0.35">
      <c r="A171" s="58" t="s">
        <v>250</v>
      </c>
      <c r="B171" s="58" t="s">
        <v>251</v>
      </c>
      <c r="C171" s="59">
        <v>4.2</v>
      </c>
      <c r="D171" s="19">
        <f t="shared" si="122"/>
        <v>13</v>
      </c>
      <c r="E171" s="20" t="str">
        <f t="shared" si="123"/>
        <v>GR</v>
      </c>
      <c r="F171" s="21"/>
      <c r="G171" s="22"/>
      <c r="H171" s="23" t="s">
        <v>48</v>
      </c>
      <c r="I171" s="22"/>
      <c r="J171" s="24">
        <v>13</v>
      </c>
      <c r="K171" s="22"/>
      <c r="L171" s="22"/>
      <c r="M171" s="22"/>
      <c r="N171" s="22"/>
      <c r="O171" s="22"/>
      <c r="P171" s="53" t="str">
        <f t="shared" si="113"/>
        <v>Número de Empresas del Sector Agrícola por Tipo de Cultivo en la Categoría de Tamaño Específica: GRANDE 3 del Servicio de Impuestos Internos de Chile para el Año 2020 (empleados)</v>
      </c>
      <c r="Q171" s="20" t="str">
        <f t="shared" si="124"/>
        <v>Gráfico 1</v>
      </c>
      <c r="R171" s="26" t="s">
        <v>88</v>
      </c>
      <c r="S171" s="27">
        <f t="shared" si="114"/>
        <v>13</v>
      </c>
      <c r="T171" s="28"/>
      <c r="U171" s="28"/>
      <c r="V171" s="28"/>
      <c r="W171" s="28"/>
      <c r="X171" s="28"/>
      <c r="Y171" s="28"/>
      <c r="Z171" s="25" t="str">
        <f t="shared" si="115"/>
        <v>https://analytics.zoho.com/open-view/2395394000001035438?ZOHO_CRITERIA=%224.5%22.%22Id_Tama%C3%B1o_Espec%C3%ADfico%22%3D13</v>
      </c>
      <c r="AA171" s="54" t="s">
        <v>89</v>
      </c>
      <c r="AB171" s="30" t="str">
        <f t="shared" si="125"/>
        <v>Chile</v>
      </c>
      <c r="AC171" s="31" t="str">
        <f t="shared" si="125"/>
        <v>Año 2020</v>
      </c>
      <c r="AD171" s="32" t="str">
        <f t="shared" si="125"/>
        <v>empresas</v>
      </c>
      <c r="AE171" s="30" t="str">
        <f t="shared" si="125"/>
        <v>Número</v>
      </c>
      <c r="AG171" s="33" t="str">
        <f t="shared" si="116"/>
        <v>Gráfico 1</v>
      </c>
      <c r="AH171" s="34" t="str">
        <f t="shared" si="126"/>
        <v>Número de Empresas Agrícultura</v>
      </c>
      <c r="AI171" s="34" t="str">
        <f t="shared" si="117"/>
        <v>Número de empresas dedicadas a agricultura y/o ganadería clasificadas por el Servicio de Impuestos Internos de tamaño GRANDE 3</v>
      </c>
      <c r="AJ171" s="34" t="str">
        <f t="shared" si="118"/>
        <v>Número de Empresas del Sector Agrícola por Tipo de Cultivo en la Categoría de Tamaño Específica: GRANDE 3 del Servicio de Impuestos Internos de Chile para el Año 2020 (empleados)</v>
      </c>
      <c r="AK171" s="35" t="str">
        <f t="shared" si="127"/>
        <v>Año 2020</v>
      </c>
      <c r="AL171" s="34" t="str">
        <f t="shared" si="127"/>
        <v>venta estimada, empresas en agricultura, cultivos, actividad económica, agricultura, ganadería</v>
      </c>
      <c r="AM171" s="36" t="str">
        <f t="shared" si="119"/>
        <v>https://analytics.zoho.com/open-view/2395394000001035438?ZOHO_CRITERIA=%224.5%22.%22Id_Tama%C3%B1o_Espec%C3%ADfico%22%3D13</v>
      </c>
      <c r="AN171" s="44" t="str">
        <f t="shared" si="120"/>
        <v>CHL</v>
      </c>
      <c r="AO171" s="44" t="str">
        <f t="shared" si="120"/>
        <v>País</v>
      </c>
      <c r="AP171" s="34" t="str">
        <f t="shared" si="120"/>
        <v>Número de Empleados de las empresas dedicadas a una actividad económica asociada a la agricultura o la ganadería, según tamaño de la empresa.</v>
      </c>
      <c r="AQ171" s="45">
        <f t="shared" si="120"/>
        <v>44324</v>
      </c>
      <c r="AR171" s="36" t="str">
        <f t="shared" si="120"/>
        <v>Español</v>
      </c>
      <c r="AS171" s="36" t="str">
        <f t="shared" si="120"/>
        <v>Naty</v>
      </c>
      <c r="AT171" s="40" t="str">
        <f t="shared" si="120"/>
        <v>No Aplica</v>
      </c>
      <c r="AU171" s="40" t="str">
        <f t="shared" si="120"/>
        <v>No Aplica</v>
      </c>
      <c r="AV171" s="40" t="str">
        <f t="shared" si="120"/>
        <v>No Aplica</v>
      </c>
      <c r="AW171" s="35">
        <f t="shared" si="120"/>
        <v>100100000</v>
      </c>
      <c r="AX171" s="41" t="e">
        <f t="shared" si="120"/>
        <v>#REF!</v>
      </c>
      <c r="AY171" s="46" t="str">
        <f t="shared" si="120"/>
        <v>Fruta</v>
      </c>
      <c r="AZ171" s="40">
        <f t="shared" si="120"/>
        <v>38</v>
      </c>
      <c r="BA171" s="41" t="e">
        <f>+VLOOKUP($Z171,[2]!Temporalidad[[nombre]:[Columna1]],7,0)</f>
        <v>#REF!</v>
      </c>
      <c r="BB171" s="41" t="e">
        <f>+VLOOKUP($B171,[2]!Tipo_Gráfico[#Data],2,0)</f>
        <v>#REF!</v>
      </c>
      <c r="BC171" s="36" t="str">
        <f t="shared" si="128"/>
        <v>Servicio de Impuestos Internos , Ministerio de Hacienda, Chile</v>
      </c>
      <c r="BD171" s="35" t="e">
        <f>+VLOOKUP($AA171,[2]!unidad_medida[[nombre]:[Columna1]],2,0)</f>
        <v>#REF!</v>
      </c>
      <c r="BE171" s="40" t="str">
        <f t="shared" si="121"/>
        <v>No Aplica</v>
      </c>
      <c r="BF171" s="40" t="str">
        <f t="shared" si="121"/>
        <v>No Aplica</v>
      </c>
      <c r="BG171" s="40" t="str">
        <f t="shared" si="121"/>
        <v>No Aplica</v>
      </c>
      <c r="BH171" s="41" t="e">
        <f>+VLOOKUP($AP171,[2]!Responsables[#Data],3,0)</f>
        <v>#REF!</v>
      </c>
      <c r="BI171" s="41" t="e">
        <f>+VLOOKUP($AA171,[2]!unidad_medida[[nombre]:[Columna1]],5,0)</f>
        <v>#REF!</v>
      </c>
    </row>
    <row r="172" spans="1:61" ht="43.5" x14ac:dyDescent="0.35">
      <c r="A172" s="58" t="s">
        <v>250</v>
      </c>
      <c r="B172" s="58" t="s">
        <v>251</v>
      </c>
      <c r="C172" s="59">
        <v>4.2</v>
      </c>
      <c r="D172" s="19">
        <f t="shared" si="122"/>
        <v>14</v>
      </c>
      <c r="E172" s="20" t="str">
        <f t="shared" si="123"/>
        <v>GR</v>
      </c>
      <c r="F172" s="21"/>
      <c r="G172" s="22"/>
      <c r="H172" s="22"/>
      <c r="I172" s="23" t="s">
        <v>48</v>
      </c>
      <c r="J172" s="24">
        <v>1</v>
      </c>
      <c r="K172" s="22"/>
      <c r="L172" s="22"/>
      <c r="M172" s="22"/>
      <c r="N172" s="22"/>
      <c r="O172" s="22"/>
      <c r="P172" s="53" t="str">
        <f>+"Número de  Empresas del Sector Agrícola por Cultivo en la Categoría de Tamaño Específica: "&amp;R172&amp;" del Servicio de Impuestos Internos de Chile para el Año 2020 (empleados)"</f>
        <v>Número de  Empresas del Sector Agrícola por Cultivo en la Categoría de Tamaño Específica: SIN VENTAS del Servicio de Impuestos Internos de Chile para el Año 2020 (empleados)</v>
      </c>
      <c r="Q172" s="20" t="s">
        <v>90</v>
      </c>
      <c r="R172" s="26" t="s">
        <v>50</v>
      </c>
      <c r="S172" s="27">
        <f t="shared" si="114"/>
        <v>1</v>
      </c>
      <c r="T172" s="28"/>
      <c r="U172" s="28"/>
      <c r="V172" s="28"/>
      <c r="W172" s="28"/>
      <c r="X172" s="28"/>
      <c r="Y172" s="28"/>
      <c r="Z172" s="25" t="str">
        <f>+"https://analytics.zoho.com/open-view/2395394000001128577?ZOHO_CRITERIA=%224.5%22.%22Id_Tama%C3%B1o_Espec%C3%ADfico%22%3D"&amp;S172</f>
        <v>https://analytics.zoho.com/open-view/2395394000001128577?ZOHO_CRITERIA=%224.5%22.%22Id_Tama%C3%B1o_Espec%C3%ADfico%22%3D1</v>
      </c>
      <c r="AA172" s="54" t="s">
        <v>91</v>
      </c>
      <c r="AB172" s="30" t="str">
        <f t="shared" si="125"/>
        <v>Chile</v>
      </c>
      <c r="AC172" s="31" t="str">
        <f t="shared" si="125"/>
        <v>Año 2020</v>
      </c>
      <c r="AD172" s="32" t="str">
        <f t="shared" si="125"/>
        <v>empresas</v>
      </c>
      <c r="AE172" s="30" t="str">
        <f t="shared" si="125"/>
        <v>Número</v>
      </c>
      <c r="AG172" s="33" t="str">
        <f t="shared" si="116"/>
        <v>Gráfico 2</v>
      </c>
      <c r="AH172" s="34" t="str">
        <f t="shared" si="126"/>
        <v>Número de Empresas Agrícultura</v>
      </c>
      <c r="AI172" s="34" t="str">
        <f t="shared" ref="AI172:AI184" si="129">+"Número de empleados contratados en empresas dedicadas a agricultura y/o ganadería clasificadas por el Servicio de Impuestos Internos de tamaño "&amp;R172</f>
        <v>Número de empleados contratados en empresas dedicadas a agricultura y/o ganadería clasificadas por el Servicio de Impuestos Internos de tamaño SIN VENTAS</v>
      </c>
      <c r="AJ172" s="34" t="str">
        <f t="shared" si="118"/>
        <v>Número de  Empresas del Sector Agrícola por Cultivo en la Categoría de Tamaño Específica: SIN VENTAS del Servicio de Impuestos Internos de Chile para el Año 2020 (empleados)</v>
      </c>
      <c r="AK172" s="35" t="str">
        <f t="shared" si="127"/>
        <v>Año 2020</v>
      </c>
      <c r="AL172" s="34" t="str">
        <f t="shared" si="127"/>
        <v>venta estimada, empresas en agricultura, cultivos, actividad económica, agricultura, ganadería</v>
      </c>
      <c r="AM172" s="36" t="str">
        <f t="shared" si="119"/>
        <v>https://analytics.zoho.com/open-view/2395394000001128577?ZOHO_CRITERIA=%224.5%22.%22Id_Tama%C3%B1o_Espec%C3%ADfico%22%3D1</v>
      </c>
      <c r="AN172" s="44" t="str">
        <f t="shared" si="120"/>
        <v>CHL</v>
      </c>
      <c r="AO172" s="44" t="str">
        <f t="shared" si="120"/>
        <v>País</v>
      </c>
      <c r="AP172" s="34" t="str">
        <f t="shared" si="120"/>
        <v>Número de Empleados de las empresas dedicadas a una actividad económica asociada a la agricultura o la ganadería, según tamaño de la empresa.</v>
      </c>
      <c r="AQ172" s="45">
        <f t="shared" si="120"/>
        <v>44324</v>
      </c>
      <c r="AR172" s="36" t="str">
        <f t="shared" si="120"/>
        <v>Español</v>
      </c>
      <c r="AS172" s="36" t="str">
        <f t="shared" si="120"/>
        <v>Naty</v>
      </c>
      <c r="AT172" s="40" t="str">
        <f t="shared" si="120"/>
        <v>No Aplica</v>
      </c>
      <c r="AU172" s="40" t="str">
        <f t="shared" si="120"/>
        <v>No Aplica</v>
      </c>
      <c r="AV172" s="40" t="str">
        <f t="shared" si="120"/>
        <v>No Aplica</v>
      </c>
      <c r="AW172" s="35">
        <f t="shared" si="120"/>
        <v>100100000</v>
      </c>
      <c r="AX172" s="41" t="e">
        <f t="shared" si="120"/>
        <v>#REF!</v>
      </c>
      <c r="AY172" s="46" t="str">
        <f t="shared" si="120"/>
        <v>Fruta</v>
      </c>
      <c r="AZ172" s="40">
        <f t="shared" si="120"/>
        <v>38</v>
      </c>
      <c r="BA172" s="41" t="e">
        <f>+VLOOKUP($Z172,[2]!Temporalidad[[nombre]:[Columna1]],7,0)</f>
        <v>#REF!</v>
      </c>
      <c r="BB172" s="41" t="e">
        <f>+VLOOKUP($B172,[2]!Tipo_Gráfico[#Data],2,0)</f>
        <v>#REF!</v>
      </c>
      <c r="BC172" s="36" t="str">
        <f t="shared" si="128"/>
        <v>Servicio de Impuestos Internos , Ministerio de Hacienda, Chile</v>
      </c>
      <c r="BD172" s="35" t="e">
        <f>+VLOOKUP($AA172,[2]!unidad_medida[[nombre]:[Columna1]],2,0)</f>
        <v>#REF!</v>
      </c>
      <c r="BE172" s="40" t="str">
        <f t="shared" si="121"/>
        <v>No Aplica</v>
      </c>
      <c r="BF172" s="40" t="str">
        <f t="shared" si="121"/>
        <v>No Aplica</v>
      </c>
      <c r="BG172" s="40" t="str">
        <f t="shared" si="121"/>
        <v>No Aplica</v>
      </c>
      <c r="BH172" s="41" t="e">
        <f>+VLOOKUP($AP172,[2]!Responsables[#Data],3,0)</f>
        <v>#REF!</v>
      </c>
      <c r="BI172" s="41" t="e">
        <f>+VLOOKUP($AA172,[2]!unidad_medida[[nombre]:[Columna1]],5,0)</f>
        <v>#REF!</v>
      </c>
    </row>
    <row r="173" spans="1:61" ht="43.5" x14ac:dyDescent="0.35">
      <c r="A173" s="58" t="s">
        <v>250</v>
      </c>
      <c r="B173" s="58" t="s">
        <v>251</v>
      </c>
      <c r="C173" s="59">
        <v>4.2</v>
      </c>
      <c r="D173" s="19">
        <f t="shared" si="122"/>
        <v>15</v>
      </c>
      <c r="E173" s="20" t="s">
        <v>47</v>
      </c>
      <c r="F173" s="21"/>
      <c r="G173" s="22"/>
      <c r="H173" s="22"/>
      <c r="I173" s="23" t="s">
        <v>48</v>
      </c>
      <c r="J173" s="24">
        <v>2</v>
      </c>
      <c r="K173" s="22"/>
      <c r="L173" s="22"/>
      <c r="M173" s="22"/>
      <c r="N173" s="22"/>
      <c r="O173" s="22"/>
      <c r="P173" s="53" t="str">
        <f t="shared" ref="P173:P184" si="130">+"Número de  Empresas del Sector Agrícola por Cultivo en la Categoría de Tamaño Específica: "&amp;R173&amp;" del Servicio de Impuestos Internos de Chile para el Año 2020 (empleados)"</f>
        <v>Número de  Empresas del Sector Agrícola por Cultivo en la Categoría de Tamaño Específica: PEQUEÑA 2 del Servicio de Impuestos Internos de Chile para el Año 2020 (empleados)</v>
      </c>
      <c r="Q173" s="20" t="str">
        <f t="shared" si="124"/>
        <v>Gráfico 2</v>
      </c>
      <c r="R173" s="26" t="s">
        <v>66</v>
      </c>
      <c r="S173" s="27">
        <f t="shared" si="114"/>
        <v>2</v>
      </c>
      <c r="T173" s="28"/>
      <c r="U173" s="28"/>
      <c r="V173" s="28"/>
      <c r="W173" s="28"/>
      <c r="X173" s="28"/>
      <c r="Y173" s="28"/>
      <c r="Z173" s="25" t="str">
        <f t="shared" ref="Z173:Z184" si="131">+"https://analytics.zoho.com/open-view/2395394000001128577?ZOHO_CRITERIA=%224.5%22.%22Id_Tama%C3%B1o_Espec%C3%ADfico%22%3D"&amp;S173</f>
        <v>https://analytics.zoho.com/open-view/2395394000001128577?ZOHO_CRITERIA=%224.5%22.%22Id_Tama%C3%B1o_Espec%C3%ADfico%22%3D2</v>
      </c>
      <c r="AA173" s="54" t="s">
        <v>92</v>
      </c>
      <c r="AB173" s="30" t="str">
        <f t="shared" si="125"/>
        <v>Chile</v>
      </c>
      <c r="AC173" s="31" t="str">
        <f t="shared" si="125"/>
        <v>Año 2020</v>
      </c>
      <c r="AD173" s="32" t="str">
        <f t="shared" si="125"/>
        <v>empresas</v>
      </c>
      <c r="AE173" s="30" t="str">
        <f t="shared" si="125"/>
        <v>Número</v>
      </c>
      <c r="AG173" s="33" t="str">
        <f t="shared" si="116"/>
        <v>Gráfico 2</v>
      </c>
      <c r="AH173" s="34" t="str">
        <f t="shared" si="126"/>
        <v>Número de Empresas Agrícultura</v>
      </c>
      <c r="AI173" s="34" t="str">
        <f t="shared" si="129"/>
        <v>Número de empleados contratados en empresas dedicadas a agricultura y/o ganadería clasificadas por el Servicio de Impuestos Internos de tamaño PEQUEÑA 2</v>
      </c>
      <c r="AJ173" s="34" t="str">
        <f t="shared" si="118"/>
        <v>Número de  Empresas del Sector Agrícola por Cultivo en la Categoría de Tamaño Específica: PEQUEÑA 2 del Servicio de Impuestos Internos de Chile para el Año 2020 (empleados)</v>
      </c>
      <c r="AK173" s="35" t="str">
        <f t="shared" si="127"/>
        <v>Año 2020</v>
      </c>
      <c r="AL173" s="34" t="str">
        <f t="shared" si="127"/>
        <v>venta estimada, empresas en agricultura, cultivos, actividad económica, agricultura, ganadería</v>
      </c>
      <c r="AM173" s="36" t="str">
        <f t="shared" si="119"/>
        <v>https://analytics.zoho.com/open-view/2395394000001128577?ZOHO_CRITERIA=%224.5%22.%22Id_Tama%C3%B1o_Espec%C3%ADfico%22%3D2</v>
      </c>
      <c r="AN173" s="44" t="str">
        <f t="shared" si="120"/>
        <v>CHL</v>
      </c>
      <c r="AO173" s="44" t="str">
        <f t="shared" si="120"/>
        <v>País</v>
      </c>
      <c r="AP173" s="34" t="str">
        <f t="shared" si="120"/>
        <v>Número de Empleados de las empresas dedicadas a una actividad económica asociada a la agricultura o la ganadería, según tamaño de la empresa.</v>
      </c>
      <c r="AQ173" s="45">
        <f t="shared" si="120"/>
        <v>44324</v>
      </c>
      <c r="AR173" s="36" t="str">
        <f t="shared" si="120"/>
        <v>Español</v>
      </c>
      <c r="AS173" s="36" t="str">
        <f t="shared" si="120"/>
        <v>Naty</v>
      </c>
      <c r="AT173" s="40" t="str">
        <f t="shared" si="120"/>
        <v>No Aplica</v>
      </c>
      <c r="AU173" s="40" t="str">
        <f t="shared" si="120"/>
        <v>No Aplica</v>
      </c>
      <c r="AV173" s="40" t="str">
        <f t="shared" si="120"/>
        <v>No Aplica</v>
      </c>
      <c r="AW173" s="35">
        <f t="shared" si="120"/>
        <v>100100000</v>
      </c>
      <c r="AX173" s="41" t="e">
        <f t="shared" si="120"/>
        <v>#REF!</v>
      </c>
      <c r="AY173" s="46" t="str">
        <f t="shared" si="120"/>
        <v>Fruta</v>
      </c>
      <c r="AZ173" s="40">
        <f t="shared" si="120"/>
        <v>38</v>
      </c>
      <c r="BA173" s="41" t="e">
        <f>+VLOOKUP($Z173,[2]!Temporalidad[[nombre]:[Columna1]],7,0)</f>
        <v>#REF!</v>
      </c>
      <c r="BB173" s="41" t="e">
        <f>+VLOOKUP($B173,[2]!Tipo_Gráfico[#Data],2,0)</f>
        <v>#REF!</v>
      </c>
      <c r="BC173" s="36" t="str">
        <f t="shared" si="128"/>
        <v>Servicio de Impuestos Internos , Ministerio de Hacienda, Chile</v>
      </c>
      <c r="BD173" s="35" t="e">
        <f>+VLOOKUP($AA173,[2]!unidad_medida[[nombre]:[Columna1]],2,0)</f>
        <v>#REF!</v>
      </c>
      <c r="BE173" s="40" t="str">
        <f t="shared" si="121"/>
        <v>No Aplica</v>
      </c>
      <c r="BF173" s="40" t="str">
        <f t="shared" si="121"/>
        <v>No Aplica</v>
      </c>
      <c r="BG173" s="40" t="str">
        <f t="shared" si="121"/>
        <v>No Aplica</v>
      </c>
      <c r="BH173" s="41" t="e">
        <f>+VLOOKUP($AP173,[2]!Responsables[#Data],3,0)</f>
        <v>#REF!</v>
      </c>
      <c r="BI173" s="41" t="e">
        <f>+VLOOKUP($AA173,[2]!unidad_medida[[nombre]:[Columna1]],5,0)</f>
        <v>#REF!</v>
      </c>
    </row>
    <row r="174" spans="1:61" ht="43.5" x14ac:dyDescent="0.35">
      <c r="A174" s="58" t="s">
        <v>250</v>
      </c>
      <c r="B174" s="58" t="s">
        <v>251</v>
      </c>
      <c r="C174" s="59">
        <v>4.2</v>
      </c>
      <c r="D174" s="19">
        <f t="shared" si="122"/>
        <v>16</v>
      </c>
      <c r="E174" s="20" t="str">
        <f>+E173</f>
        <v>GR</v>
      </c>
      <c r="F174" s="21"/>
      <c r="G174" s="22"/>
      <c r="H174" s="22"/>
      <c r="I174" s="23" t="s">
        <v>48</v>
      </c>
      <c r="J174" s="24">
        <v>3</v>
      </c>
      <c r="K174" s="22"/>
      <c r="L174" s="22"/>
      <c r="M174" s="22"/>
      <c r="N174" s="22"/>
      <c r="O174" s="22"/>
      <c r="P174" s="53" t="str">
        <f t="shared" si="130"/>
        <v>Número de  Empresas del Sector Agrícola por Cultivo en la Categoría de Tamaño Específica: MICRO 1 del Servicio de Impuestos Internos de Chile para el Año 2020 (empleados)</v>
      </c>
      <c r="Q174" s="20" t="str">
        <f t="shared" si="124"/>
        <v>Gráfico 2</v>
      </c>
      <c r="R174" s="26" t="s">
        <v>68</v>
      </c>
      <c r="S174" s="27">
        <f t="shared" si="114"/>
        <v>3</v>
      </c>
      <c r="T174" s="28"/>
      <c r="U174" s="28"/>
      <c r="V174" s="28"/>
      <c r="W174" s="28"/>
      <c r="X174" s="28"/>
      <c r="Y174" s="28"/>
      <c r="Z174" s="25" t="str">
        <f t="shared" si="131"/>
        <v>https://analytics.zoho.com/open-view/2395394000001128577?ZOHO_CRITERIA=%224.5%22.%22Id_Tama%C3%B1o_Espec%C3%ADfico%22%3D3</v>
      </c>
      <c r="AA174" s="54" t="s">
        <v>93</v>
      </c>
      <c r="AB174" s="30" t="str">
        <f t="shared" si="125"/>
        <v>Chile</v>
      </c>
      <c r="AC174" s="31" t="str">
        <f t="shared" si="125"/>
        <v>Año 2020</v>
      </c>
      <c r="AD174" s="32" t="str">
        <f t="shared" si="125"/>
        <v>empresas</v>
      </c>
      <c r="AE174" s="30" t="str">
        <f t="shared" si="125"/>
        <v>Número</v>
      </c>
      <c r="AG174" s="33" t="str">
        <f t="shared" si="116"/>
        <v>Gráfico 2</v>
      </c>
      <c r="AH174" s="34" t="str">
        <f t="shared" si="126"/>
        <v>Número de Empresas Agrícultura</v>
      </c>
      <c r="AI174" s="34" t="str">
        <f t="shared" si="129"/>
        <v>Número de empleados contratados en empresas dedicadas a agricultura y/o ganadería clasificadas por el Servicio de Impuestos Internos de tamaño MICRO 1</v>
      </c>
      <c r="AJ174" s="34" t="str">
        <f t="shared" si="118"/>
        <v>Número de  Empresas del Sector Agrícola por Cultivo en la Categoría de Tamaño Específica: MICRO 1 del Servicio de Impuestos Internos de Chile para el Año 2020 (empleados)</v>
      </c>
      <c r="AK174" s="35" t="str">
        <f t="shared" si="127"/>
        <v>Año 2020</v>
      </c>
      <c r="AL174" s="34" t="str">
        <f t="shared" si="127"/>
        <v>venta estimada, empresas en agricultura, cultivos, actividad económica, agricultura, ganadería</v>
      </c>
      <c r="AM174" s="36" t="str">
        <f t="shared" si="119"/>
        <v>https://analytics.zoho.com/open-view/2395394000001128577?ZOHO_CRITERIA=%224.5%22.%22Id_Tama%C3%B1o_Espec%C3%ADfico%22%3D3</v>
      </c>
      <c r="AN174" s="44" t="str">
        <f t="shared" si="120"/>
        <v>CHL</v>
      </c>
      <c r="AO174" s="44" t="str">
        <f t="shared" si="120"/>
        <v>País</v>
      </c>
      <c r="AP174" s="34" t="str">
        <f t="shared" si="120"/>
        <v>Número de Empleados de las empresas dedicadas a una actividad económica asociada a la agricultura o la ganadería, según tamaño de la empresa.</v>
      </c>
      <c r="AQ174" s="45">
        <f t="shared" si="120"/>
        <v>44324</v>
      </c>
      <c r="AR174" s="36" t="str">
        <f t="shared" si="120"/>
        <v>Español</v>
      </c>
      <c r="AS174" s="36" t="str">
        <f t="shared" si="120"/>
        <v>Naty</v>
      </c>
      <c r="AT174" s="40" t="str">
        <f t="shared" si="120"/>
        <v>No Aplica</v>
      </c>
      <c r="AU174" s="40" t="str">
        <f t="shared" si="120"/>
        <v>No Aplica</v>
      </c>
      <c r="AV174" s="40" t="str">
        <f t="shared" si="120"/>
        <v>No Aplica</v>
      </c>
      <c r="AW174" s="35">
        <f t="shared" si="120"/>
        <v>100100000</v>
      </c>
      <c r="AX174" s="41" t="e">
        <f t="shared" si="120"/>
        <v>#REF!</v>
      </c>
      <c r="AY174" s="46" t="str">
        <f t="shared" si="120"/>
        <v>Fruta</v>
      </c>
      <c r="AZ174" s="40">
        <f t="shared" si="120"/>
        <v>38</v>
      </c>
      <c r="BA174" s="41" t="e">
        <f>+VLOOKUP($Z174,[2]!Temporalidad[[nombre]:[Columna1]],7,0)</f>
        <v>#REF!</v>
      </c>
      <c r="BB174" s="41" t="e">
        <f>+VLOOKUP($B174,[2]!Tipo_Gráfico[#Data],2,0)</f>
        <v>#REF!</v>
      </c>
      <c r="BC174" s="36" t="str">
        <f t="shared" si="128"/>
        <v>Servicio de Impuestos Internos , Ministerio de Hacienda, Chile</v>
      </c>
      <c r="BD174" s="35" t="e">
        <f>+VLOOKUP($AA174,[2]!unidad_medida[[nombre]:[Columna1]],2,0)</f>
        <v>#REF!</v>
      </c>
      <c r="BE174" s="40" t="str">
        <f t="shared" si="121"/>
        <v>No Aplica</v>
      </c>
      <c r="BF174" s="40" t="str">
        <f t="shared" si="121"/>
        <v>No Aplica</v>
      </c>
      <c r="BG174" s="40" t="str">
        <f t="shared" si="121"/>
        <v>No Aplica</v>
      </c>
      <c r="BH174" s="41" t="e">
        <f>+VLOOKUP($AP174,[2]!Responsables[#Data],3,0)</f>
        <v>#REF!</v>
      </c>
      <c r="BI174" s="41" t="e">
        <f>+VLOOKUP($AA174,[2]!unidad_medida[[nombre]:[Columna1]],5,0)</f>
        <v>#REF!</v>
      </c>
    </row>
    <row r="175" spans="1:61" ht="43.5" x14ac:dyDescent="0.35">
      <c r="A175" s="58" t="s">
        <v>250</v>
      </c>
      <c r="B175" s="58" t="s">
        <v>251</v>
      </c>
      <c r="C175" s="59">
        <v>4.2</v>
      </c>
      <c r="D175" s="19">
        <f t="shared" si="122"/>
        <v>17</v>
      </c>
      <c r="E175" s="20" t="str">
        <f t="shared" ref="E175:E186" si="132">+E174</f>
        <v>GR</v>
      </c>
      <c r="F175" s="21"/>
      <c r="G175" s="22"/>
      <c r="H175" s="22"/>
      <c r="I175" s="23" t="s">
        <v>48</v>
      </c>
      <c r="J175" s="24">
        <v>4</v>
      </c>
      <c r="K175" s="22"/>
      <c r="L175" s="22"/>
      <c r="M175" s="22"/>
      <c r="N175" s="22"/>
      <c r="O175" s="22"/>
      <c r="P175" s="53" t="str">
        <f t="shared" si="130"/>
        <v>Número de  Empresas del Sector Agrícola por Cultivo en la Categoría de Tamaño Específica: MEDIANA 1 del Servicio de Impuestos Internos de Chile para el Año 2020 (empleados)</v>
      </c>
      <c r="Q175" s="20" t="str">
        <f t="shared" si="124"/>
        <v>Gráfico 2</v>
      </c>
      <c r="R175" s="26" t="s">
        <v>70</v>
      </c>
      <c r="S175" s="27">
        <f t="shared" si="114"/>
        <v>4</v>
      </c>
      <c r="T175" s="28"/>
      <c r="U175" s="28"/>
      <c r="V175" s="28"/>
      <c r="W175" s="28"/>
      <c r="X175" s="28"/>
      <c r="Y175" s="28"/>
      <c r="Z175" s="25" t="str">
        <f t="shared" si="131"/>
        <v>https://analytics.zoho.com/open-view/2395394000001128577?ZOHO_CRITERIA=%224.5%22.%22Id_Tama%C3%B1o_Espec%C3%ADfico%22%3D4</v>
      </c>
      <c r="AA175" s="54" t="s">
        <v>94</v>
      </c>
      <c r="AB175" s="30" t="str">
        <f t="shared" si="125"/>
        <v>Chile</v>
      </c>
      <c r="AC175" s="31" t="str">
        <f t="shared" si="125"/>
        <v>Año 2020</v>
      </c>
      <c r="AD175" s="32" t="str">
        <f t="shared" si="125"/>
        <v>empresas</v>
      </c>
      <c r="AE175" s="30" t="str">
        <f t="shared" si="125"/>
        <v>Número</v>
      </c>
      <c r="AG175" s="33" t="str">
        <f t="shared" si="116"/>
        <v>Gráfico 2</v>
      </c>
      <c r="AH175" s="34" t="str">
        <f t="shared" si="126"/>
        <v>Número de Empresas Agrícultura</v>
      </c>
      <c r="AI175" s="34" t="str">
        <f t="shared" si="129"/>
        <v>Número de empleados contratados en empresas dedicadas a agricultura y/o ganadería clasificadas por el Servicio de Impuestos Internos de tamaño MEDIANA 1</v>
      </c>
      <c r="AJ175" s="34" t="str">
        <f t="shared" si="118"/>
        <v>Número de  Empresas del Sector Agrícola por Cultivo en la Categoría de Tamaño Específica: MEDIANA 1 del Servicio de Impuestos Internos de Chile para el Año 2020 (empleados)</v>
      </c>
      <c r="AK175" s="35" t="str">
        <f t="shared" si="127"/>
        <v>Año 2020</v>
      </c>
      <c r="AL175" s="34" t="str">
        <f t="shared" si="127"/>
        <v>venta estimada, empresas en agricultura, cultivos, actividad económica, agricultura, ganadería</v>
      </c>
      <c r="AM175" s="36" t="str">
        <f t="shared" si="119"/>
        <v>https://analytics.zoho.com/open-view/2395394000001128577?ZOHO_CRITERIA=%224.5%22.%22Id_Tama%C3%B1o_Espec%C3%ADfico%22%3D4</v>
      </c>
      <c r="AN175" s="44" t="str">
        <f t="shared" si="120"/>
        <v>CHL</v>
      </c>
      <c r="AO175" s="44" t="str">
        <f t="shared" si="120"/>
        <v>País</v>
      </c>
      <c r="AP175" s="34" t="str">
        <f t="shared" si="120"/>
        <v>Número de Empleados de las empresas dedicadas a una actividad económica asociada a la agricultura o la ganadería, según tamaño de la empresa.</v>
      </c>
      <c r="AQ175" s="45">
        <f t="shared" si="120"/>
        <v>44324</v>
      </c>
      <c r="AR175" s="36" t="str">
        <f t="shared" si="120"/>
        <v>Español</v>
      </c>
      <c r="AS175" s="36" t="str">
        <f t="shared" si="120"/>
        <v>Naty</v>
      </c>
      <c r="AT175" s="40" t="str">
        <f t="shared" si="120"/>
        <v>No Aplica</v>
      </c>
      <c r="AU175" s="40" t="str">
        <f t="shared" si="120"/>
        <v>No Aplica</v>
      </c>
      <c r="AV175" s="40" t="str">
        <f t="shared" si="120"/>
        <v>No Aplica</v>
      </c>
      <c r="AW175" s="35">
        <f t="shared" si="120"/>
        <v>100100000</v>
      </c>
      <c r="AX175" s="41" t="e">
        <f t="shared" si="120"/>
        <v>#REF!</v>
      </c>
      <c r="AY175" s="46" t="str">
        <f t="shared" si="120"/>
        <v>Fruta</v>
      </c>
      <c r="AZ175" s="40">
        <f t="shared" si="120"/>
        <v>38</v>
      </c>
      <c r="BA175" s="41" t="e">
        <f>+VLOOKUP($Z175,[2]!Temporalidad[[nombre]:[Columna1]],7,0)</f>
        <v>#REF!</v>
      </c>
      <c r="BB175" s="41" t="e">
        <f>+VLOOKUP($B175,[2]!Tipo_Gráfico[#Data],2,0)</f>
        <v>#REF!</v>
      </c>
      <c r="BC175" s="36" t="str">
        <f t="shared" si="128"/>
        <v>Servicio de Impuestos Internos , Ministerio de Hacienda, Chile</v>
      </c>
      <c r="BD175" s="35" t="e">
        <f>+VLOOKUP($AA175,[2]!unidad_medida[[nombre]:[Columna1]],2,0)</f>
        <v>#REF!</v>
      </c>
      <c r="BE175" s="40" t="str">
        <f t="shared" si="121"/>
        <v>No Aplica</v>
      </c>
      <c r="BF175" s="40" t="str">
        <f t="shared" si="121"/>
        <v>No Aplica</v>
      </c>
      <c r="BG175" s="40" t="str">
        <f t="shared" si="121"/>
        <v>No Aplica</v>
      </c>
      <c r="BH175" s="41" t="e">
        <f>+VLOOKUP($AP175,[2]!Responsables[#Data],3,0)</f>
        <v>#REF!</v>
      </c>
      <c r="BI175" s="41" t="e">
        <f>+VLOOKUP($AA175,[2]!unidad_medida[[nombre]:[Columna1]],5,0)</f>
        <v>#REF!</v>
      </c>
    </row>
    <row r="176" spans="1:61" ht="43.5" x14ac:dyDescent="0.35">
      <c r="A176" s="58" t="s">
        <v>250</v>
      </c>
      <c r="B176" s="58" t="s">
        <v>251</v>
      </c>
      <c r="C176" s="59">
        <v>4.2</v>
      </c>
      <c r="D176" s="19">
        <f t="shared" si="122"/>
        <v>18</v>
      </c>
      <c r="E176" s="20" t="str">
        <f t="shared" si="132"/>
        <v>GR</v>
      </c>
      <c r="F176" s="21"/>
      <c r="G176" s="22"/>
      <c r="H176" s="22"/>
      <c r="I176" s="23" t="s">
        <v>48</v>
      </c>
      <c r="J176" s="24">
        <v>5</v>
      </c>
      <c r="K176" s="22"/>
      <c r="L176" s="22"/>
      <c r="M176" s="22"/>
      <c r="N176" s="22"/>
      <c r="O176" s="22"/>
      <c r="P176" s="53" t="str">
        <f t="shared" si="130"/>
        <v>Número de  Empresas del Sector Agrícola por Cultivo en la Categoría de Tamaño Específica: MICRO 2 del Servicio de Impuestos Internos de Chile para el Año 2020 (empleados)</v>
      </c>
      <c r="Q176" s="20" t="str">
        <f t="shared" si="124"/>
        <v>Gráfico 2</v>
      </c>
      <c r="R176" s="26" t="s">
        <v>72</v>
      </c>
      <c r="S176" s="27">
        <f t="shared" si="114"/>
        <v>5</v>
      </c>
      <c r="T176" s="28"/>
      <c r="U176" s="28"/>
      <c r="V176" s="28"/>
      <c r="W176" s="28"/>
      <c r="X176" s="28"/>
      <c r="Y176" s="28"/>
      <c r="Z176" s="25" t="str">
        <f t="shared" si="131"/>
        <v>https://analytics.zoho.com/open-view/2395394000001128577?ZOHO_CRITERIA=%224.5%22.%22Id_Tama%C3%B1o_Espec%C3%ADfico%22%3D5</v>
      </c>
      <c r="AA176" s="54" t="s">
        <v>95</v>
      </c>
      <c r="AB176" s="30" t="str">
        <f t="shared" si="125"/>
        <v>Chile</v>
      </c>
      <c r="AC176" s="31" t="str">
        <f t="shared" si="125"/>
        <v>Año 2020</v>
      </c>
      <c r="AD176" s="32" t="str">
        <f t="shared" si="125"/>
        <v>empresas</v>
      </c>
      <c r="AE176" s="30" t="str">
        <f t="shared" si="125"/>
        <v>Número</v>
      </c>
      <c r="AG176" s="33" t="str">
        <f t="shared" si="116"/>
        <v>Gráfico 2</v>
      </c>
      <c r="AH176" s="34" t="str">
        <f t="shared" si="126"/>
        <v>Número de Empresas Agrícultura</v>
      </c>
      <c r="AI176" s="34" t="str">
        <f t="shared" si="129"/>
        <v>Número de empleados contratados en empresas dedicadas a agricultura y/o ganadería clasificadas por el Servicio de Impuestos Internos de tamaño MICRO 2</v>
      </c>
      <c r="AJ176" s="34" t="str">
        <f t="shared" si="118"/>
        <v>Número de  Empresas del Sector Agrícola por Cultivo en la Categoría de Tamaño Específica: MICRO 2 del Servicio de Impuestos Internos de Chile para el Año 2020 (empleados)</v>
      </c>
      <c r="AK176" s="35" t="str">
        <f t="shared" si="127"/>
        <v>Año 2020</v>
      </c>
      <c r="AL176" s="34" t="str">
        <f t="shared" si="127"/>
        <v>venta estimada, empresas en agricultura, cultivos, actividad económica, agricultura, ganadería</v>
      </c>
      <c r="AM176" s="36" t="str">
        <f t="shared" si="119"/>
        <v>https://analytics.zoho.com/open-view/2395394000001128577?ZOHO_CRITERIA=%224.5%22.%22Id_Tama%C3%B1o_Espec%C3%ADfico%22%3D5</v>
      </c>
      <c r="AN176" s="44" t="str">
        <f t="shared" ref="AN176:AZ191" si="133">+AN175</f>
        <v>CHL</v>
      </c>
      <c r="AO176" s="44" t="str">
        <f t="shared" si="133"/>
        <v>País</v>
      </c>
      <c r="AP176" s="34" t="str">
        <f t="shared" si="133"/>
        <v>Número de Empleados de las empresas dedicadas a una actividad económica asociada a la agricultura o la ganadería, según tamaño de la empresa.</v>
      </c>
      <c r="AQ176" s="45">
        <f t="shared" si="133"/>
        <v>44324</v>
      </c>
      <c r="AR176" s="36" t="str">
        <f t="shared" si="133"/>
        <v>Español</v>
      </c>
      <c r="AS176" s="36" t="str">
        <f t="shared" si="133"/>
        <v>Naty</v>
      </c>
      <c r="AT176" s="40" t="str">
        <f t="shared" si="133"/>
        <v>No Aplica</v>
      </c>
      <c r="AU176" s="40" t="str">
        <f t="shared" si="133"/>
        <v>No Aplica</v>
      </c>
      <c r="AV176" s="40" t="str">
        <f t="shared" si="133"/>
        <v>No Aplica</v>
      </c>
      <c r="AW176" s="35">
        <f t="shared" si="133"/>
        <v>100100000</v>
      </c>
      <c r="AX176" s="41" t="e">
        <f t="shared" si="133"/>
        <v>#REF!</v>
      </c>
      <c r="AY176" s="46" t="str">
        <f t="shared" si="133"/>
        <v>Fruta</v>
      </c>
      <c r="AZ176" s="40">
        <f t="shared" si="133"/>
        <v>38</v>
      </c>
      <c r="BA176" s="41" t="e">
        <f>+VLOOKUP($Z176,[2]!Temporalidad[[nombre]:[Columna1]],7,0)</f>
        <v>#REF!</v>
      </c>
      <c r="BB176" s="41" t="e">
        <f>+VLOOKUP($B176,[2]!Tipo_Gráfico[#Data],2,0)</f>
        <v>#REF!</v>
      </c>
      <c r="BC176" s="36" t="str">
        <f t="shared" si="128"/>
        <v>Servicio de Impuestos Internos , Ministerio de Hacienda, Chile</v>
      </c>
      <c r="BD176" s="35" t="e">
        <f>+VLOOKUP($AA176,[2]!unidad_medida[[nombre]:[Columna1]],2,0)</f>
        <v>#REF!</v>
      </c>
      <c r="BE176" s="40" t="str">
        <f t="shared" ref="BE176:BG191" si="134">+BE175</f>
        <v>No Aplica</v>
      </c>
      <c r="BF176" s="40" t="str">
        <f t="shared" si="134"/>
        <v>No Aplica</v>
      </c>
      <c r="BG176" s="40" t="str">
        <f t="shared" si="134"/>
        <v>No Aplica</v>
      </c>
      <c r="BH176" s="41" t="e">
        <f>+VLOOKUP($AP176,[2]!Responsables[#Data],3,0)</f>
        <v>#REF!</v>
      </c>
      <c r="BI176" s="41" t="e">
        <f>+VLOOKUP($AA176,[2]!unidad_medida[[nombre]:[Columna1]],5,0)</f>
        <v>#REF!</v>
      </c>
    </row>
    <row r="177" spans="1:61" ht="43.5" x14ac:dyDescent="0.35">
      <c r="A177" s="58" t="s">
        <v>250</v>
      </c>
      <c r="B177" s="58" t="s">
        <v>251</v>
      </c>
      <c r="C177" s="59">
        <v>4.2</v>
      </c>
      <c r="D177" s="19">
        <f t="shared" si="122"/>
        <v>19</v>
      </c>
      <c r="E177" s="20" t="str">
        <f t="shared" si="132"/>
        <v>GR</v>
      </c>
      <c r="F177" s="21"/>
      <c r="G177" s="22"/>
      <c r="H177" s="22"/>
      <c r="I177" s="23" t="s">
        <v>48</v>
      </c>
      <c r="J177" s="24">
        <v>6</v>
      </c>
      <c r="K177" s="22"/>
      <c r="L177" s="22"/>
      <c r="M177" s="22"/>
      <c r="N177" s="22"/>
      <c r="O177" s="22"/>
      <c r="P177" s="53" t="str">
        <f t="shared" si="130"/>
        <v>Número de  Empresas del Sector Agrícola por Cultivo en la Categoría de Tamaño Específica: PEQUEÑA 3 del Servicio de Impuestos Internos de Chile para el Año 2020 (empleados)</v>
      </c>
      <c r="Q177" s="20" t="str">
        <f t="shared" si="124"/>
        <v>Gráfico 2</v>
      </c>
      <c r="R177" s="26" t="s">
        <v>74</v>
      </c>
      <c r="S177" s="27">
        <f t="shared" si="114"/>
        <v>6</v>
      </c>
      <c r="T177" s="28"/>
      <c r="U177" s="28"/>
      <c r="V177" s="28"/>
      <c r="W177" s="28"/>
      <c r="X177" s="28"/>
      <c r="Y177" s="28"/>
      <c r="Z177" s="25" t="str">
        <f t="shared" si="131"/>
        <v>https://analytics.zoho.com/open-view/2395394000001128577?ZOHO_CRITERIA=%224.5%22.%22Id_Tama%C3%B1o_Espec%C3%ADfico%22%3D6</v>
      </c>
      <c r="AA177" s="54" t="s">
        <v>96</v>
      </c>
      <c r="AB177" s="30" t="str">
        <f t="shared" ref="AB177:AE192" si="135">+AB176</f>
        <v>Chile</v>
      </c>
      <c r="AC177" s="31" t="str">
        <f t="shared" si="135"/>
        <v>Año 2020</v>
      </c>
      <c r="AD177" s="32" t="str">
        <f t="shared" si="135"/>
        <v>empresas</v>
      </c>
      <c r="AE177" s="30" t="str">
        <f t="shared" si="135"/>
        <v>Número</v>
      </c>
      <c r="AG177" s="33" t="str">
        <f t="shared" si="116"/>
        <v>Gráfico 2</v>
      </c>
      <c r="AH177" s="34" t="str">
        <f t="shared" si="126"/>
        <v>Número de Empresas Agrícultura</v>
      </c>
      <c r="AI177" s="34" t="str">
        <f t="shared" si="129"/>
        <v>Número de empleados contratados en empresas dedicadas a agricultura y/o ganadería clasificadas por el Servicio de Impuestos Internos de tamaño PEQUEÑA 3</v>
      </c>
      <c r="AJ177" s="34" t="str">
        <f t="shared" si="118"/>
        <v>Número de  Empresas del Sector Agrícola por Cultivo en la Categoría de Tamaño Específica: PEQUEÑA 3 del Servicio de Impuestos Internos de Chile para el Año 2020 (empleados)</v>
      </c>
      <c r="AK177" s="35" t="str">
        <f t="shared" ref="AK177:AL192" si="136">+AK176</f>
        <v>Año 2020</v>
      </c>
      <c r="AL177" s="34" t="str">
        <f t="shared" si="136"/>
        <v>venta estimada, empresas en agricultura, cultivos, actividad económica, agricultura, ganadería</v>
      </c>
      <c r="AM177" s="36" t="str">
        <f t="shared" si="119"/>
        <v>https://analytics.zoho.com/open-view/2395394000001128577?ZOHO_CRITERIA=%224.5%22.%22Id_Tama%C3%B1o_Espec%C3%ADfico%22%3D6</v>
      </c>
      <c r="AN177" s="44" t="str">
        <f t="shared" si="133"/>
        <v>CHL</v>
      </c>
      <c r="AO177" s="44" t="str">
        <f t="shared" si="133"/>
        <v>País</v>
      </c>
      <c r="AP177" s="34" t="str">
        <f t="shared" si="133"/>
        <v>Número de Empleados de las empresas dedicadas a una actividad económica asociada a la agricultura o la ganadería, según tamaño de la empresa.</v>
      </c>
      <c r="AQ177" s="45">
        <f t="shared" si="133"/>
        <v>44324</v>
      </c>
      <c r="AR177" s="36" t="str">
        <f t="shared" si="133"/>
        <v>Español</v>
      </c>
      <c r="AS177" s="36" t="str">
        <f t="shared" si="133"/>
        <v>Naty</v>
      </c>
      <c r="AT177" s="40" t="str">
        <f t="shared" si="133"/>
        <v>No Aplica</v>
      </c>
      <c r="AU177" s="40" t="str">
        <f t="shared" si="133"/>
        <v>No Aplica</v>
      </c>
      <c r="AV177" s="40" t="str">
        <f t="shared" si="133"/>
        <v>No Aplica</v>
      </c>
      <c r="AW177" s="35">
        <f t="shared" si="133"/>
        <v>100100000</v>
      </c>
      <c r="AX177" s="41" t="e">
        <f t="shared" si="133"/>
        <v>#REF!</v>
      </c>
      <c r="AY177" s="46" t="str">
        <f t="shared" si="133"/>
        <v>Fruta</v>
      </c>
      <c r="AZ177" s="40">
        <f t="shared" si="133"/>
        <v>38</v>
      </c>
      <c r="BA177" s="41" t="e">
        <f>+VLOOKUP($Z177,[2]!Temporalidad[[nombre]:[Columna1]],7,0)</f>
        <v>#REF!</v>
      </c>
      <c r="BB177" s="41" t="e">
        <f>+VLOOKUP($B177,[2]!Tipo_Gráfico[#Data],2,0)</f>
        <v>#REF!</v>
      </c>
      <c r="BC177" s="36" t="str">
        <f t="shared" si="128"/>
        <v>Servicio de Impuestos Internos , Ministerio de Hacienda, Chile</v>
      </c>
      <c r="BD177" s="35" t="e">
        <f>+VLOOKUP($AA177,[2]!unidad_medida[[nombre]:[Columna1]],2,0)</f>
        <v>#REF!</v>
      </c>
      <c r="BE177" s="40" t="str">
        <f t="shared" si="134"/>
        <v>No Aplica</v>
      </c>
      <c r="BF177" s="40" t="str">
        <f t="shared" si="134"/>
        <v>No Aplica</v>
      </c>
      <c r="BG177" s="40" t="str">
        <f t="shared" si="134"/>
        <v>No Aplica</v>
      </c>
      <c r="BH177" s="41" t="e">
        <f>+VLOOKUP($AP177,[2]!Responsables[#Data],3,0)</f>
        <v>#REF!</v>
      </c>
      <c r="BI177" s="41" t="e">
        <f>+VLOOKUP($AA177,[2]!unidad_medida[[nombre]:[Columna1]],5,0)</f>
        <v>#REF!</v>
      </c>
    </row>
    <row r="178" spans="1:61" ht="43.5" x14ac:dyDescent="0.35">
      <c r="A178" s="58" t="s">
        <v>250</v>
      </c>
      <c r="B178" s="58" t="s">
        <v>251</v>
      </c>
      <c r="C178" s="59">
        <v>4.2</v>
      </c>
      <c r="D178" s="19">
        <f t="shared" si="122"/>
        <v>20</v>
      </c>
      <c r="E178" s="20" t="str">
        <f t="shared" si="132"/>
        <v>GR</v>
      </c>
      <c r="F178" s="21"/>
      <c r="G178" s="22"/>
      <c r="H178" s="22"/>
      <c r="I178" s="23" t="s">
        <v>48</v>
      </c>
      <c r="J178" s="24">
        <v>7</v>
      </c>
      <c r="K178" s="22"/>
      <c r="L178" s="22"/>
      <c r="M178" s="22"/>
      <c r="N178" s="22"/>
      <c r="O178" s="22"/>
      <c r="P178" s="53" t="str">
        <f t="shared" si="130"/>
        <v>Número de  Empresas del Sector Agrícola por Cultivo en la Categoría de Tamaño Específica: MICRO 3 del Servicio de Impuestos Internos de Chile para el Año 2020 (empleados)</v>
      </c>
      <c r="Q178" s="20" t="str">
        <f t="shared" si="124"/>
        <v>Gráfico 2</v>
      </c>
      <c r="R178" s="26" t="s">
        <v>76</v>
      </c>
      <c r="S178" s="27">
        <f t="shared" si="114"/>
        <v>7</v>
      </c>
      <c r="T178" s="28"/>
      <c r="U178" s="28"/>
      <c r="V178" s="28"/>
      <c r="W178" s="28"/>
      <c r="X178" s="28"/>
      <c r="Y178" s="28"/>
      <c r="Z178" s="25" t="str">
        <f t="shared" si="131"/>
        <v>https://analytics.zoho.com/open-view/2395394000001128577?ZOHO_CRITERIA=%224.5%22.%22Id_Tama%C3%B1o_Espec%C3%ADfico%22%3D7</v>
      </c>
      <c r="AA178" s="54" t="s">
        <v>97</v>
      </c>
      <c r="AB178" s="30" t="str">
        <f t="shared" si="135"/>
        <v>Chile</v>
      </c>
      <c r="AC178" s="31" t="str">
        <f t="shared" si="135"/>
        <v>Año 2020</v>
      </c>
      <c r="AD178" s="32" t="str">
        <f t="shared" si="135"/>
        <v>empresas</v>
      </c>
      <c r="AE178" s="30" t="str">
        <f t="shared" si="135"/>
        <v>Número</v>
      </c>
      <c r="AG178" s="33" t="str">
        <f t="shared" si="116"/>
        <v>Gráfico 2</v>
      </c>
      <c r="AH178" s="34" t="str">
        <f t="shared" si="126"/>
        <v>Número de Empresas Agrícultura</v>
      </c>
      <c r="AI178" s="34" t="str">
        <f t="shared" si="129"/>
        <v>Número de empleados contratados en empresas dedicadas a agricultura y/o ganadería clasificadas por el Servicio de Impuestos Internos de tamaño MICRO 3</v>
      </c>
      <c r="AJ178" s="34" t="str">
        <f t="shared" si="118"/>
        <v>Número de  Empresas del Sector Agrícola por Cultivo en la Categoría de Tamaño Específica: MICRO 3 del Servicio de Impuestos Internos de Chile para el Año 2020 (empleados)</v>
      </c>
      <c r="AK178" s="35" t="str">
        <f t="shared" si="136"/>
        <v>Año 2020</v>
      </c>
      <c r="AL178" s="34" t="str">
        <f t="shared" si="136"/>
        <v>venta estimada, empresas en agricultura, cultivos, actividad económica, agricultura, ganadería</v>
      </c>
      <c r="AM178" s="36" t="str">
        <f t="shared" si="119"/>
        <v>https://analytics.zoho.com/open-view/2395394000001128577?ZOHO_CRITERIA=%224.5%22.%22Id_Tama%C3%B1o_Espec%C3%ADfico%22%3D7</v>
      </c>
      <c r="AN178" s="44" t="str">
        <f t="shared" si="133"/>
        <v>CHL</v>
      </c>
      <c r="AO178" s="44" t="str">
        <f t="shared" si="133"/>
        <v>País</v>
      </c>
      <c r="AP178" s="34" t="str">
        <f t="shared" si="133"/>
        <v>Número de Empleados de las empresas dedicadas a una actividad económica asociada a la agricultura o la ganadería, según tamaño de la empresa.</v>
      </c>
      <c r="AQ178" s="45">
        <f t="shared" si="133"/>
        <v>44324</v>
      </c>
      <c r="AR178" s="36" t="str">
        <f t="shared" si="133"/>
        <v>Español</v>
      </c>
      <c r="AS178" s="36" t="str">
        <f t="shared" si="133"/>
        <v>Naty</v>
      </c>
      <c r="AT178" s="40" t="str">
        <f t="shared" si="133"/>
        <v>No Aplica</v>
      </c>
      <c r="AU178" s="40" t="str">
        <f t="shared" si="133"/>
        <v>No Aplica</v>
      </c>
      <c r="AV178" s="40" t="str">
        <f t="shared" si="133"/>
        <v>No Aplica</v>
      </c>
      <c r="AW178" s="35">
        <f t="shared" si="133"/>
        <v>100100000</v>
      </c>
      <c r="AX178" s="41" t="e">
        <f t="shared" si="133"/>
        <v>#REF!</v>
      </c>
      <c r="AY178" s="46" t="str">
        <f t="shared" si="133"/>
        <v>Fruta</v>
      </c>
      <c r="AZ178" s="40">
        <f t="shared" si="133"/>
        <v>38</v>
      </c>
      <c r="BA178" s="41" t="e">
        <f>+VLOOKUP($Z178,[2]!Temporalidad[[nombre]:[Columna1]],7,0)</f>
        <v>#REF!</v>
      </c>
      <c r="BB178" s="41" t="e">
        <f>+VLOOKUP($B178,[2]!Tipo_Gráfico[#Data],2,0)</f>
        <v>#REF!</v>
      </c>
      <c r="BC178" s="36" t="str">
        <f t="shared" si="128"/>
        <v>Servicio de Impuestos Internos , Ministerio de Hacienda, Chile</v>
      </c>
      <c r="BD178" s="35" t="e">
        <f>+VLOOKUP($AA178,[2]!unidad_medida[[nombre]:[Columna1]],2,0)</f>
        <v>#REF!</v>
      </c>
      <c r="BE178" s="40" t="str">
        <f t="shared" si="134"/>
        <v>No Aplica</v>
      </c>
      <c r="BF178" s="40" t="str">
        <f t="shared" si="134"/>
        <v>No Aplica</v>
      </c>
      <c r="BG178" s="40" t="str">
        <f t="shared" si="134"/>
        <v>No Aplica</v>
      </c>
      <c r="BH178" s="41" t="e">
        <f>+VLOOKUP($AP178,[2]!Responsables[#Data],3,0)</f>
        <v>#REF!</v>
      </c>
      <c r="BI178" s="41" t="e">
        <f>+VLOOKUP($AA178,[2]!unidad_medida[[nombre]:[Columna1]],5,0)</f>
        <v>#REF!</v>
      </c>
    </row>
    <row r="179" spans="1:61" ht="43.5" x14ac:dyDescent="0.35">
      <c r="A179" s="58" t="s">
        <v>250</v>
      </c>
      <c r="B179" s="58" t="s">
        <v>251</v>
      </c>
      <c r="C179" s="59">
        <v>4.2</v>
      </c>
      <c r="D179" s="19">
        <f t="shared" si="122"/>
        <v>21</v>
      </c>
      <c r="E179" s="20" t="str">
        <f t="shared" si="132"/>
        <v>GR</v>
      </c>
      <c r="F179" s="21"/>
      <c r="G179" s="22"/>
      <c r="H179" s="22"/>
      <c r="I179" s="23" t="s">
        <v>48</v>
      </c>
      <c r="J179" s="24">
        <v>8</v>
      </c>
      <c r="K179" s="22"/>
      <c r="L179" s="22"/>
      <c r="M179" s="22"/>
      <c r="N179" s="22"/>
      <c r="O179" s="22"/>
      <c r="P179" s="53" t="str">
        <f t="shared" si="130"/>
        <v>Número de  Empresas del Sector Agrícola por Cultivo en la Categoría de Tamaño Específica: GRANDE 1 del Servicio de Impuestos Internos de Chile para el Año 2020 (empleados)</v>
      </c>
      <c r="Q179" s="20" t="str">
        <f t="shared" si="124"/>
        <v>Gráfico 2</v>
      </c>
      <c r="R179" s="26" t="s">
        <v>78</v>
      </c>
      <c r="S179" s="27">
        <f t="shared" si="114"/>
        <v>8</v>
      </c>
      <c r="T179" s="28"/>
      <c r="U179" s="28"/>
      <c r="V179" s="28"/>
      <c r="W179" s="28"/>
      <c r="X179" s="28"/>
      <c r="Y179" s="28"/>
      <c r="Z179" s="25" t="str">
        <f t="shared" si="131"/>
        <v>https://analytics.zoho.com/open-view/2395394000001128577?ZOHO_CRITERIA=%224.5%22.%22Id_Tama%C3%B1o_Espec%C3%ADfico%22%3D8</v>
      </c>
      <c r="AA179" s="54" t="s">
        <v>98</v>
      </c>
      <c r="AB179" s="30" t="str">
        <f t="shared" si="135"/>
        <v>Chile</v>
      </c>
      <c r="AC179" s="31" t="str">
        <f t="shared" si="135"/>
        <v>Año 2020</v>
      </c>
      <c r="AD179" s="32" t="str">
        <f t="shared" si="135"/>
        <v>empresas</v>
      </c>
      <c r="AE179" s="30" t="str">
        <f t="shared" si="135"/>
        <v>Número</v>
      </c>
      <c r="AG179" s="33" t="str">
        <f t="shared" si="116"/>
        <v>Gráfico 2</v>
      </c>
      <c r="AH179" s="34" t="str">
        <f t="shared" si="126"/>
        <v>Número de Empresas Agrícultura</v>
      </c>
      <c r="AI179" s="34" t="str">
        <f t="shared" si="129"/>
        <v>Número de empleados contratados en empresas dedicadas a agricultura y/o ganadería clasificadas por el Servicio de Impuestos Internos de tamaño GRANDE 1</v>
      </c>
      <c r="AJ179" s="34" t="str">
        <f t="shared" si="118"/>
        <v>Número de  Empresas del Sector Agrícola por Cultivo en la Categoría de Tamaño Específica: GRANDE 1 del Servicio de Impuestos Internos de Chile para el Año 2020 (empleados)</v>
      </c>
      <c r="AK179" s="35" t="str">
        <f t="shared" si="136"/>
        <v>Año 2020</v>
      </c>
      <c r="AL179" s="34" t="str">
        <f t="shared" si="136"/>
        <v>venta estimada, empresas en agricultura, cultivos, actividad económica, agricultura, ganadería</v>
      </c>
      <c r="AM179" s="36" t="str">
        <f t="shared" si="119"/>
        <v>https://analytics.zoho.com/open-view/2395394000001128577?ZOHO_CRITERIA=%224.5%22.%22Id_Tama%C3%B1o_Espec%C3%ADfico%22%3D8</v>
      </c>
      <c r="AN179" s="44" t="str">
        <f t="shared" si="133"/>
        <v>CHL</v>
      </c>
      <c r="AO179" s="44" t="str">
        <f t="shared" si="133"/>
        <v>País</v>
      </c>
      <c r="AP179" s="34" t="str">
        <f t="shared" si="133"/>
        <v>Número de Empleados de las empresas dedicadas a una actividad económica asociada a la agricultura o la ganadería, según tamaño de la empresa.</v>
      </c>
      <c r="AQ179" s="45">
        <f t="shared" si="133"/>
        <v>44324</v>
      </c>
      <c r="AR179" s="36" t="str">
        <f t="shared" si="133"/>
        <v>Español</v>
      </c>
      <c r="AS179" s="36" t="str">
        <f t="shared" si="133"/>
        <v>Naty</v>
      </c>
      <c r="AT179" s="40" t="str">
        <f t="shared" si="133"/>
        <v>No Aplica</v>
      </c>
      <c r="AU179" s="40" t="str">
        <f t="shared" si="133"/>
        <v>No Aplica</v>
      </c>
      <c r="AV179" s="40" t="str">
        <f t="shared" si="133"/>
        <v>No Aplica</v>
      </c>
      <c r="AW179" s="35">
        <f t="shared" si="133"/>
        <v>100100000</v>
      </c>
      <c r="AX179" s="41" t="e">
        <f t="shared" si="133"/>
        <v>#REF!</v>
      </c>
      <c r="AY179" s="46" t="str">
        <f t="shared" si="133"/>
        <v>Fruta</v>
      </c>
      <c r="AZ179" s="40">
        <f t="shared" si="133"/>
        <v>38</v>
      </c>
      <c r="BA179" s="41" t="e">
        <f>+VLOOKUP($Z179,[2]!Temporalidad[[nombre]:[Columna1]],7,0)</f>
        <v>#REF!</v>
      </c>
      <c r="BB179" s="41" t="e">
        <f>+VLOOKUP($B179,[2]!Tipo_Gráfico[#Data],2,0)</f>
        <v>#REF!</v>
      </c>
      <c r="BC179" s="36" t="str">
        <f t="shared" si="128"/>
        <v>Servicio de Impuestos Internos , Ministerio de Hacienda, Chile</v>
      </c>
      <c r="BD179" s="35" t="e">
        <f>+VLOOKUP($AA179,[2]!unidad_medida[[nombre]:[Columna1]],2,0)</f>
        <v>#REF!</v>
      </c>
      <c r="BE179" s="40" t="str">
        <f t="shared" si="134"/>
        <v>No Aplica</v>
      </c>
      <c r="BF179" s="40" t="str">
        <f t="shared" si="134"/>
        <v>No Aplica</v>
      </c>
      <c r="BG179" s="40" t="str">
        <f t="shared" si="134"/>
        <v>No Aplica</v>
      </c>
      <c r="BH179" s="41" t="e">
        <f>+VLOOKUP($AP179,[2]!Responsables[#Data],3,0)</f>
        <v>#REF!</v>
      </c>
      <c r="BI179" s="41" t="e">
        <f>+VLOOKUP($AA179,[2]!unidad_medida[[nombre]:[Columna1]],5,0)</f>
        <v>#REF!</v>
      </c>
    </row>
    <row r="180" spans="1:61" ht="43.5" x14ac:dyDescent="0.35">
      <c r="A180" s="58" t="s">
        <v>250</v>
      </c>
      <c r="B180" s="58" t="s">
        <v>251</v>
      </c>
      <c r="C180" s="59">
        <v>4.2</v>
      </c>
      <c r="D180" s="19">
        <f t="shared" si="122"/>
        <v>22</v>
      </c>
      <c r="E180" s="20" t="str">
        <f t="shared" si="132"/>
        <v>GR</v>
      </c>
      <c r="F180" s="21"/>
      <c r="G180" s="22"/>
      <c r="H180" s="22"/>
      <c r="I180" s="23" t="s">
        <v>48</v>
      </c>
      <c r="J180" s="24">
        <v>9</v>
      </c>
      <c r="K180" s="22"/>
      <c r="L180" s="22"/>
      <c r="M180" s="22"/>
      <c r="N180" s="22"/>
      <c r="O180" s="22"/>
      <c r="P180" s="53" t="str">
        <f t="shared" si="130"/>
        <v>Número de  Empresas del Sector Agrícola por Cultivo en la Categoría de Tamaño Específica: PEQUEÑA 1 del Servicio de Impuestos Internos de Chile para el Año 2020 (empleados)</v>
      </c>
      <c r="Q180" s="20" t="str">
        <f t="shared" si="124"/>
        <v>Gráfico 2</v>
      </c>
      <c r="R180" s="26" t="s">
        <v>80</v>
      </c>
      <c r="S180" s="27">
        <f t="shared" si="114"/>
        <v>9</v>
      </c>
      <c r="T180" s="28"/>
      <c r="U180" s="28"/>
      <c r="V180" s="28"/>
      <c r="W180" s="28"/>
      <c r="X180" s="28"/>
      <c r="Y180" s="28"/>
      <c r="Z180" s="25" t="str">
        <f t="shared" si="131"/>
        <v>https://analytics.zoho.com/open-view/2395394000001128577?ZOHO_CRITERIA=%224.5%22.%22Id_Tama%C3%B1o_Espec%C3%ADfico%22%3D9</v>
      </c>
      <c r="AA180" s="54" t="s">
        <v>99</v>
      </c>
      <c r="AB180" s="30" t="str">
        <f t="shared" si="135"/>
        <v>Chile</v>
      </c>
      <c r="AC180" s="31" t="str">
        <f t="shared" si="135"/>
        <v>Año 2020</v>
      </c>
      <c r="AD180" s="32" t="str">
        <f t="shared" si="135"/>
        <v>empresas</v>
      </c>
      <c r="AE180" s="30" t="str">
        <f t="shared" si="135"/>
        <v>Número</v>
      </c>
      <c r="AG180" s="33" t="str">
        <f t="shared" si="116"/>
        <v>Gráfico 2</v>
      </c>
      <c r="AH180" s="34" t="str">
        <f t="shared" si="126"/>
        <v>Número de Empresas Agrícultura</v>
      </c>
      <c r="AI180" s="34" t="str">
        <f t="shared" si="129"/>
        <v>Número de empleados contratados en empresas dedicadas a agricultura y/o ganadería clasificadas por el Servicio de Impuestos Internos de tamaño PEQUEÑA 1</v>
      </c>
      <c r="AJ180" s="34" t="str">
        <f t="shared" si="118"/>
        <v>Número de  Empresas del Sector Agrícola por Cultivo en la Categoría de Tamaño Específica: PEQUEÑA 1 del Servicio de Impuestos Internos de Chile para el Año 2020 (empleados)</v>
      </c>
      <c r="AK180" s="35" t="str">
        <f t="shared" si="136"/>
        <v>Año 2020</v>
      </c>
      <c r="AL180" s="34" t="str">
        <f t="shared" si="136"/>
        <v>venta estimada, empresas en agricultura, cultivos, actividad económica, agricultura, ganadería</v>
      </c>
      <c r="AM180" s="36" t="str">
        <f t="shared" si="119"/>
        <v>https://analytics.zoho.com/open-view/2395394000001128577?ZOHO_CRITERIA=%224.5%22.%22Id_Tama%C3%B1o_Espec%C3%ADfico%22%3D9</v>
      </c>
      <c r="AN180" s="44" t="str">
        <f t="shared" si="133"/>
        <v>CHL</v>
      </c>
      <c r="AO180" s="44" t="str">
        <f t="shared" si="133"/>
        <v>País</v>
      </c>
      <c r="AP180" s="34" t="str">
        <f t="shared" si="133"/>
        <v>Número de Empleados de las empresas dedicadas a una actividad económica asociada a la agricultura o la ganadería, según tamaño de la empresa.</v>
      </c>
      <c r="AQ180" s="45">
        <f t="shared" si="133"/>
        <v>44324</v>
      </c>
      <c r="AR180" s="36" t="str">
        <f t="shared" si="133"/>
        <v>Español</v>
      </c>
      <c r="AS180" s="36" t="str">
        <f t="shared" si="133"/>
        <v>Naty</v>
      </c>
      <c r="AT180" s="40" t="str">
        <f t="shared" si="133"/>
        <v>No Aplica</v>
      </c>
      <c r="AU180" s="40" t="str">
        <f t="shared" si="133"/>
        <v>No Aplica</v>
      </c>
      <c r="AV180" s="40" t="str">
        <f t="shared" si="133"/>
        <v>No Aplica</v>
      </c>
      <c r="AW180" s="35">
        <f t="shared" si="133"/>
        <v>100100000</v>
      </c>
      <c r="AX180" s="41" t="e">
        <f t="shared" si="133"/>
        <v>#REF!</v>
      </c>
      <c r="AY180" s="46" t="str">
        <f t="shared" si="133"/>
        <v>Fruta</v>
      </c>
      <c r="AZ180" s="40">
        <f t="shared" si="133"/>
        <v>38</v>
      </c>
      <c r="BA180" s="41" t="e">
        <f>+VLOOKUP($Z180,[2]!Temporalidad[[nombre]:[Columna1]],7,0)</f>
        <v>#REF!</v>
      </c>
      <c r="BB180" s="41" t="e">
        <f>+VLOOKUP($B180,[2]!Tipo_Gráfico[#Data],2,0)</f>
        <v>#REF!</v>
      </c>
      <c r="BC180" s="36" t="str">
        <f t="shared" si="128"/>
        <v>Servicio de Impuestos Internos , Ministerio de Hacienda, Chile</v>
      </c>
      <c r="BD180" s="35" t="e">
        <f>+VLOOKUP($AA180,[2]!unidad_medida[[nombre]:[Columna1]],2,0)</f>
        <v>#REF!</v>
      </c>
      <c r="BE180" s="40" t="str">
        <f t="shared" si="134"/>
        <v>No Aplica</v>
      </c>
      <c r="BF180" s="40" t="str">
        <f t="shared" si="134"/>
        <v>No Aplica</v>
      </c>
      <c r="BG180" s="40" t="str">
        <f t="shared" si="134"/>
        <v>No Aplica</v>
      </c>
      <c r="BH180" s="41" t="e">
        <f>+VLOOKUP($AP180,[2]!Responsables[#Data],3,0)</f>
        <v>#REF!</v>
      </c>
      <c r="BI180" s="41" t="e">
        <f>+VLOOKUP($AA180,[2]!unidad_medida[[nombre]:[Columna1]],5,0)</f>
        <v>#REF!</v>
      </c>
    </row>
    <row r="181" spans="1:61" ht="43.5" x14ac:dyDescent="0.35">
      <c r="A181" s="58" t="s">
        <v>250</v>
      </c>
      <c r="B181" s="58" t="s">
        <v>251</v>
      </c>
      <c r="C181" s="59">
        <v>4.2</v>
      </c>
      <c r="D181" s="19">
        <f t="shared" si="122"/>
        <v>23</v>
      </c>
      <c r="E181" s="20" t="str">
        <f t="shared" si="132"/>
        <v>GR</v>
      </c>
      <c r="F181" s="21"/>
      <c r="G181" s="22"/>
      <c r="H181" s="22"/>
      <c r="I181" s="23" t="s">
        <v>48</v>
      </c>
      <c r="J181" s="24">
        <v>10</v>
      </c>
      <c r="K181" s="22"/>
      <c r="L181" s="22"/>
      <c r="M181" s="22"/>
      <c r="N181" s="22"/>
      <c r="O181" s="22"/>
      <c r="P181" s="53" t="str">
        <f t="shared" si="130"/>
        <v>Número de  Empresas del Sector Agrícola por Cultivo en la Categoría de Tamaño Específica: MEDIANA 2 del Servicio de Impuestos Internos de Chile para el Año 2020 (empleados)</v>
      </c>
      <c r="Q181" s="20" t="str">
        <f t="shared" si="124"/>
        <v>Gráfico 2</v>
      </c>
      <c r="R181" s="26" t="s">
        <v>82</v>
      </c>
      <c r="S181" s="27">
        <f t="shared" si="114"/>
        <v>10</v>
      </c>
      <c r="T181" s="28"/>
      <c r="U181" s="28"/>
      <c r="V181" s="28"/>
      <c r="W181" s="28"/>
      <c r="X181" s="28"/>
      <c r="Y181" s="28"/>
      <c r="Z181" s="25" t="str">
        <f t="shared" si="131"/>
        <v>https://analytics.zoho.com/open-view/2395394000001128577?ZOHO_CRITERIA=%224.5%22.%22Id_Tama%C3%B1o_Espec%C3%ADfico%22%3D10</v>
      </c>
      <c r="AA181" s="54" t="s">
        <v>100</v>
      </c>
      <c r="AB181" s="30" t="str">
        <f t="shared" si="135"/>
        <v>Chile</v>
      </c>
      <c r="AC181" s="31" t="str">
        <f t="shared" si="135"/>
        <v>Año 2020</v>
      </c>
      <c r="AD181" s="32" t="str">
        <f t="shared" si="135"/>
        <v>empresas</v>
      </c>
      <c r="AE181" s="30" t="str">
        <f t="shared" si="135"/>
        <v>Número</v>
      </c>
      <c r="AG181" s="33" t="str">
        <f t="shared" si="116"/>
        <v>Gráfico 2</v>
      </c>
      <c r="AH181" s="34" t="str">
        <f t="shared" si="126"/>
        <v>Número de Empresas Agrícultura</v>
      </c>
      <c r="AI181" s="34" t="str">
        <f t="shared" si="129"/>
        <v>Número de empleados contratados en empresas dedicadas a agricultura y/o ganadería clasificadas por el Servicio de Impuestos Internos de tamaño MEDIANA 2</v>
      </c>
      <c r="AJ181" s="34" t="str">
        <f t="shared" si="118"/>
        <v>Número de  Empresas del Sector Agrícola por Cultivo en la Categoría de Tamaño Específica: MEDIANA 2 del Servicio de Impuestos Internos de Chile para el Año 2020 (empleados)</v>
      </c>
      <c r="AK181" s="35" t="str">
        <f t="shared" si="136"/>
        <v>Año 2020</v>
      </c>
      <c r="AL181" s="34" t="str">
        <f t="shared" si="136"/>
        <v>venta estimada, empresas en agricultura, cultivos, actividad económica, agricultura, ganadería</v>
      </c>
      <c r="AM181" s="36" t="str">
        <f t="shared" si="119"/>
        <v>https://analytics.zoho.com/open-view/2395394000001128577?ZOHO_CRITERIA=%224.5%22.%22Id_Tama%C3%B1o_Espec%C3%ADfico%22%3D10</v>
      </c>
      <c r="AN181" s="44" t="str">
        <f t="shared" si="133"/>
        <v>CHL</v>
      </c>
      <c r="AO181" s="44" t="str">
        <f t="shared" si="133"/>
        <v>País</v>
      </c>
      <c r="AP181" s="34" t="str">
        <f t="shared" si="133"/>
        <v>Número de Empleados de las empresas dedicadas a una actividad económica asociada a la agricultura o la ganadería, según tamaño de la empresa.</v>
      </c>
      <c r="AQ181" s="45">
        <f t="shared" si="133"/>
        <v>44324</v>
      </c>
      <c r="AR181" s="36" t="str">
        <f t="shared" si="133"/>
        <v>Español</v>
      </c>
      <c r="AS181" s="36" t="str">
        <f t="shared" si="133"/>
        <v>Naty</v>
      </c>
      <c r="AT181" s="40" t="str">
        <f t="shared" si="133"/>
        <v>No Aplica</v>
      </c>
      <c r="AU181" s="40" t="str">
        <f t="shared" si="133"/>
        <v>No Aplica</v>
      </c>
      <c r="AV181" s="40" t="str">
        <f t="shared" si="133"/>
        <v>No Aplica</v>
      </c>
      <c r="AW181" s="35">
        <f t="shared" si="133"/>
        <v>100100000</v>
      </c>
      <c r="AX181" s="41" t="e">
        <f t="shared" si="133"/>
        <v>#REF!</v>
      </c>
      <c r="AY181" s="46" t="str">
        <f t="shared" si="133"/>
        <v>Fruta</v>
      </c>
      <c r="AZ181" s="40">
        <f t="shared" si="133"/>
        <v>38</v>
      </c>
      <c r="BA181" s="41" t="e">
        <f>+VLOOKUP($Z181,[2]!Temporalidad[[nombre]:[Columna1]],7,0)</f>
        <v>#REF!</v>
      </c>
      <c r="BB181" s="41" t="e">
        <f>+VLOOKUP($B181,[2]!Tipo_Gráfico[#Data],2,0)</f>
        <v>#REF!</v>
      </c>
      <c r="BC181" s="36" t="str">
        <f t="shared" si="128"/>
        <v>Servicio de Impuestos Internos , Ministerio de Hacienda, Chile</v>
      </c>
      <c r="BD181" s="35" t="e">
        <f>+VLOOKUP($AA181,[2]!unidad_medida[[nombre]:[Columna1]],2,0)</f>
        <v>#REF!</v>
      </c>
      <c r="BE181" s="40" t="str">
        <f t="shared" si="134"/>
        <v>No Aplica</v>
      </c>
      <c r="BF181" s="40" t="str">
        <f t="shared" si="134"/>
        <v>No Aplica</v>
      </c>
      <c r="BG181" s="40" t="str">
        <f t="shared" si="134"/>
        <v>No Aplica</v>
      </c>
      <c r="BH181" s="41" t="e">
        <f>+VLOOKUP($AP181,[2]!Responsables[#Data],3,0)</f>
        <v>#REF!</v>
      </c>
      <c r="BI181" s="41" t="e">
        <f>+VLOOKUP($AA181,[2]!unidad_medida[[nombre]:[Columna1]],5,0)</f>
        <v>#REF!</v>
      </c>
    </row>
    <row r="182" spans="1:61" ht="43.5" x14ac:dyDescent="0.35">
      <c r="A182" s="58" t="s">
        <v>250</v>
      </c>
      <c r="B182" s="58" t="s">
        <v>251</v>
      </c>
      <c r="C182" s="59">
        <v>4.2</v>
      </c>
      <c r="D182" s="19">
        <f t="shared" si="122"/>
        <v>24</v>
      </c>
      <c r="E182" s="20" t="str">
        <f t="shared" si="132"/>
        <v>GR</v>
      </c>
      <c r="F182" s="21"/>
      <c r="G182" s="22"/>
      <c r="H182" s="22"/>
      <c r="I182" s="23" t="s">
        <v>48</v>
      </c>
      <c r="J182" s="24">
        <v>11</v>
      </c>
      <c r="K182" s="22"/>
      <c r="L182" s="22"/>
      <c r="M182" s="22"/>
      <c r="N182" s="22"/>
      <c r="O182" s="22"/>
      <c r="P182" s="53" t="str">
        <f t="shared" si="130"/>
        <v>Número de  Empresas del Sector Agrícola por Cultivo en la Categoría de Tamaño Específica: GRANDE 2 del Servicio de Impuestos Internos de Chile para el Año 2020 (empleados)</v>
      </c>
      <c r="Q182" s="20" t="str">
        <f t="shared" si="124"/>
        <v>Gráfico 2</v>
      </c>
      <c r="R182" s="26" t="s">
        <v>84</v>
      </c>
      <c r="S182" s="27">
        <f t="shared" si="114"/>
        <v>11</v>
      </c>
      <c r="T182" s="28"/>
      <c r="U182" s="28"/>
      <c r="V182" s="28"/>
      <c r="W182" s="28"/>
      <c r="X182" s="28"/>
      <c r="Y182" s="28"/>
      <c r="Z182" s="25" t="str">
        <f t="shared" si="131"/>
        <v>https://analytics.zoho.com/open-view/2395394000001128577?ZOHO_CRITERIA=%224.5%22.%22Id_Tama%C3%B1o_Espec%C3%ADfico%22%3D11</v>
      </c>
      <c r="AA182" s="54" t="s">
        <v>101</v>
      </c>
      <c r="AB182" s="30" t="str">
        <f t="shared" si="135"/>
        <v>Chile</v>
      </c>
      <c r="AC182" s="31" t="str">
        <f t="shared" si="135"/>
        <v>Año 2020</v>
      </c>
      <c r="AD182" s="32" t="str">
        <f t="shared" si="135"/>
        <v>empresas</v>
      </c>
      <c r="AE182" s="30" t="str">
        <f t="shared" si="135"/>
        <v>Número</v>
      </c>
      <c r="AG182" s="33" t="str">
        <f t="shared" si="116"/>
        <v>Gráfico 2</v>
      </c>
      <c r="AH182" s="34" t="str">
        <f t="shared" si="126"/>
        <v>Número de Empresas Agrícultura</v>
      </c>
      <c r="AI182" s="34" t="str">
        <f t="shared" si="129"/>
        <v>Número de empleados contratados en empresas dedicadas a agricultura y/o ganadería clasificadas por el Servicio de Impuestos Internos de tamaño GRANDE 2</v>
      </c>
      <c r="AJ182" s="34" t="str">
        <f t="shared" si="118"/>
        <v>Número de  Empresas del Sector Agrícola por Cultivo en la Categoría de Tamaño Específica: GRANDE 2 del Servicio de Impuestos Internos de Chile para el Año 2020 (empleados)</v>
      </c>
      <c r="AK182" s="35" t="str">
        <f t="shared" si="136"/>
        <v>Año 2020</v>
      </c>
      <c r="AL182" s="34" t="str">
        <f t="shared" si="136"/>
        <v>venta estimada, empresas en agricultura, cultivos, actividad económica, agricultura, ganadería</v>
      </c>
      <c r="AM182" s="36" t="str">
        <f t="shared" si="119"/>
        <v>https://analytics.zoho.com/open-view/2395394000001128577?ZOHO_CRITERIA=%224.5%22.%22Id_Tama%C3%B1o_Espec%C3%ADfico%22%3D11</v>
      </c>
      <c r="AN182" s="44" t="str">
        <f t="shared" si="133"/>
        <v>CHL</v>
      </c>
      <c r="AO182" s="44" t="str">
        <f t="shared" si="133"/>
        <v>País</v>
      </c>
      <c r="AP182" s="34" t="str">
        <f t="shared" si="133"/>
        <v>Número de Empleados de las empresas dedicadas a una actividad económica asociada a la agricultura o la ganadería, según tamaño de la empresa.</v>
      </c>
      <c r="AQ182" s="45">
        <f t="shared" si="133"/>
        <v>44324</v>
      </c>
      <c r="AR182" s="36" t="str">
        <f t="shared" si="133"/>
        <v>Español</v>
      </c>
      <c r="AS182" s="36" t="str">
        <f t="shared" si="133"/>
        <v>Naty</v>
      </c>
      <c r="AT182" s="40" t="str">
        <f t="shared" si="133"/>
        <v>No Aplica</v>
      </c>
      <c r="AU182" s="40" t="str">
        <f t="shared" si="133"/>
        <v>No Aplica</v>
      </c>
      <c r="AV182" s="40" t="str">
        <f t="shared" si="133"/>
        <v>No Aplica</v>
      </c>
      <c r="AW182" s="35">
        <f t="shared" si="133"/>
        <v>100100000</v>
      </c>
      <c r="AX182" s="41" t="e">
        <f t="shared" si="133"/>
        <v>#REF!</v>
      </c>
      <c r="AY182" s="46" t="str">
        <f t="shared" si="133"/>
        <v>Fruta</v>
      </c>
      <c r="AZ182" s="40">
        <f t="shared" si="133"/>
        <v>38</v>
      </c>
      <c r="BA182" s="41" t="e">
        <f>+VLOOKUP($Z182,[2]!Temporalidad[[nombre]:[Columna1]],7,0)</f>
        <v>#REF!</v>
      </c>
      <c r="BB182" s="41" t="e">
        <f>+VLOOKUP($B182,[2]!Tipo_Gráfico[#Data],2,0)</f>
        <v>#REF!</v>
      </c>
      <c r="BC182" s="36" t="str">
        <f t="shared" si="128"/>
        <v>Servicio de Impuestos Internos , Ministerio de Hacienda, Chile</v>
      </c>
      <c r="BD182" s="35" t="e">
        <f>+VLOOKUP($AA182,[2]!unidad_medida[[nombre]:[Columna1]],2,0)</f>
        <v>#REF!</v>
      </c>
      <c r="BE182" s="40" t="str">
        <f t="shared" si="134"/>
        <v>No Aplica</v>
      </c>
      <c r="BF182" s="40" t="str">
        <f t="shared" si="134"/>
        <v>No Aplica</v>
      </c>
      <c r="BG182" s="40" t="str">
        <f t="shared" si="134"/>
        <v>No Aplica</v>
      </c>
      <c r="BH182" s="41" t="e">
        <f>+VLOOKUP($AP182,[2]!Responsables[#Data],3,0)</f>
        <v>#REF!</v>
      </c>
      <c r="BI182" s="41" t="e">
        <f>+VLOOKUP($AA182,[2]!unidad_medida[[nombre]:[Columna1]],5,0)</f>
        <v>#REF!</v>
      </c>
    </row>
    <row r="183" spans="1:61" ht="43.5" x14ac:dyDescent="0.35">
      <c r="A183" s="58" t="s">
        <v>250</v>
      </c>
      <c r="B183" s="58" t="s">
        <v>251</v>
      </c>
      <c r="C183" s="59">
        <v>4.2</v>
      </c>
      <c r="D183" s="19">
        <f t="shared" si="122"/>
        <v>25</v>
      </c>
      <c r="E183" s="20" t="str">
        <f t="shared" si="132"/>
        <v>GR</v>
      </c>
      <c r="F183" s="21"/>
      <c r="G183" s="22"/>
      <c r="H183" s="22"/>
      <c r="I183" s="23" t="s">
        <v>48</v>
      </c>
      <c r="J183" s="24">
        <v>12</v>
      </c>
      <c r="K183" s="22"/>
      <c r="L183" s="22"/>
      <c r="M183" s="22"/>
      <c r="N183" s="22"/>
      <c r="O183" s="22"/>
      <c r="P183" s="53" t="str">
        <f t="shared" si="130"/>
        <v>Número de  Empresas del Sector Agrícola por Cultivo en la Categoría de Tamaño Específica: GRANDE 4 del Servicio de Impuestos Internos de Chile para el Año 2020 (empleados)</v>
      </c>
      <c r="Q183" s="20" t="str">
        <f t="shared" si="124"/>
        <v>Gráfico 2</v>
      </c>
      <c r="R183" s="26" t="s">
        <v>86</v>
      </c>
      <c r="S183" s="27">
        <f t="shared" si="114"/>
        <v>12</v>
      </c>
      <c r="T183" s="28"/>
      <c r="U183" s="28"/>
      <c r="V183" s="28"/>
      <c r="W183" s="28"/>
      <c r="X183" s="28"/>
      <c r="Y183" s="28"/>
      <c r="Z183" s="25" t="str">
        <f t="shared" si="131"/>
        <v>https://analytics.zoho.com/open-view/2395394000001128577?ZOHO_CRITERIA=%224.5%22.%22Id_Tama%C3%B1o_Espec%C3%ADfico%22%3D12</v>
      </c>
      <c r="AA183" s="54" t="s">
        <v>102</v>
      </c>
      <c r="AB183" s="30" t="str">
        <f t="shared" si="135"/>
        <v>Chile</v>
      </c>
      <c r="AC183" s="31" t="str">
        <f t="shared" si="135"/>
        <v>Año 2020</v>
      </c>
      <c r="AD183" s="32" t="str">
        <f t="shared" si="135"/>
        <v>empresas</v>
      </c>
      <c r="AE183" s="30" t="str">
        <f t="shared" si="135"/>
        <v>Número</v>
      </c>
      <c r="AG183" s="33" t="str">
        <f t="shared" si="116"/>
        <v>Gráfico 2</v>
      </c>
      <c r="AH183" s="34" t="str">
        <f t="shared" si="126"/>
        <v>Número de Empresas Agrícultura</v>
      </c>
      <c r="AI183" s="34" t="str">
        <f t="shared" si="129"/>
        <v>Número de empleados contratados en empresas dedicadas a agricultura y/o ganadería clasificadas por el Servicio de Impuestos Internos de tamaño GRANDE 4</v>
      </c>
      <c r="AJ183" s="34" t="str">
        <f t="shared" si="118"/>
        <v>Número de  Empresas del Sector Agrícola por Cultivo en la Categoría de Tamaño Específica: GRANDE 4 del Servicio de Impuestos Internos de Chile para el Año 2020 (empleados)</v>
      </c>
      <c r="AK183" s="35" t="str">
        <f t="shared" si="136"/>
        <v>Año 2020</v>
      </c>
      <c r="AL183" s="34" t="str">
        <f t="shared" si="136"/>
        <v>venta estimada, empresas en agricultura, cultivos, actividad económica, agricultura, ganadería</v>
      </c>
      <c r="AM183" s="36" t="str">
        <f t="shared" si="119"/>
        <v>https://analytics.zoho.com/open-view/2395394000001128577?ZOHO_CRITERIA=%224.5%22.%22Id_Tama%C3%B1o_Espec%C3%ADfico%22%3D12</v>
      </c>
      <c r="AN183" s="44" t="str">
        <f t="shared" si="133"/>
        <v>CHL</v>
      </c>
      <c r="AO183" s="44" t="str">
        <f t="shared" si="133"/>
        <v>País</v>
      </c>
      <c r="AP183" s="34" t="str">
        <f t="shared" si="133"/>
        <v>Número de Empleados de las empresas dedicadas a una actividad económica asociada a la agricultura o la ganadería, según tamaño de la empresa.</v>
      </c>
      <c r="AQ183" s="45">
        <f t="shared" si="133"/>
        <v>44324</v>
      </c>
      <c r="AR183" s="36" t="str">
        <f t="shared" si="133"/>
        <v>Español</v>
      </c>
      <c r="AS183" s="36" t="str">
        <f t="shared" si="133"/>
        <v>Naty</v>
      </c>
      <c r="AT183" s="40" t="str">
        <f t="shared" si="133"/>
        <v>No Aplica</v>
      </c>
      <c r="AU183" s="40" t="str">
        <f t="shared" si="133"/>
        <v>No Aplica</v>
      </c>
      <c r="AV183" s="40" t="str">
        <f t="shared" si="133"/>
        <v>No Aplica</v>
      </c>
      <c r="AW183" s="35">
        <f t="shared" si="133"/>
        <v>100100000</v>
      </c>
      <c r="AX183" s="41" t="e">
        <f t="shared" si="133"/>
        <v>#REF!</v>
      </c>
      <c r="AY183" s="46" t="str">
        <f t="shared" si="133"/>
        <v>Fruta</v>
      </c>
      <c r="AZ183" s="40">
        <f t="shared" si="133"/>
        <v>38</v>
      </c>
      <c r="BA183" s="41" t="e">
        <f>+VLOOKUP($Z183,[2]!Temporalidad[[nombre]:[Columna1]],7,0)</f>
        <v>#REF!</v>
      </c>
      <c r="BB183" s="41" t="e">
        <f>+VLOOKUP($B183,[2]!Tipo_Gráfico[#Data],2,0)</f>
        <v>#REF!</v>
      </c>
      <c r="BC183" s="36" t="str">
        <f t="shared" si="128"/>
        <v>Servicio de Impuestos Internos , Ministerio de Hacienda, Chile</v>
      </c>
      <c r="BD183" s="35" t="e">
        <f>+VLOOKUP($AA183,[2]!unidad_medida[[nombre]:[Columna1]],2,0)</f>
        <v>#REF!</v>
      </c>
      <c r="BE183" s="40" t="str">
        <f t="shared" si="134"/>
        <v>No Aplica</v>
      </c>
      <c r="BF183" s="40" t="str">
        <f t="shared" si="134"/>
        <v>No Aplica</v>
      </c>
      <c r="BG183" s="40" t="str">
        <f t="shared" si="134"/>
        <v>No Aplica</v>
      </c>
      <c r="BH183" s="41" t="e">
        <f>+VLOOKUP($AP183,[2]!Responsables[#Data],3,0)</f>
        <v>#REF!</v>
      </c>
      <c r="BI183" s="41" t="e">
        <f>+VLOOKUP($AA183,[2]!unidad_medida[[nombre]:[Columna1]],5,0)</f>
        <v>#REF!</v>
      </c>
    </row>
    <row r="184" spans="1:61" ht="43.5" x14ac:dyDescent="0.35">
      <c r="A184" s="58" t="s">
        <v>250</v>
      </c>
      <c r="B184" s="58" t="s">
        <v>251</v>
      </c>
      <c r="C184" s="59">
        <v>4.2</v>
      </c>
      <c r="D184" s="19">
        <f t="shared" si="122"/>
        <v>26</v>
      </c>
      <c r="E184" s="20" t="str">
        <f t="shared" si="132"/>
        <v>GR</v>
      </c>
      <c r="F184" s="21"/>
      <c r="G184" s="22"/>
      <c r="H184" s="22"/>
      <c r="I184" s="23" t="s">
        <v>48</v>
      </c>
      <c r="J184" s="24">
        <v>13</v>
      </c>
      <c r="K184" s="22"/>
      <c r="L184" s="22"/>
      <c r="M184" s="22"/>
      <c r="N184" s="22"/>
      <c r="O184" s="22"/>
      <c r="P184" s="53" t="str">
        <f t="shared" si="130"/>
        <v>Número de  Empresas del Sector Agrícola por Cultivo en la Categoría de Tamaño Específica: GRANDE 3 del Servicio de Impuestos Internos de Chile para el Año 2020 (empleados)</v>
      </c>
      <c r="Q184" s="20" t="str">
        <f t="shared" si="124"/>
        <v>Gráfico 2</v>
      </c>
      <c r="R184" s="26" t="s">
        <v>88</v>
      </c>
      <c r="S184" s="27">
        <f t="shared" si="114"/>
        <v>13</v>
      </c>
      <c r="T184" s="28"/>
      <c r="U184" s="28"/>
      <c r="V184" s="28"/>
      <c r="W184" s="28"/>
      <c r="X184" s="28"/>
      <c r="Y184" s="28"/>
      <c r="Z184" s="25" t="str">
        <f t="shared" si="131"/>
        <v>https://analytics.zoho.com/open-view/2395394000001128577?ZOHO_CRITERIA=%224.5%22.%22Id_Tama%C3%B1o_Espec%C3%ADfico%22%3D13</v>
      </c>
      <c r="AA184" s="54" t="s">
        <v>103</v>
      </c>
      <c r="AB184" s="30" t="str">
        <f t="shared" si="135"/>
        <v>Chile</v>
      </c>
      <c r="AC184" s="31" t="str">
        <f t="shared" si="135"/>
        <v>Año 2020</v>
      </c>
      <c r="AD184" s="32" t="str">
        <f t="shared" si="135"/>
        <v>empresas</v>
      </c>
      <c r="AE184" s="30" t="str">
        <f t="shared" si="135"/>
        <v>Número</v>
      </c>
      <c r="AG184" s="33" t="str">
        <f t="shared" si="116"/>
        <v>Gráfico 2</v>
      </c>
      <c r="AH184" s="34" t="str">
        <f t="shared" si="126"/>
        <v>Número de Empresas Agrícultura</v>
      </c>
      <c r="AI184" s="34" t="str">
        <f t="shared" si="129"/>
        <v>Número de empleados contratados en empresas dedicadas a agricultura y/o ganadería clasificadas por el Servicio de Impuestos Internos de tamaño GRANDE 3</v>
      </c>
      <c r="AJ184" s="34" t="str">
        <f t="shared" si="118"/>
        <v>Número de  Empresas del Sector Agrícola por Cultivo en la Categoría de Tamaño Específica: GRANDE 3 del Servicio de Impuestos Internos de Chile para el Año 2020 (empleados)</v>
      </c>
      <c r="AK184" s="35" t="str">
        <f t="shared" si="136"/>
        <v>Año 2020</v>
      </c>
      <c r="AL184" s="34" t="str">
        <f t="shared" si="136"/>
        <v>venta estimada, empresas en agricultura, cultivos, actividad económica, agricultura, ganadería</v>
      </c>
      <c r="AM184" s="36" t="str">
        <f t="shared" si="119"/>
        <v>https://analytics.zoho.com/open-view/2395394000001128577?ZOHO_CRITERIA=%224.5%22.%22Id_Tama%C3%B1o_Espec%C3%ADfico%22%3D13</v>
      </c>
      <c r="AN184" s="44" t="str">
        <f t="shared" si="133"/>
        <v>CHL</v>
      </c>
      <c r="AO184" s="44" t="str">
        <f t="shared" si="133"/>
        <v>País</v>
      </c>
      <c r="AP184" s="34" t="str">
        <f t="shared" si="133"/>
        <v>Número de Empleados de las empresas dedicadas a una actividad económica asociada a la agricultura o la ganadería, según tamaño de la empresa.</v>
      </c>
      <c r="AQ184" s="45">
        <f t="shared" si="133"/>
        <v>44324</v>
      </c>
      <c r="AR184" s="36" t="str">
        <f t="shared" si="133"/>
        <v>Español</v>
      </c>
      <c r="AS184" s="36" t="str">
        <f t="shared" si="133"/>
        <v>Naty</v>
      </c>
      <c r="AT184" s="40" t="str">
        <f t="shared" si="133"/>
        <v>No Aplica</v>
      </c>
      <c r="AU184" s="40" t="str">
        <f t="shared" si="133"/>
        <v>No Aplica</v>
      </c>
      <c r="AV184" s="40" t="str">
        <f t="shared" si="133"/>
        <v>No Aplica</v>
      </c>
      <c r="AW184" s="35">
        <f t="shared" si="133"/>
        <v>100100000</v>
      </c>
      <c r="AX184" s="41" t="e">
        <f t="shared" si="133"/>
        <v>#REF!</v>
      </c>
      <c r="AY184" s="46" t="str">
        <f t="shared" si="133"/>
        <v>Fruta</v>
      </c>
      <c r="AZ184" s="40">
        <f t="shared" si="133"/>
        <v>38</v>
      </c>
      <c r="BA184" s="41" t="e">
        <f>+VLOOKUP($Z184,[2]!Temporalidad[[nombre]:[Columna1]],7,0)</f>
        <v>#REF!</v>
      </c>
      <c r="BB184" s="41" t="e">
        <f>+VLOOKUP($B184,[2]!Tipo_Gráfico[#Data],2,0)</f>
        <v>#REF!</v>
      </c>
      <c r="BC184" s="36" t="str">
        <f t="shared" si="128"/>
        <v>Servicio de Impuestos Internos , Ministerio de Hacienda, Chile</v>
      </c>
      <c r="BD184" s="35" t="e">
        <f>+VLOOKUP($AA184,[2]!unidad_medida[[nombre]:[Columna1]],2,0)</f>
        <v>#REF!</v>
      </c>
      <c r="BE184" s="40" t="str">
        <f t="shared" si="134"/>
        <v>No Aplica</v>
      </c>
      <c r="BF184" s="40" t="str">
        <f t="shared" si="134"/>
        <v>No Aplica</v>
      </c>
      <c r="BG184" s="40" t="str">
        <f t="shared" si="134"/>
        <v>No Aplica</v>
      </c>
      <c r="BH184" s="41" t="e">
        <f>+VLOOKUP($AP184,[2]!Responsables[#Data],3,0)</f>
        <v>#REF!</v>
      </c>
      <c r="BI184" s="41" t="e">
        <f>+VLOOKUP($AA184,[2]!unidad_medida[[nombre]:[Columna1]],5,0)</f>
        <v>#REF!</v>
      </c>
    </row>
    <row r="185" spans="1:61" ht="43.5" x14ac:dyDescent="0.35">
      <c r="A185" s="58" t="s">
        <v>250</v>
      </c>
      <c r="B185" s="58" t="s">
        <v>251</v>
      </c>
      <c r="C185" s="59">
        <v>4.2</v>
      </c>
      <c r="D185" s="19">
        <f t="shared" si="122"/>
        <v>27</v>
      </c>
      <c r="E185" s="20" t="str">
        <f t="shared" si="132"/>
        <v>GR</v>
      </c>
      <c r="F185" s="21"/>
      <c r="G185" s="22"/>
      <c r="H185" s="23" t="s">
        <v>48</v>
      </c>
      <c r="I185" s="22"/>
      <c r="J185" s="24">
        <v>1</v>
      </c>
      <c r="K185" s="22"/>
      <c r="L185" s="22"/>
      <c r="M185" s="22"/>
      <c r="N185" s="22"/>
      <c r="O185" s="22"/>
      <c r="P185" s="53" t="str">
        <f>+"Ventas Estimadas de Empresas del Sector Agrícola por Tipo de Cultivo en la Categoría de Tamaño Específica: "&amp;R185&amp;" del Servicio de Impuestos Internos de Chile para el Año 2020 (USD)"</f>
        <v>Ventas Estimadas de Empresas del Sector Agrícola por Tipo de Cultivo en la Categoría de Tamaño Específica: SIN VENTAS del Servicio de Impuestos Internos de Chile para el Año 2020 (USD)</v>
      </c>
      <c r="Q185" s="20" t="s">
        <v>104</v>
      </c>
      <c r="R185" s="26" t="s">
        <v>50</v>
      </c>
      <c r="S185" s="27">
        <f t="shared" si="114"/>
        <v>1</v>
      </c>
      <c r="T185" s="28"/>
      <c r="U185" s="28"/>
      <c r="V185" s="28"/>
      <c r="W185" s="28"/>
      <c r="X185" s="28"/>
      <c r="Y185" s="28"/>
      <c r="Z185" s="25" t="str">
        <f>+"https://analytics.zoho.com/open-view/2395394000001128894?ZOHO_CRITERIA=%224.5%22.%22Id_Tama%C3%B1o_Espec%C3%ADfico%22%3D"&amp;S185</f>
        <v>https://analytics.zoho.com/open-view/2395394000001128894?ZOHO_CRITERIA=%224.5%22.%22Id_Tama%C3%B1o_Espec%C3%ADfico%22%3D1</v>
      </c>
      <c r="AA185" s="54" t="s">
        <v>105</v>
      </c>
      <c r="AB185" s="30" t="str">
        <f t="shared" si="135"/>
        <v>Chile</v>
      </c>
      <c r="AC185" s="31" t="str">
        <f t="shared" si="135"/>
        <v>Año 2020</v>
      </c>
      <c r="AD185" s="32" t="s">
        <v>106</v>
      </c>
      <c r="AE185" s="30" t="s">
        <v>107</v>
      </c>
      <c r="AG185" s="33" t="str">
        <f t="shared" si="116"/>
        <v>Gráfico 3</v>
      </c>
      <c r="AH185" s="34" t="s">
        <v>108</v>
      </c>
      <c r="AI185" s="34" t="str">
        <f>+"Ventas Estimadas de empresas dedicadas a agricultura y/o ganadería clasificadas por el Servicio de Impuestos Internos de tamaño "&amp;R185</f>
        <v>Ventas Estimadas de empresas dedicadas a agricultura y/o ganadería clasificadas por el Servicio de Impuestos Internos de tamaño SIN VENTAS</v>
      </c>
      <c r="AJ185" s="34" t="str">
        <f t="shared" si="118"/>
        <v>Ventas Estimadas de Empresas del Sector Agrícola por Tipo de Cultivo en la Categoría de Tamaño Específica: SIN VENTAS del Servicio de Impuestos Internos de Chile para el Año 2020 (USD)</v>
      </c>
      <c r="AK185" s="35" t="str">
        <f t="shared" si="136"/>
        <v>Año 2020</v>
      </c>
      <c r="AL185" s="34" t="str">
        <f t="shared" si="136"/>
        <v>venta estimada, empresas en agricultura, cultivos, actividad económica, agricultura, ganadería</v>
      </c>
      <c r="AM185" s="36" t="str">
        <f t="shared" si="119"/>
        <v>https://analytics.zoho.com/open-view/2395394000001128894?ZOHO_CRITERIA=%224.5%22.%22Id_Tama%C3%B1o_Espec%C3%ADfico%22%3D1</v>
      </c>
      <c r="AN185" s="44" t="str">
        <f t="shared" si="133"/>
        <v>CHL</v>
      </c>
      <c r="AO185" s="44" t="str">
        <f t="shared" si="133"/>
        <v>País</v>
      </c>
      <c r="AP185" s="34" t="str">
        <f t="shared" si="133"/>
        <v>Número de Empleados de las empresas dedicadas a una actividad económica asociada a la agricultura o la ganadería, según tamaño de la empresa.</v>
      </c>
      <c r="AQ185" s="45">
        <f t="shared" si="133"/>
        <v>44324</v>
      </c>
      <c r="AR185" s="36" t="str">
        <f t="shared" si="133"/>
        <v>Español</v>
      </c>
      <c r="AS185" s="36" t="str">
        <f t="shared" si="133"/>
        <v>Naty</v>
      </c>
      <c r="AT185" s="40" t="str">
        <f t="shared" si="133"/>
        <v>No Aplica</v>
      </c>
      <c r="AU185" s="40" t="str">
        <f t="shared" si="133"/>
        <v>No Aplica</v>
      </c>
      <c r="AV185" s="40" t="str">
        <f t="shared" si="133"/>
        <v>No Aplica</v>
      </c>
      <c r="AW185" s="35">
        <f t="shared" si="133"/>
        <v>100100000</v>
      </c>
      <c r="AX185" s="41" t="e">
        <f t="shared" si="133"/>
        <v>#REF!</v>
      </c>
      <c r="AY185" s="46" t="str">
        <f t="shared" si="133"/>
        <v>Fruta</v>
      </c>
      <c r="AZ185" s="40">
        <f t="shared" si="133"/>
        <v>38</v>
      </c>
      <c r="BA185" s="41" t="e">
        <f>+VLOOKUP($Z185,[2]!Temporalidad[[nombre]:[Columna1]],7,0)</f>
        <v>#REF!</v>
      </c>
      <c r="BB185" s="41" t="e">
        <f>+VLOOKUP($B185,[2]!Tipo_Gráfico[#Data],2,0)</f>
        <v>#REF!</v>
      </c>
      <c r="BC185" s="36" t="str">
        <f t="shared" si="128"/>
        <v>Servicio de Impuestos Internos , Ministerio de Hacienda, Chile</v>
      </c>
      <c r="BD185" s="35" t="e">
        <f>+VLOOKUP($AA185,[2]!unidad_medida[[nombre]:[Columna1]],2,0)</f>
        <v>#REF!</v>
      </c>
      <c r="BE185" s="40" t="str">
        <f t="shared" si="134"/>
        <v>No Aplica</v>
      </c>
      <c r="BF185" s="40" t="str">
        <f t="shared" si="134"/>
        <v>No Aplica</v>
      </c>
      <c r="BG185" s="40" t="str">
        <f t="shared" si="134"/>
        <v>No Aplica</v>
      </c>
      <c r="BH185" s="41" t="e">
        <f>+VLOOKUP($AP185,[2]!Responsables[#Data],3,0)</f>
        <v>#REF!</v>
      </c>
      <c r="BI185" s="41" t="e">
        <f>+VLOOKUP($AA185,[2]!unidad_medida[[nombre]:[Columna1]],5,0)</f>
        <v>#REF!</v>
      </c>
    </row>
    <row r="186" spans="1:61" ht="43.5" x14ac:dyDescent="0.35">
      <c r="A186" s="58" t="s">
        <v>250</v>
      </c>
      <c r="B186" s="58" t="s">
        <v>251</v>
      </c>
      <c r="C186" s="59">
        <v>4.2</v>
      </c>
      <c r="D186" s="19">
        <f t="shared" si="122"/>
        <v>28</v>
      </c>
      <c r="E186" s="20" t="str">
        <f t="shared" si="132"/>
        <v>GR</v>
      </c>
      <c r="F186" s="21"/>
      <c r="G186" s="22"/>
      <c r="H186" s="23" t="s">
        <v>48</v>
      </c>
      <c r="I186" s="22"/>
      <c r="J186" s="24">
        <v>2</v>
      </c>
      <c r="K186" s="22"/>
      <c r="L186" s="22"/>
      <c r="M186" s="22"/>
      <c r="N186" s="22"/>
      <c r="O186" s="22"/>
      <c r="P186" s="53" t="str">
        <f t="shared" ref="P186:P197" si="137">+"Ventas Estimadas de Empresas del Sector Agrícola por Tipo de Cultivo en la Categoría de Tamaño Específica: "&amp;R186&amp;" del Servicio de Impuestos Internos de Chile para el Año 2020 (USD)"</f>
        <v>Ventas Estimadas de Empresas del Sector Agrícola por Tipo de Cultivo en la Categoría de Tamaño Específica: PEQUEÑA 2 del Servicio de Impuestos Internos de Chile para el Año 2020 (USD)</v>
      </c>
      <c r="Q186" s="20" t="str">
        <f t="shared" si="124"/>
        <v>Gráfico 3</v>
      </c>
      <c r="R186" s="26" t="s">
        <v>66</v>
      </c>
      <c r="S186" s="27">
        <f t="shared" si="114"/>
        <v>2</v>
      </c>
      <c r="T186" s="28"/>
      <c r="U186" s="28"/>
      <c r="V186" s="28"/>
      <c r="W186" s="28"/>
      <c r="X186" s="28"/>
      <c r="Y186" s="28"/>
      <c r="Z186" s="25" t="str">
        <f t="shared" ref="Z186:Z197" si="138">+"https://analytics.zoho.com/open-view/2395394000001128894?ZOHO_CRITERIA=%224.5%22.%22Id_Tama%C3%B1o_Espec%C3%ADfico%22%3D"&amp;S186</f>
        <v>https://analytics.zoho.com/open-view/2395394000001128894?ZOHO_CRITERIA=%224.5%22.%22Id_Tama%C3%B1o_Espec%C3%ADfico%22%3D2</v>
      </c>
      <c r="AA186" s="54" t="s">
        <v>109</v>
      </c>
      <c r="AB186" s="30" t="str">
        <f t="shared" si="135"/>
        <v>Chile</v>
      </c>
      <c r="AC186" s="31" t="str">
        <f t="shared" si="135"/>
        <v>Año 2020</v>
      </c>
      <c r="AD186" s="32" t="str">
        <f t="shared" si="135"/>
        <v>Dólar USA</v>
      </c>
      <c r="AE186" s="30" t="str">
        <f t="shared" si="135"/>
        <v>Ventas</v>
      </c>
      <c r="AG186" s="33" t="str">
        <f t="shared" si="116"/>
        <v>Gráfico 3</v>
      </c>
      <c r="AH186" s="34" t="str">
        <f t="shared" si="126"/>
        <v>Ventas Estimadas Agricultura</v>
      </c>
      <c r="AI186" s="34" t="str">
        <f t="shared" ref="AI186:AI210" si="139">+"Ventas Estimadas de empresas dedicadas a agricultura y/o ganadería clasificadas por el Servicio de Impuestos Internos de tamaño "&amp;R186</f>
        <v>Ventas Estimadas de empresas dedicadas a agricultura y/o ganadería clasificadas por el Servicio de Impuestos Internos de tamaño PEQUEÑA 2</v>
      </c>
      <c r="AJ186" s="34" t="str">
        <f t="shared" si="118"/>
        <v>Ventas Estimadas de Empresas del Sector Agrícola por Tipo de Cultivo en la Categoría de Tamaño Específica: PEQUEÑA 2 del Servicio de Impuestos Internos de Chile para el Año 2020 (USD)</v>
      </c>
      <c r="AK186" s="35" t="str">
        <f t="shared" si="136"/>
        <v>Año 2020</v>
      </c>
      <c r="AL186" s="34" t="str">
        <f t="shared" si="136"/>
        <v>venta estimada, empresas en agricultura, cultivos, actividad económica, agricultura, ganadería</v>
      </c>
      <c r="AM186" s="36" t="str">
        <f t="shared" si="119"/>
        <v>https://analytics.zoho.com/open-view/2395394000001128894?ZOHO_CRITERIA=%224.5%22.%22Id_Tama%C3%B1o_Espec%C3%ADfico%22%3D2</v>
      </c>
      <c r="AN186" s="44" t="str">
        <f t="shared" si="133"/>
        <v>CHL</v>
      </c>
      <c r="AO186" s="44" t="str">
        <f t="shared" si="133"/>
        <v>País</v>
      </c>
      <c r="AP186" s="34" t="str">
        <f t="shared" si="133"/>
        <v>Número de Empleados de las empresas dedicadas a una actividad económica asociada a la agricultura o la ganadería, según tamaño de la empresa.</v>
      </c>
      <c r="AQ186" s="45">
        <f t="shared" si="133"/>
        <v>44324</v>
      </c>
      <c r="AR186" s="36" t="str">
        <f t="shared" si="133"/>
        <v>Español</v>
      </c>
      <c r="AS186" s="36" t="str">
        <f t="shared" si="133"/>
        <v>Naty</v>
      </c>
      <c r="AT186" s="40" t="str">
        <f t="shared" si="133"/>
        <v>No Aplica</v>
      </c>
      <c r="AU186" s="40" t="str">
        <f t="shared" si="133"/>
        <v>No Aplica</v>
      </c>
      <c r="AV186" s="40" t="str">
        <f t="shared" si="133"/>
        <v>No Aplica</v>
      </c>
      <c r="AW186" s="35">
        <f t="shared" si="133"/>
        <v>100100000</v>
      </c>
      <c r="AX186" s="41" t="e">
        <f t="shared" si="133"/>
        <v>#REF!</v>
      </c>
      <c r="AY186" s="46" t="str">
        <f t="shared" si="133"/>
        <v>Fruta</v>
      </c>
      <c r="AZ186" s="40">
        <f t="shared" si="133"/>
        <v>38</v>
      </c>
      <c r="BA186" s="41" t="e">
        <f>+VLOOKUP($Z186,[2]!Temporalidad[[nombre]:[Columna1]],7,0)</f>
        <v>#REF!</v>
      </c>
      <c r="BB186" s="41" t="e">
        <f>+VLOOKUP($B186,[2]!Tipo_Gráfico[#Data],2,0)</f>
        <v>#REF!</v>
      </c>
      <c r="BC186" s="36" t="str">
        <f t="shared" si="128"/>
        <v>Servicio de Impuestos Internos , Ministerio de Hacienda, Chile</v>
      </c>
      <c r="BD186" s="35" t="e">
        <f>+VLOOKUP($AA186,[2]!unidad_medida[[nombre]:[Columna1]],2,0)</f>
        <v>#REF!</v>
      </c>
      <c r="BE186" s="40" t="str">
        <f t="shared" si="134"/>
        <v>No Aplica</v>
      </c>
      <c r="BF186" s="40" t="str">
        <f t="shared" si="134"/>
        <v>No Aplica</v>
      </c>
      <c r="BG186" s="40" t="str">
        <f t="shared" si="134"/>
        <v>No Aplica</v>
      </c>
      <c r="BH186" s="41" t="e">
        <f>+VLOOKUP($AP186,[2]!Responsables[#Data],3,0)</f>
        <v>#REF!</v>
      </c>
      <c r="BI186" s="41" t="e">
        <f>+VLOOKUP($AA186,[2]!unidad_medida[[nombre]:[Columna1]],5,0)</f>
        <v>#REF!</v>
      </c>
    </row>
    <row r="187" spans="1:61" ht="43.5" x14ac:dyDescent="0.35">
      <c r="A187" s="58" t="s">
        <v>250</v>
      </c>
      <c r="B187" s="58" t="s">
        <v>251</v>
      </c>
      <c r="C187" s="59">
        <v>4.2</v>
      </c>
      <c r="D187" s="19">
        <f t="shared" si="122"/>
        <v>29</v>
      </c>
      <c r="E187" s="20" t="s">
        <v>47</v>
      </c>
      <c r="F187" s="21"/>
      <c r="G187" s="22"/>
      <c r="H187" s="23" t="s">
        <v>48</v>
      </c>
      <c r="I187" s="22"/>
      <c r="J187" s="24">
        <v>3</v>
      </c>
      <c r="K187" s="22"/>
      <c r="L187" s="22"/>
      <c r="M187" s="22"/>
      <c r="N187" s="22"/>
      <c r="O187" s="22"/>
      <c r="P187" s="53" t="str">
        <f t="shared" si="137"/>
        <v>Ventas Estimadas de Empresas del Sector Agrícola por Tipo de Cultivo en la Categoría de Tamaño Específica: MICRO 1 del Servicio de Impuestos Internos de Chile para el Año 2020 (USD)</v>
      </c>
      <c r="Q187" s="20" t="str">
        <f t="shared" si="124"/>
        <v>Gráfico 3</v>
      </c>
      <c r="R187" s="26" t="s">
        <v>68</v>
      </c>
      <c r="S187" s="27">
        <f t="shared" si="114"/>
        <v>3</v>
      </c>
      <c r="T187" s="28"/>
      <c r="U187" s="28"/>
      <c r="V187" s="28"/>
      <c r="W187" s="28"/>
      <c r="X187" s="28"/>
      <c r="Y187" s="28"/>
      <c r="Z187" s="25" t="str">
        <f t="shared" si="138"/>
        <v>https://analytics.zoho.com/open-view/2395394000001128894?ZOHO_CRITERIA=%224.5%22.%22Id_Tama%C3%B1o_Espec%C3%ADfico%22%3D3</v>
      </c>
      <c r="AA187" s="54" t="s">
        <v>110</v>
      </c>
      <c r="AB187" s="30" t="str">
        <f t="shared" si="135"/>
        <v>Chile</v>
      </c>
      <c r="AC187" s="31" t="str">
        <f t="shared" si="135"/>
        <v>Año 2020</v>
      </c>
      <c r="AD187" s="32" t="s">
        <v>106</v>
      </c>
      <c r="AE187" s="30" t="str">
        <f t="shared" si="135"/>
        <v>Ventas</v>
      </c>
      <c r="AG187" s="33" t="str">
        <f t="shared" si="116"/>
        <v>Gráfico 3</v>
      </c>
      <c r="AH187" s="34" t="str">
        <f t="shared" si="126"/>
        <v>Ventas Estimadas Agricultura</v>
      </c>
      <c r="AI187" s="34" t="str">
        <f t="shared" si="139"/>
        <v>Ventas Estimadas de empresas dedicadas a agricultura y/o ganadería clasificadas por el Servicio de Impuestos Internos de tamaño MICRO 1</v>
      </c>
      <c r="AJ187" s="34" t="str">
        <f t="shared" si="118"/>
        <v>Ventas Estimadas de Empresas del Sector Agrícola por Tipo de Cultivo en la Categoría de Tamaño Específica: MICRO 1 del Servicio de Impuestos Internos de Chile para el Año 2020 (USD)</v>
      </c>
      <c r="AK187" s="35" t="str">
        <f t="shared" si="136"/>
        <v>Año 2020</v>
      </c>
      <c r="AL187" s="34" t="str">
        <f t="shared" si="136"/>
        <v>venta estimada, empresas en agricultura, cultivos, actividad económica, agricultura, ganadería</v>
      </c>
      <c r="AM187" s="36" t="str">
        <f t="shared" si="119"/>
        <v>https://analytics.zoho.com/open-view/2395394000001128894?ZOHO_CRITERIA=%224.5%22.%22Id_Tama%C3%B1o_Espec%C3%ADfico%22%3D3</v>
      </c>
      <c r="AN187" s="44" t="str">
        <f t="shared" si="133"/>
        <v>CHL</v>
      </c>
      <c r="AO187" s="44" t="str">
        <f t="shared" si="133"/>
        <v>País</v>
      </c>
      <c r="AP187" s="34" t="str">
        <f t="shared" si="133"/>
        <v>Número de Empleados de las empresas dedicadas a una actividad económica asociada a la agricultura o la ganadería, según tamaño de la empresa.</v>
      </c>
      <c r="AQ187" s="45">
        <f t="shared" si="133"/>
        <v>44324</v>
      </c>
      <c r="AR187" s="36" t="str">
        <f t="shared" si="133"/>
        <v>Español</v>
      </c>
      <c r="AS187" s="36" t="str">
        <f t="shared" si="133"/>
        <v>Naty</v>
      </c>
      <c r="AT187" s="40" t="str">
        <f t="shared" si="133"/>
        <v>No Aplica</v>
      </c>
      <c r="AU187" s="40" t="str">
        <f t="shared" si="133"/>
        <v>No Aplica</v>
      </c>
      <c r="AV187" s="40" t="str">
        <f t="shared" si="133"/>
        <v>No Aplica</v>
      </c>
      <c r="AW187" s="35">
        <f t="shared" si="133"/>
        <v>100100000</v>
      </c>
      <c r="AX187" s="41" t="e">
        <f t="shared" si="133"/>
        <v>#REF!</v>
      </c>
      <c r="AY187" s="46" t="str">
        <f t="shared" si="133"/>
        <v>Fruta</v>
      </c>
      <c r="AZ187" s="40">
        <f t="shared" si="133"/>
        <v>38</v>
      </c>
      <c r="BA187" s="41" t="e">
        <f>+VLOOKUP($Z187,[2]!Temporalidad[[nombre]:[Columna1]],7,0)</f>
        <v>#REF!</v>
      </c>
      <c r="BB187" s="41" t="e">
        <f>+VLOOKUP($B187,[2]!Tipo_Gráfico[#Data],2,0)</f>
        <v>#REF!</v>
      </c>
      <c r="BC187" s="36" t="str">
        <f t="shared" si="128"/>
        <v>Servicio de Impuestos Internos , Ministerio de Hacienda, Chile</v>
      </c>
      <c r="BD187" s="35" t="e">
        <f>+VLOOKUP($AA187,[2]!unidad_medida[[nombre]:[Columna1]],2,0)</f>
        <v>#REF!</v>
      </c>
      <c r="BE187" s="40" t="str">
        <f t="shared" si="134"/>
        <v>No Aplica</v>
      </c>
      <c r="BF187" s="40" t="str">
        <f t="shared" si="134"/>
        <v>No Aplica</v>
      </c>
      <c r="BG187" s="40" t="str">
        <f t="shared" si="134"/>
        <v>No Aplica</v>
      </c>
      <c r="BH187" s="41" t="e">
        <f>+VLOOKUP($AP187,[2]!Responsables[#Data],3,0)</f>
        <v>#REF!</v>
      </c>
      <c r="BI187" s="41" t="e">
        <f>+VLOOKUP($AA187,[2]!unidad_medida[[nombre]:[Columna1]],5,0)</f>
        <v>#REF!</v>
      </c>
    </row>
    <row r="188" spans="1:61" ht="43.5" x14ac:dyDescent="0.35">
      <c r="A188" s="58" t="s">
        <v>250</v>
      </c>
      <c r="B188" s="58" t="s">
        <v>251</v>
      </c>
      <c r="C188" s="59">
        <v>4.2</v>
      </c>
      <c r="D188" s="19">
        <f t="shared" si="122"/>
        <v>30</v>
      </c>
      <c r="E188" s="20" t="str">
        <f>+E187</f>
        <v>GR</v>
      </c>
      <c r="F188" s="21"/>
      <c r="G188" s="22"/>
      <c r="H188" s="23" t="s">
        <v>48</v>
      </c>
      <c r="I188" s="22"/>
      <c r="J188" s="24">
        <v>4</v>
      </c>
      <c r="K188" s="22"/>
      <c r="L188" s="22"/>
      <c r="M188" s="22"/>
      <c r="N188" s="22"/>
      <c r="O188" s="22"/>
      <c r="P188" s="53" t="str">
        <f t="shared" si="137"/>
        <v>Ventas Estimadas de Empresas del Sector Agrícola por Tipo de Cultivo en la Categoría de Tamaño Específica: MEDIANA 1 del Servicio de Impuestos Internos de Chile para el Año 2020 (USD)</v>
      </c>
      <c r="Q188" s="20" t="str">
        <f t="shared" si="124"/>
        <v>Gráfico 3</v>
      </c>
      <c r="R188" s="26" t="s">
        <v>70</v>
      </c>
      <c r="S188" s="27">
        <f t="shared" si="114"/>
        <v>4</v>
      </c>
      <c r="T188" s="28"/>
      <c r="U188" s="28"/>
      <c r="V188" s="28"/>
      <c r="W188" s="28"/>
      <c r="X188" s="28"/>
      <c r="Y188" s="28"/>
      <c r="Z188" s="25" t="str">
        <f t="shared" si="138"/>
        <v>https://analytics.zoho.com/open-view/2395394000001128894?ZOHO_CRITERIA=%224.5%22.%22Id_Tama%C3%B1o_Espec%C3%ADfico%22%3D4</v>
      </c>
      <c r="AA188" s="54" t="s">
        <v>111</v>
      </c>
      <c r="AB188" s="30" t="str">
        <f t="shared" si="135"/>
        <v>Chile</v>
      </c>
      <c r="AC188" s="31" t="str">
        <f t="shared" si="135"/>
        <v>Año 2020</v>
      </c>
      <c r="AD188" s="32" t="str">
        <f t="shared" si="135"/>
        <v>Dólar USA</v>
      </c>
      <c r="AE188" s="30" t="str">
        <f t="shared" si="135"/>
        <v>Ventas</v>
      </c>
      <c r="AG188" s="33" t="str">
        <f t="shared" si="116"/>
        <v>Gráfico 3</v>
      </c>
      <c r="AH188" s="34" t="str">
        <f t="shared" si="126"/>
        <v>Ventas Estimadas Agricultura</v>
      </c>
      <c r="AI188" s="34" t="str">
        <f t="shared" si="139"/>
        <v>Ventas Estimadas de empresas dedicadas a agricultura y/o ganadería clasificadas por el Servicio de Impuestos Internos de tamaño MEDIANA 1</v>
      </c>
      <c r="AJ188" s="34" t="str">
        <f t="shared" si="118"/>
        <v>Ventas Estimadas de Empresas del Sector Agrícola por Tipo de Cultivo en la Categoría de Tamaño Específica: MEDIANA 1 del Servicio de Impuestos Internos de Chile para el Año 2020 (USD)</v>
      </c>
      <c r="AK188" s="35" t="str">
        <f t="shared" si="136"/>
        <v>Año 2020</v>
      </c>
      <c r="AL188" s="34" t="str">
        <f t="shared" si="136"/>
        <v>venta estimada, empresas en agricultura, cultivos, actividad económica, agricultura, ganadería</v>
      </c>
      <c r="AM188" s="36" t="str">
        <f t="shared" si="119"/>
        <v>https://analytics.zoho.com/open-view/2395394000001128894?ZOHO_CRITERIA=%224.5%22.%22Id_Tama%C3%B1o_Espec%C3%ADfico%22%3D4</v>
      </c>
      <c r="AN188" s="44" t="str">
        <f t="shared" si="133"/>
        <v>CHL</v>
      </c>
      <c r="AO188" s="44" t="str">
        <f t="shared" si="133"/>
        <v>País</v>
      </c>
      <c r="AP188" s="34" t="str">
        <f t="shared" si="133"/>
        <v>Número de Empleados de las empresas dedicadas a una actividad económica asociada a la agricultura o la ganadería, según tamaño de la empresa.</v>
      </c>
      <c r="AQ188" s="45">
        <f t="shared" si="133"/>
        <v>44324</v>
      </c>
      <c r="AR188" s="36" t="str">
        <f t="shared" si="133"/>
        <v>Español</v>
      </c>
      <c r="AS188" s="36" t="str">
        <f t="shared" si="133"/>
        <v>Naty</v>
      </c>
      <c r="AT188" s="40" t="str">
        <f t="shared" si="133"/>
        <v>No Aplica</v>
      </c>
      <c r="AU188" s="40" t="str">
        <f t="shared" si="133"/>
        <v>No Aplica</v>
      </c>
      <c r="AV188" s="40" t="str">
        <f t="shared" si="133"/>
        <v>No Aplica</v>
      </c>
      <c r="AW188" s="35">
        <f t="shared" si="133"/>
        <v>100100000</v>
      </c>
      <c r="AX188" s="41" t="e">
        <f t="shared" si="133"/>
        <v>#REF!</v>
      </c>
      <c r="AY188" s="46" t="str">
        <f t="shared" si="133"/>
        <v>Fruta</v>
      </c>
      <c r="AZ188" s="40">
        <f t="shared" si="133"/>
        <v>38</v>
      </c>
      <c r="BA188" s="41" t="e">
        <f>+VLOOKUP($Z188,[2]!Temporalidad[[nombre]:[Columna1]],7,0)</f>
        <v>#REF!</v>
      </c>
      <c r="BB188" s="41" t="e">
        <f>+VLOOKUP($B188,[2]!Tipo_Gráfico[#Data],2,0)</f>
        <v>#REF!</v>
      </c>
      <c r="BC188" s="36" t="str">
        <f t="shared" si="128"/>
        <v>Servicio de Impuestos Internos , Ministerio de Hacienda, Chile</v>
      </c>
      <c r="BD188" s="35" t="e">
        <f>+VLOOKUP($AA188,[2]!unidad_medida[[nombre]:[Columna1]],2,0)</f>
        <v>#REF!</v>
      </c>
      <c r="BE188" s="40" t="str">
        <f t="shared" si="134"/>
        <v>No Aplica</v>
      </c>
      <c r="BF188" s="40" t="str">
        <f t="shared" si="134"/>
        <v>No Aplica</v>
      </c>
      <c r="BG188" s="40" t="str">
        <f t="shared" si="134"/>
        <v>No Aplica</v>
      </c>
      <c r="BH188" s="41" t="e">
        <f>+VLOOKUP($AP188,[2]!Responsables[#Data],3,0)</f>
        <v>#REF!</v>
      </c>
      <c r="BI188" s="41" t="e">
        <f>+VLOOKUP($AA188,[2]!unidad_medida[[nombre]:[Columna1]],5,0)</f>
        <v>#REF!</v>
      </c>
    </row>
    <row r="189" spans="1:61" ht="43.5" x14ac:dyDescent="0.35">
      <c r="A189" s="58" t="s">
        <v>250</v>
      </c>
      <c r="B189" s="58" t="s">
        <v>251</v>
      </c>
      <c r="C189" s="59">
        <v>4.2</v>
      </c>
      <c r="D189" s="19">
        <f t="shared" si="122"/>
        <v>31</v>
      </c>
      <c r="E189" s="20" t="str">
        <f t="shared" ref="E189:E200" si="140">+E188</f>
        <v>GR</v>
      </c>
      <c r="F189" s="21"/>
      <c r="G189" s="22"/>
      <c r="H189" s="23" t="s">
        <v>48</v>
      </c>
      <c r="I189" s="22"/>
      <c r="J189" s="24">
        <v>5</v>
      </c>
      <c r="K189" s="22"/>
      <c r="L189" s="22"/>
      <c r="M189" s="22"/>
      <c r="N189" s="22"/>
      <c r="O189" s="22"/>
      <c r="P189" s="53" t="str">
        <f t="shared" si="137"/>
        <v>Ventas Estimadas de Empresas del Sector Agrícola por Tipo de Cultivo en la Categoría de Tamaño Específica: MICRO 2 del Servicio de Impuestos Internos de Chile para el Año 2020 (USD)</v>
      </c>
      <c r="Q189" s="20" t="str">
        <f t="shared" si="124"/>
        <v>Gráfico 3</v>
      </c>
      <c r="R189" s="26" t="s">
        <v>72</v>
      </c>
      <c r="S189" s="27">
        <f t="shared" si="114"/>
        <v>5</v>
      </c>
      <c r="T189" s="28"/>
      <c r="U189" s="28"/>
      <c r="V189" s="28"/>
      <c r="W189" s="28"/>
      <c r="X189" s="28"/>
      <c r="Y189" s="28"/>
      <c r="Z189" s="25" t="str">
        <f t="shared" si="138"/>
        <v>https://analytics.zoho.com/open-view/2395394000001128894?ZOHO_CRITERIA=%224.5%22.%22Id_Tama%C3%B1o_Espec%C3%ADfico%22%3D5</v>
      </c>
      <c r="AA189" s="54" t="s">
        <v>112</v>
      </c>
      <c r="AB189" s="30" t="str">
        <f t="shared" si="135"/>
        <v>Chile</v>
      </c>
      <c r="AC189" s="31" t="str">
        <f t="shared" si="135"/>
        <v>Año 2020</v>
      </c>
      <c r="AD189" s="32" t="str">
        <f t="shared" si="135"/>
        <v>Dólar USA</v>
      </c>
      <c r="AE189" s="30" t="str">
        <f t="shared" si="135"/>
        <v>Ventas</v>
      </c>
      <c r="AG189" s="33" t="str">
        <f t="shared" si="116"/>
        <v>Gráfico 3</v>
      </c>
      <c r="AH189" s="34" t="str">
        <f t="shared" si="126"/>
        <v>Ventas Estimadas Agricultura</v>
      </c>
      <c r="AI189" s="34" t="str">
        <f t="shared" si="139"/>
        <v>Ventas Estimadas de empresas dedicadas a agricultura y/o ganadería clasificadas por el Servicio de Impuestos Internos de tamaño MICRO 2</v>
      </c>
      <c r="AJ189" s="34" t="str">
        <f t="shared" si="118"/>
        <v>Ventas Estimadas de Empresas del Sector Agrícola por Tipo de Cultivo en la Categoría de Tamaño Específica: MICRO 2 del Servicio de Impuestos Internos de Chile para el Año 2020 (USD)</v>
      </c>
      <c r="AK189" s="35" t="str">
        <f t="shared" si="136"/>
        <v>Año 2020</v>
      </c>
      <c r="AL189" s="34" t="str">
        <f t="shared" si="136"/>
        <v>venta estimada, empresas en agricultura, cultivos, actividad económica, agricultura, ganadería</v>
      </c>
      <c r="AM189" s="36" t="str">
        <f t="shared" si="119"/>
        <v>https://analytics.zoho.com/open-view/2395394000001128894?ZOHO_CRITERIA=%224.5%22.%22Id_Tama%C3%B1o_Espec%C3%ADfico%22%3D5</v>
      </c>
      <c r="AN189" s="44" t="str">
        <f t="shared" si="133"/>
        <v>CHL</v>
      </c>
      <c r="AO189" s="44" t="str">
        <f t="shared" si="133"/>
        <v>País</v>
      </c>
      <c r="AP189" s="34" t="str">
        <f t="shared" si="133"/>
        <v>Número de Empleados de las empresas dedicadas a una actividad económica asociada a la agricultura o la ganadería, según tamaño de la empresa.</v>
      </c>
      <c r="AQ189" s="45">
        <f t="shared" si="133"/>
        <v>44324</v>
      </c>
      <c r="AR189" s="36" t="str">
        <f t="shared" si="133"/>
        <v>Español</v>
      </c>
      <c r="AS189" s="36" t="str">
        <f t="shared" si="133"/>
        <v>Naty</v>
      </c>
      <c r="AT189" s="40" t="str">
        <f t="shared" si="133"/>
        <v>No Aplica</v>
      </c>
      <c r="AU189" s="40" t="str">
        <f t="shared" si="133"/>
        <v>No Aplica</v>
      </c>
      <c r="AV189" s="40" t="str">
        <f t="shared" si="133"/>
        <v>No Aplica</v>
      </c>
      <c r="AW189" s="35">
        <f t="shared" si="133"/>
        <v>100100000</v>
      </c>
      <c r="AX189" s="41" t="e">
        <f t="shared" si="133"/>
        <v>#REF!</v>
      </c>
      <c r="AY189" s="46" t="str">
        <f t="shared" si="133"/>
        <v>Fruta</v>
      </c>
      <c r="AZ189" s="40">
        <f t="shared" si="133"/>
        <v>38</v>
      </c>
      <c r="BA189" s="41" t="e">
        <f>+VLOOKUP($Z189,[2]!Temporalidad[[nombre]:[Columna1]],7,0)</f>
        <v>#REF!</v>
      </c>
      <c r="BB189" s="41" t="e">
        <f>+VLOOKUP($B189,[2]!Tipo_Gráfico[#Data],2,0)</f>
        <v>#REF!</v>
      </c>
      <c r="BC189" s="36" t="str">
        <f t="shared" si="128"/>
        <v>Servicio de Impuestos Internos , Ministerio de Hacienda, Chile</v>
      </c>
      <c r="BD189" s="35" t="e">
        <f>+VLOOKUP($AA189,[2]!unidad_medida[[nombre]:[Columna1]],2,0)</f>
        <v>#REF!</v>
      </c>
      <c r="BE189" s="40" t="str">
        <f t="shared" si="134"/>
        <v>No Aplica</v>
      </c>
      <c r="BF189" s="40" t="str">
        <f t="shared" si="134"/>
        <v>No Aplica</v>
      </c>
      <c r="BG189" s="40" t="str">
        <f t="shared" si="134"/>
        <v>No Aplica</v>
      </c>
      <c r="BH189" s="41" t="e">
        <f>+VLOOKUP($AP189,[2]!Responsables[#Data],3,0)</f>
        <v>#REF!</v>
      </c>
      <c r="BI189" s="41" t="e">
        <f>+VLOOKUP($AA189,[2]!unidad_medida[[nombre]:[Columna1]],5,0)</f>
        <v>#REF!</v>
      </c>
    </row>
    <row r="190" spans="1:61" ht="43.5" x14ac:dyDescent="0.35">
      <c r="A190" s="58" t="s">
        <v>250</v>
      </c>
      <c r="B190" s="58" t="s">
        <v>251</v>
      </c>
      <c r="C190" s="59">
        <v>4.2</v>
      </c>
      <c r="D190" s="19">
        <f t="shared" si="122"/>
        <v>32</v>
      </c>
      <c r="E190" s="20" t="str">
        <f t="shared" si="140"/>
        <v>GR</v>
      </c>
      <c r="F190" s="21"/>
      <c r="G190" s="22"/>
      <c r="H190" s="23" t="s">
        <v>48</v>
      </c>
      <c r="I190" s="22"/>
      <c r="J190" s="24">
        <v>6</v>
      </c>
      <c r="K190" s="22"/>
      <c r="L190" s="22"/>
      <c r="M190" s="22"/>
      <c r="N190" s="22"/>
      <c r="O190" s="22"/>
      <c r="P190" s="53" t="str">
        <f t="shared" si="137"/>
        <v>Ventas Estimadas de Empresas del Sector Agrícola por Tipo de Cultivo en la Categoría de Tamaño Específica: PEQUEÑA 3 del Servicio de Impuestos Internos de Chile para el Año 2020 (USD)</v>
      </c>
      <c r="Q190" s="20" t="str">
        <f t="shared" si="124"/>
        <v>Gráfico 3</v>
      </c>
      <c r="R190" s="26" t="s">
        <v>74</v>
      </c>
      <c r="S190" s="27">
        <f t="shared" si="114"/>
        <v>6</v>
      </c>
      <c r="T190" s="28"/>
      <c r="U190" s="28"/>
      <c r="V190" s="28"/>
      <c r="W190" s="28"/>
      <c r="X190" s="28"/>
      <c r="Y190" s="28"/>
      <c r="Z190" s="25" t="str">
        <f t="shared" si="138"/>
        <v>https://analytics.zoho.com/open-view/2395394000001128894?ZOHO_CRITERIA=%224.5%22.%22Id_Tama%C3%B1o_Espec%C3%ADfico%22%3D6</v>
      </c>
      <c r="AA190" s="54" t="s">
        <v>113</v>
      </c>
      <c r="AB190" s="30" t="str">
        <f t="shared" si="135"/>
        <v>Chile</v>
      </c>
      <c r="AC190" s="31" t="str">
        <f t="shared" si="135"/>
        <v>Año 2020</v>
      </c>
      <c r="AD190" s="32" t="str">
        <f t="shared" si="135"/>
        <v>Dólar USA</v>
      </c>
      <c r="AE190" s="30" t="str">
        <f t="shared" si="135"/>
        <v>Ventas</v>
      </c>
      <c r="AG190" s="33" t="str">
        <f t="shared" si="116"/>
        <v>Gráfico 3</v>
      </c>
      <c r="AH190" s="34" t="str">
        <f t="shared" si="126"/>
        <v>Ventas Estimadas Agricultura</v>
      </c>
      <c r="AI190" s="34" t="str">
        <f t="shared" si="139"/>
        <v>Ventas Estimadas de empresas dedicadas a agricultura y/o ganadería clasificadas por el Servicio de Impuestos Internos de tamaño PEQUEÑA 3</v>
      </c>
      <c r="AJ190" s="34" t="str">
        <f t="shared" si="118"/>
        <v>Ventas Estimadas de Empresas del Sector Agrícola por Tipo de Cultivo en la Categoría de Tamaño Específica: PEQUEÑA 3 del Servicio de Impuestos Internos de Chile para el Año 2020 (USD)</v>
      </c>
      <c r="AK190" s="35" t="str">
        <f t="shared" si="136"/>
        <v>Año 2020</v>
      </c>
      <c r="AL190" s="34" t="str">
        <f t="shared" si="136"/>
        <v>venta estimada, empresas en agricultura, cultivos, actividad económica, agricultura, ganadería</v>
      </c>
      <c r="AM190" s="36" t="str">
        <f t="shared" si="119"/>
        <v>https://analytics.zoho.com/open-view/2395394000001128894?ZOHO_CRITERIA=%224.5%22.%22Id_Tama%C3%B1o_Espec%C3%ADfico%22%3D6</v>
      </c>
      <c r="AN190" s="44" t="str">
        <f t="shared" si="133"/>
        <v>CHL</v>
      </c>
      <c r="AO190" s="44" t="str">
        <f t="shared" si="133"/>
        <v>País</v>
      </c>
      <c r="AP190" s="34" t="str">
        <f t="shared" si="133"/>
        <v>Número de Empleados de las empresas dedicadas a una actividad económica asociada a la agricultura o la ganadería, según tamaño de la empresa.</v>
      </c>
      <c r="AQ190" s="45">
        <f t="shared" si="133"/>
        <v>44324</v>
      </c>
      <c r="AR190" s="36" t="str">
        <f t="shared" si="133"/>
        <v>Español</v>
      </c>
      <c r="AS190" s="36" t="str">
        <f t="shared" si="133"/>
        <v>Naty</v>
      </c>
      <c r="AT190" s="40" t="str">
        <f t="shared" si="133"/>
        <v>No Aplica</v>
      </c>
      <c r="AU190" s="40" t="str">
        <f t="shared" si="133"/>
        <v>No Aplica</v>
      </c>
      <c r="AV190" s="40" t="str">
        <f t="shared" si="133"/>
        <v>No Aplica</v>
      </c>
      <c r="AW190" s="35">
        <f t="shared" si="133"/>
        <v>100100000</v>
      </c>
      <c r="AX190" s="41" t="e">
        <f t="shared" si="133"/>
        <v>#REF!</v>
      </c>
      <c r="AY190" s="46" t="str">
        <f t="shared" si="133"/>
        <v>Fruta</v>
      </c>
      <c r="AZ190" s="40">
        <f t="shared" si="133"/>
        <v>38</v>
      </c>
      <c r="BA190" s="41" t="e">
        <f>+VLOOKUP($Z190,[2]!Temporalidad[[nombre]:[Columna1]],7,0)</f>
        <v>#REF!</v>
      </c>
      <c r="BB190" s="41" t="e">
        <f>+VLOOKUP($B190,[2]!Tipo_Gráfico[#Data],2,0)</f>
        <v>#REF!</v>
      </c>
      <c r="BC190" s="36" t="str">
        <f t="shared" si="128"/>
        <v>Servicio de Impuestos Internos , Ministerio de Hacienda, Chile</v>
      </c>
      <c r="BD190" s="35" t="e">
        <f>+VLOOKUP($AA190,[2]!unidad_medida[[nombre]:[Columna1]],2,0)</f>
        <v>#REF!</v>
      </c>
      <c r="BE190" s="40" t="str">
        <f t="shared" si="134"/>
        <v>No Aplica</v>
      </c>
      <c r="BF190" s="40" t="str">
        <f t="shared" si="134"/>
        <v>No Aplica</v>
      </c>
      <c r="BG190" s="40" t="str">
        <f t="shared" si="134"/>
        <v>No Aplica</v>
      </c>
      <c r="BH190" s="41" t="e">
        <f>+VLOOKUP($AP190,[2]!Responsables[#Data],3,0)</f>
        <v>#REF!</v>
      </c>
      <c r="BI190" s="41" t="e">
        <f>+VLOOKUP($AA190,[2]!unidad_medida[[nombre]:[Columna1]],5,0)</f>
        <v>#REF!</v>
      </c>
    </row>
    <row r="191" spans="1:61" ht="43.5" x14ac:dyDescent="0.35">
      <c r="A191" s="58" t="s">
        <v>250</v>
      </c>
      <c r="B191" s="58" t="s">
        <v>251</v>
      </c>
      <c r="C191" s="59">
        <v>4.2</v>
      </c>
      <c r="D191" s="19">
        <f t="shared" si="122"/>
        <v>33</v>
      </c>
      <c r="E191" s="20" t="str">
        <f t="shared" si="140"/>
        <v>GR</v>
      </c>
      <c r="F191" s="21"/>
      <c r="G191" s="22"/>
      <c r="H191" s="23" t="s">
        <v>48</v>
      </c>
      <c r="I191" s="22"/>
      <c r="J191" s="24">
        <v>7</v>
      </c>
      <c r="K191" s="22"/>
      <c r="L191" s="22"/>
      <c r="M191" s="22"/>
      <c r="N191" s="22"/>
      <c r="O191" s="22"/>
      <c r="P191" s="53" t="str">
        <f t="shared" si="137"/>
        <v>Ventas Estimadas de Empresas del Sector Agrícola por Tipo de Cultivo en la Categoría de Tamaño Específica: MICRO 3 del Servicio de Impuestos Internos de Chile para el Año 2020 (USD)</v>
      </c>
      <c r="Q191" s="20" t="str">
        <f t="shared" si="124"/>
        <v>Gráfico 3</v>
      </c>
      <c r="R191" s="26" t="s">
        <v>76</v>
      </c>
      <c r="S191" s="27">
        <f t="shared" si="114"/>
        <v>7</v>
      </c>
      <c r="T191" s="28"/>
      <c r="U191" s="28"/>
      <c r="V191" s="28"/>
      <c r="W191" s="28"/>
      <c r="X191" s="28"/>
      <c r="Y191" s="28"/>
      <c r="Z191" s="25" t="str">
        <f t="shared" si="138"/>
        <v>https://analytics.zoho.com/open-view/2395394000001128894?ZOHO_CRITERIA=%224.5%22.%22Id_Tama%C3%B1o_Espec%C3%ADfico%22%3D7</v>
      </c>
      <c r="AA191" s="54" t="s">
        <v>114</v>
      </c>
      <c r="AB191" s="30" t="str">
        <f t="shared" si="135"/>
        <v>Chile</v>
      </c>
      <c r="AC191" s="31" t="str">
        <f t="shared" si="135"/>
        <v>Año 2020</v>
      </c>
      <c r="AD191" s="32" t="str">
        <f t="shared" si="135"/>
        <v>Dólar USA</v>
      </c>
      <c r="AE191" s="30" t="str">
        <f t="shared" si="135"/>
        <v>Ventas</v>
      </c>
      <c r="AG191" s="33" t="str">
        <f t="shared" si="116"/>
        <v>Gráfico 3</v>
      </c>
      <c r="AH191" s="34" t="str">
        <f t="shared" si="126"/>
        <v>Ventas Estimadas Agricultura</v>
      </c>
      <c r="AI191" s="34" t="str">
        <f t="shared" si="139"/>
        <v>Ventas Estimadas de empresas dedicadas a agricultura y/o ganadería clasificadas por el Servicio de Impuestos Internos de tamaño MICRO 3</v>
      </c>
      <c r="AJ191" s="34" t="str">
        <f t="shared" si="118"/>
        <v>Ventas Estimadas de Empresas del Sector Agrícola por Tipo de Cultivo en la Categoría de Tamaño Específica: MICRO 3 del Servicio de Impuestos Internos de Chile para el Año 2020 (USD)</v>
      </c>
      <c r="AK191" s="35" t="str">
        <f t="shared" si="136"/>
        <v>Año 2020</v>
      </c>
      <c r="AL191" s="34" t="str">
        <f t="shared" si="136"/>
        <v>venta estimada, empresas en agricultura, cultivos, actividad económica, agricultura, ganadería</v>
      </c>
      <c r="AM191" s="36" t="str">
        <f t="shared" si="119"/>
        <v>https://analytics.zoho.com/open-view/2395394000001128894?ZOHO_CRITERIA=%224.5%22.%22Id_Tama%C3%B1o_Espec%C3%ADfico%22%3D7</v>
      </c>
      <c r="AN191" s="44" t="str">
        <f t="shared" si="133"/>
        <v>CHL</v>
      </c>
      <c r="AO191" s="44" t="str">
        <f t="shared" si="133"/>
        <v>País</v>
      </c>
      <c r="AP191" s="34" t="str">
        <f t="shared" si="133"/>
        <v>Número de Empleados de las empresas dedicadas a una actividad económica asociada a la agricultura o la ganadería, según tamaño de la empresa.</v>
      </c>
      <c r="AQ191" s="45">
        <f t="shared" si="133"/>
        <v>44324</v>
      </c>
      <c r="AR191" s="36" t="str">
        <f t="shared" si="133"/>
        <v>Español</v>
      </c>
      <c r="AS191" s="36" t="str">
        <f t="shared" si="133"/>
        <v>Naty</v>
      </c>
      <c r="AT191" s="40" t="str">
        <f t="shared" si="133"/>
        <v>No Aplica</v>
      </c>
      <c r="AU191" s="40" t="str">
        <f t="shared" si="133"/>
        <v>No Aplica</v>
      </c>
      <c r="AV191" s="40" t="str">
        <f t="shared" si="133"/>
        <v>No Aplica</v>
      </c>
      <c r="AW191" s="35">
        <f t="shared" si="133"/>
        <v>100100000</v>
      </c>
      <c r="AX191" s="41" t="e">
        <f t="shared" si="133"/>
        <v>#REF!</v>
      </c>
      <c r="AY191" s="46" t="str">
        <f t="shared" si="133"/>
        <v>Fruta</v>
      </c>
      <c r="AZ191" s="40">
        <f t="shared" si="133"/>
        <v>38</v>
      </c>
      <c r="BA191" s="41" t="e">
        <f>+VLOOKUP($Z191,[2]!Temporalidad[[nombre]:[Columna1]],7,0)</f>
        <v>#REF!</v>
      </c>
      <c r="BB191" s="41" t="e">
        <f>+VLOOKUP($B191,[2]!Tipo_Gráfico[#Data],2,0)</f>
        <v>#REF!</v>
      </c>
      <c r="BC191" s="36" t="str">
        <f t="shared" si="128"/>
        <v>Servicio de Impuestos Internos , Ministerio de Hacienda, Chile</v>
      </c>
      <c r="BD191" s="35" t="e">
        <f>+VLOOKUP($AA191,[2]!unidad_medida[[nombre]:[Columna1]],2,0)</f>
        <v>#REF!</v>
      </c>
      <c r="BE191" s="40" t="str">
        <f t="shared" si="134"/>
        <v>No Aplica</v>
      </c>
      <c r="BF191" s="40" t="str">
        <f t="shared" si="134"/>
        <v>No Aplica</v>
      </c>
      <c r="BG191" s="40" t="str">
        <f t="shared" si="134"/>
        <v>No Aplica</v>
      </c>
      <c r="BH191" s="41" t="e">
        <f>+VLOOKUP($AP191,[2]!Responsables[#Data],3,0)</f>
        <v>#REF!</v>
      </c>
      <c r="BI191" s="41" t="e">
        <f>+VLOOKUP($AA191,[2]!unidad_medida[[nombre]:[Columna1]],5,0)</f>
        <v>#REF!</v>
      </c>
    </row>
    <row r="192" spans="1:61" ht="43.5" x14ac:dyDescent="0.35">
      <c r="A192" s="58" t="s">
        <v>250</v>
      </c>
      <c r="B192" s="58" t="s">
        <v>251</v>
      </c>
      <c r="C192" s="59">
        <v>4.2</v>
      </c>
      <c r="D192" s="19">
        <f t="shared" si="122"/>
        <v>34</v>
      </c>
      <c r="E192" s="20" t="str">
        <f t="shared" si="140"/>
        <v>GR</v>
      </c>
      <c r="F192" s="21"/>
      <c r="G192" s="22"/>
      <c r="H192" s="23" t="s">
        <v>48</v>
      </c>
      <c r="I192" s="22"/>
      <c r="J192" s="24">
        <v>8</v>
      </c>
      <c r="K192" s="22"/>
      <c r="L192" s="22"/>
      <c r="M192" s="22"/>
      <c r="N192" s="22"/>
      <c r="O192" s="22"/>
      <c r="P192" s="53" t="str">
        <f t="shared" si="137"/>
        <v>Ventas Estimadas de Empresas del Sector Agrícola por Tipo de Cultivo en la Categoría de Tamaño Específica: GRANDE 1 del Servicio de Impuestos Internos de Chile para el Año 2020 (USD)</v>
      </c>
      <c r="Q192" s="20" t="str">
        <f t="shared" si="124"/>
        <v>Gráfico 3</v>
      </c>
      <c r="R192" s="26" t="s">
        <v>78</v>
      </c>
      <c r="S192" s="27">
        <f t="shared" si="114"/>
        <v>8</v>
      </c>
      <c r="T192" s="28"/>
      <c r="U192" s="28"/>
      <c r="V192" s="28"/>
      <c r="W192" s="28"/>
      <c r="X192" s="28"/>
      <c r="Y192" s="28"/>
      <c r="Z192" s="25" t="str">
        <f t="shared" si="138"/>
        <v>https://analytics.zoho.com/open-view/2395394000001128894?ZOHO_CRITERIA=%224.5%22.%22Id_Tama%C3%B1o_Espec%C3%ADfico%22%3D8</v>
      </c>
      <c r="AA192" s="54" t="s">
        <v>115</v>
      </c>
      <c r="AB192" s="30" t="str">
        <f t="shared" si="135"/>
        <v>Chile</v>
      </c>
      <c r="AC192" s="31" t="str">
        <f t="shared" si="135"/>
        <v>Año 2020</v>
      </c>
      <c r="AD192" s="32" t="str">
        <f t="shared" si="135"/>
        <v>Dólar USA</v>
      </c>
      <c r="AE192" s="30" t="str">
        <f t="shared" si="135"/>
        <v>Ventas</v>
      </c>
      <c r="AG192" s="33" t="str">
        <f t="shared" si="116"/>
        <v>Gráfico 3</v>
      </c>
      <c r="AH192" s="34" t="str">
        <f t="shared" si="126"/>
        <v>Ventas Estimadas Agricultura</v>
      </c>
      <c r="AI192" s="34" t="str">
        <f t="shared" si="139"/>
        <v>Ventas Estimadas de empresas dedicadas a agricultura y/o ganadería clasificadas por el Servicio de Impuestos Internos de tamaño GRANDE 1</v>
      </c>
      <c r="AJ192" s="34" t="str">
        <f t="shared" si="118"/>
        <v>Ventas Estimadas de Empresas del Sector Agrícola por Tipo de Cultivo en la Categoría de Tamaño Específica: GRANDE 1 del Servicio de Impuestos Internos de Chile para el Año 2020 (USD)</v>
      </c>
      <c r="AK192" s="35" t="str">
        <f t="shared" si="136"/>
        <v>Año 2020</v>
      </c>
      <c r="AL192" s="34" t="str">
        <f t="shared" si="136"/>
        <v>venta estimada, empresas en agricultura, cultivos, actividad económica, agricultura, ganadería</v>
      </c>
      <c r="AM192" s="36" t="str">
        <f t="shared" si="119"/>
        <v>https://analytics.zoho.com/open-view/2395394000001128894?ZOHO_CRITERIA=%224.5%22.%22Id_Tama%C3%B1o_Espec%C3%ADfico%22%3D8</v>
      </c>
      <c r="AN192" s="44" t="str">
        <f t="shared" ref="AN192:AZ207" si="141">+AN191</f>
        <v>CHL</v>
      </c>
      <c r="AO192" s="44" t="str">
        <f t="shared" si="141"/>
        <v>País</v>
      </c>
      <c r="AP192" s="34" t="str">
        <f t="shared" si="141"/>
        <v>Número de Empleados de las empresas dedicadas a una actividad económica asociada a la agricultura o la ganadería, según tamaño de la empresa.</v>
      </c>
      <c r="AQ192" s="45">
        <f t="shared" si="141"/>
        <v>44324</v>
      </c>
      <c r="AR192" s="36" t="str">
        <f t="shared" si="141"/>
        <v>Español</v>
      </c>
      <c r="AS192" s="36" t="str">
        <f t="shared" si="141"/>
        <v>Naty</v>
      </c>
      <c r="AT192" s="40" t="str">
        <f t="shared" si="141"/>
        <v>No Aplica</v>
      </c>
      <c r="AU192" s="40" t="str">
        <f t="shared" si="141"/>
        <v>No Aplica</v>
      </c>
      <c r="AV192" s="40" t="str">
        <f t="shared" si="141"/>
        <v>No Aplica</v>
      </c>
      <c r="AW192" s="35">
        <f t="shared" si="141"/>
        <v>100100000</v>
      </c>
      <c r="AX192" s="41" t="e">
        <f t="shared" si="141"/>
        <v>#REF!</v>
      </c>
      <c r="AY192" s="46" t="str">
        <f t="shared" si="141"/>
        <v>Fruta</v>
      </c>
      <c r="AZ192" s="40">
        <f t="shared" si="141"/>
        <v>38</v>
      </c>
      <c r="BA192" s="41" t="e">
        <f>+VLOOKUP($Z192,[2]!Temporalidad[[nombre]:[Columna1]],7,0)</f>
        <v>#REF!</v>
      </c>
      <c r="BB192" s="41" t="e">
        <f>+VLOOKUP($B192,[2]!Tipo_Gráfico[#Data],2,0)</f>
        <v>#REF!</v>
      </c>
      <c r="BC192" s="36" t="str">
        <f t="shared" si="128"/>
        <v>Servicio de Impuestos Internos , Ministerio de Hacienda, Chile</v>
      </c>
      <c r="BD192" s="35" t="e">
        <f>+VLOOKUP($AA192,[2]!unidad_medida[[nombre]:[Columna1]],2,0)</f>
        <v>#REF!</v>
      </c>
      <c r="BE192" s="40" t="str">
        <f t="shared" ref="BE192:BG207" si="142">+BE191</f>
        <v>No Aplica</v>
      </c>
      <c r="BF192" s="40" t="str">
        <f t="shared" si="142"/>
        <v>No Aplica</v>
      </c>
      <c r="BG192" s="40" t="str">
        <f t="shared" si="142"/>
        <v>No Aplica</v>
      </c>
      <c r="BH192" s="41" t="e">
        <f>+VLOOKUP($AP192,[2]!Responsables[#Data],3,0)</f>
        <v>#REF!</v>
      </c>
      <c r="BI192" s="41" t="e">
        <f>+VLOOKUP($AA192,[2]!unidad_medida[[nombre]:[Columna1]],5,0)</f>
        <v>#REF!</v>
      </c>
    </row>
    <row r="193" spans="1:61" ht="43.5" x14ac:dyDescent="0.35">
      <c r="A193" s="58" t="s">
        <v>250</v>
      </c>
      <c r="B193" s="58" t="s">
        <v>251</v>
      </c>
      <c r="C193" s="59">
        <v>4.2</v>
      </c>
      <c r="D193" s="19">
        <f t="shared" si="122"/>
        <v>35</v>
      </c>
      <c r="E193" s="20" t="str">
        <f t="shared" si="140"/>
        <v>GR</v>
      </c>
      <c r="F193" s="21"/>
      <c r="G193" s="22"/>
      <c r="H193" s="23" t="s">
        <v>48</v>
      </c>
      <c r="I193" s="22"/>
      <c r="J193" s="24">
        <v>9</v>
      </c>
      <c r="K193" s="22"/>
      <c r="L193" s="22"/>
      <c r="M193" s="22"/>
      <c r="N193" s="22"/>
      <c r="O193" s="22"/>
      <c r="P193" s="53" t="str">
        <f t="shared" si="137"/>
        <v>Ventas Estimadas de Empresas del Sector Agrícola por Tipo de Cultivo en la Categoría de Tamaño Específica: PEQUEÑA 1 del Servicio de Impuestos Internos de Chile para el Año 2020 (USD)</v>
      </c>
      <c r="Q193" s="20" t="str">
        <f t="shared" si="124"/>
        <v>Gráfico 3</v>
      </c>
      <c r="R193" s="26" t="s">
        <v>80</v>
      </c>
      <c r="S193" s="27">
        <f t="shared" si="114"/>
        <v>9</v>
      </c>
      <c r="T193" s="28"/>
      <c r="U193" s="28"/>
      <c r="V193" s="28"/>
      <c r="W193" s="28"/>
      <c r="X193" s="28"/>
      <c r="Y193" s="28"/>
      <c r="Z193" s="25" t="str">
        <f t="shared" si="138"/>
        <v>https://analytics.zoho.com/open-view/2395394000001128894?ZOHO_CRITERIA=%224.5%22.%22Id_Tama%C3%B1o_Espec%C3%ADfico%22%3D9</v>
      </c>
      <c r="AA193" s="54" t="s">
        <v>116</v>
      </c>
      <c r="AB193" s="30" t="str">
        <f t="shared" ref="AB193:AE208" si="143">+AB192</f>
        <v>Chile</v>
      </c>
      <c r="AC193" s="31" t="str">
        <f t="shared" si="143"/>
        <v>Año 2020</v>
      </c>
      <c r="AD193" s="32" t="str">
        <f t="shared" si="143"/>
        <v>Dólar USA</v>
      </c>
      <c r="AE193" s="30" t="str">
        <f t="shared" si="143"/>
        <v>Ventas</v>
      </c>
      <c r="AG193" s="33" t="str">
        <f t="shared" si="116"/>
        <v>Gráfico 3</v>
      </c>
      <c r="AH193" s="34" t="str">
        <f t="shared" si="126"/>
        <v>Ventas Estimadas Agricultura</v>
      </c>
      <c r="AI193" s="34" t="str">
        <f t="shared" si="139"/>
        <v>Ventas Estimadas de empresas dedicadas a agricultura y/o ganadería clasificadas por el Servicio de Impuestos Internos de tamaño PEQUEÑA 1</v>
      </c>
      <c r="AJ193" s="34" t="str">
        <f t="shared" si="118"/>
        <v>Ventas Estimadas de Empresas del Sector Agrícola por Tipo de Cultivo en la Categoría de Tamaño Específica: PEQUEÑA 1 del Servicio de Impuestos Internos de Chile para el Año 2020 (USD)</v>
      </c>
      <c r="AK193" s="35" t="str">
        <f t="shared" ref="AK193:AL208" si="144">+AK192</f>
        <v>Año 2020</v>
      </c>
      <c r="AL193" s="34" t="str">
        <f t="shared" si="144"/>
        <v>venta estimada, empresas en agricultura, cultivos, actividad económica, agricultura, ganadería</v>
      </c>
      <c r="AM193" s="36" t="str">
        <f t="shared" si="119"/>
        <v>https://analytics.zoho.com/open-view/2395394000001128894?ZOHO_CRITERIA=%224.5%22.%22Id_Tama%C3%B1o_Espec%C3%ADfico%22%3D9</v>
      </c>
      <c r="AN193" s="44" t="str">
        <f t="shared" si="141"/>
        <v>CHL</v>
      </c>
      <c r="AO193" s="44" t="str">
        <f t="shared" si="141"/>
        <v>País</v>
      </c>
      <c r="AP193" s="34" t="str">
        <f t="shared" si="141"/>
        <v>Número de Empleados de las empresas dedicadas a una actividad económica asociada a la agricultura o la ganadería, según tamaño de la empresa.</v>
      </c>
      <c r="AQ193" s="45">
        <f t="shared" si="141"/>
        <v>44324</v>
      </c>
      <c r="AR193" s="36" t="str">
        <f t="shared" si="141"/>
        <v>Español</v>
      </c>
      <c r="AS193" s="36" t="str">
        <f t="shared" si="141"/>
        <v>Naty</v>
      </c>
      <c r="AT193" s="40" t="str">
        <f t="shared" si="141"/>
        <v>No Aplica</v>
      </c>
      <c r="AU193" s="40" t="str">
        <f t="shared" si="141"/>
        <v>No Aplica</v>
      </c>
      <c r="AV193" s="40" t="str">
        <f t="shared" si="141"/>
        <v>No Aplica</v>
      </c>
      <c r="AW193" s="35">
        <f t="shared" si="141"/>
        <v>100100000</v>
      </c>
      <c r="AX193" s="41" t="e">
        <f t="shared" si="141"/>
        <v>#REF!</v>
      </c>
      <c r="AY193" s="46" t="str">
        <f t="shared" si="141"/>
        <v>Fruta</v>
      </c>
      <c r="AZ193" s="40">
        <f t="shared" si="141"/>
        <v>38</v>
      </c>
      <c r="BA193" s="41" t="e">
        <f>+VLOOKUP($Z193,[2]!Temporalidad[[nombre]:[Columna1]],7,0)</f>
        <v>#REF!</v>
      </c>
      <c r="BB193" s="41" t="e">
        <f>+VLOOKUP($B193,[2]!Tipo_Gráfico[#Data],2,0)</f>
        <v>#REF!</v>
      </c>
      <c r="BC193" s="36" t="str">
        <f t="shared" si="128"/>
        <v>Servicio de Impuestos Internos , Ministerio de Hacienda, Chile</v>
      </c>
      <c r="BD193" s="35" t="e">
        <f>+VLOOKUP($AA193,[2]!unidad_medida[[nombre]:[Columna1]],2,0)</f>
        <v>#REF!</v>
      </c>
      <c r="BE193" s="40" t="str">
        <f t="shared" si="142"/>
        <v>No Aplica</v>
      </c>
      <c r="BF193" s="40" t="str">
        <f t="shared" si="142"/>
        <v>No Aplica</v>
      </c>
      <c r="BG193" s="40" t="str">
        <f t="shared" si="142"/>
        <v>No Aplica</v>
      </c>
      <c r="BH193" s="41" t="e">
        <f>+VLOOKUP($AP193,[2]!Responsables[#Data],3,0)</f>
        <v>#REF!</v>
      </c>
      <c r="BI193" s="41" t="e">
        <f>+VLOOKUP($AA193,[2]!unidad_medida[[nombre]:[Columna1]],5,0)</f>
        <v>#REF!</v>
      </c>
    </row>
    <row r="194" spans="1:61" ht="43.5" x14ac:dyDescent="0.35">
      <c r="A194" s="58" t="s">
        <v>250</v>
      </c>
      <c r="B194" s="58" t="s">
        <v>251</v>
      </c>
      <c r="C194" s="59">
        <v>4.2</v>
      </c>
      <c r="D194" s="19">
        <f t="shared" si="122"/>
        <v>36</v>
      </c>
      <c r="E194" s="20" t="str">
        <f t="shared" si="140"/>
        <v>GR</v>
      </c>
      <c r="F194" s="21"/>
      <c r="G194" s="22"/>
      <c r="H194" s="23" t="s">
        <v>48</v>
      </c>
      <c r="I194" s="22"/>
      <c r="J194" s="24">
        <v>10</v>
      </c>
      <c r="K194" s="22"/>
      <c r="L194" s="22"/>
      <c r="M194" s="22"/>
      <c r="N194" s="22"/>
      <c r="O194" s="22"/>
      <c r="P194" s="53" t="str">
        <f t="shared" si="137"/>
        <v>Ventas Estimadas de Empresas del Sector Agrícola por Tipo de Cultivo en la Categoría de Tamaño Específica: MEDIANA 2 del Servicio de Impuestos Internos de Chile para el Año 2020 (USD)</v>
      </c>
      <c r="Q194" s="20" t="str">
        <f t="shared" si="124"/>
        <v>Gráfico 3</v>
      </c>
      <c r="R194" s="26" t="s">
        <v>82</v>
      </c>
      <c r="S194" s="27">
        <f t="shared" si="114"/>
        <v>10</v>
      </c>
      <c r="T194" s="28"/>
      <c r="U194" s="28"/>
      <c r="V194" s="28"/>
      <c r="W194" s="28"/>
      <c r="X194" s="28"/>
      <c r="Y194" s="28"/>
      <c r="Z194" s="25" t="str">
        <f t="shared" si="138"/>
        <v>https://analytics.zoho.com/open-view/2395394000001128894?ZOHO_CRITERIA=%224.5%22.%22Id_Tama%C3%B1o_Espec%C3%ADfico%22%3D10</v>
      </c>
      <c r="AA194" s="54" t="s">
        <v>117</v>
      </c>
      <c r="AB194" s="30" t="str">
        <f t="shared" si="143"/>
        <v>Chile</v>
      </c>
      <c r="AC194" s="31" t="str">
        <f t="shared" si="143"/>
        <v>Año 2020</v>
      </c>
      <c r="AD194" s="32" t="str">
        <f t="shared" si="143"/>
        <v>Dólar USA</v>
      </c>
      <c r="AE194" s="30" t="str">
        <f t="shared" si="143"/>
        <v>Ventas</v>
      </c>
      <c r="AG194" s="33" t="str">
        <f t="shared" si="116"/>
        <v>Gráfico 3</v>
      </c>
      <c r="AH194" s="34" t="str">
        <f t="shared" si="126"/>
        <v>Ventas Estimadas Agricultura</v>
      </c>
      <c r="AI194" s="34" t="str">
        <f t="shared" si="139"/>
        <v>Ventas Estimadas de empresas dedicadas a agricultura y/o ganadería clasificadas por el Servicio de Impuestos Internos de tamaño MEDIANA 2</v>
      </c>
      <c r="AJ194" s="34" t="str">
        <f t="shared" si="118"/>
        <v>Ventas Estimadas de Empresas del Sector Agrícola por Tipo de Cultivo en la Categoría de Tamaño Específica: MEDIANA 2 del Servicio de Impuestos Internos de Chile para el Año 2020 (USD)</v>
      </c>
      <c r="AK194" s="35" t="str">
        <f t="shared" si="144"/>
        <v>Año 2020</v>
      </c>
      <c r="AL194" s="34" t="str">
        <f t="shared" si="144"/>
        <v>venta estimada, empresas en agricultura, cultivos, actividad económica, agricultura, ganadería</v>
      </c>
      <c r="AM194" s="36" t="str">
        <f t="shared" si="119"/>
        <v>https://analytics.zoho.com/open-view/2395394000001128894?ZOHO_CRITERIA=%224.5%22.%22Id_Tama%C3%B1o_Espec%C3%ADfico%22%3D10</v>
      </c>
      <c r="AN194" s="44" t="str">
        <f t="shared" si="141"/>
        <v>CHL</v>
      </c>
      <c r="AO194" s="44" t="str">
        <f t="shared" si="141"/>
        <v>País</v>
      </c>
      <c r="AP194" s="34" t="str">
        <f t="shared" si="141"/>
        <v>Número de Empleados de las empresas dedicadas a una actividad económica asociada a la agricultura o la ganadería, según tamaño de la empresa.</v>
      </c>
      <c r="AQ194" s="45">
        <f t="shared" si="141"/>
        <v>44324</v>
      </c>
      <c r="AR194" s="36" t="str">
        <f t="shared" si="141"/>
        <v>Español</v>
      </c>
      <c r="AS194" s="36" t="str">
        <f t="shared" si="141"/>
        <v>Naty</v>
      </c>
      <c r="AT194" s="40" t="str">
        <f t="shared" si="141"/>
        <v>No Aplica</v>
      </c>
      <c r="AU194" s="40" t="str">
        <f t="shared" si="141"/>
        <v>No Aplica</v>
      </c>
      <c r="AV194" s="40" t="str">
        <f t="shared" si="141"/>
        <v>No Aplica</v>
      </c>
      <c r="AW194" s="35">
        <f t="shared" si="141"/>
        <v>100100000</v>
      </c>
      <c r="AX194" s="41" t="e">
        <f t="shared" si="141"/>
        <v>#REF!</v>
      </c>
      <c r="AY194" s="46" t="str">
        <f t="shared" si="141"/>
        <v>Fruta</v>
      </c>
      <c r="AZ194" s="40">
        <f t="shared" si="141"/>
        <v>38</v>
      </c>
      <c r="BA194" s="41" t="e">
        <f>+VLOOKUP($Z194,[2]!Temporalidad[[nombre]:[Columna1]],7,0)</f>
        <v>#REF!</v>
      </c>
      <c r="BB194" s="41" t="e">
        <f>+VLOOKUP($B194,[2]!Tipo_Gráfico[#Data],2,0)</f>
        <v>#REF!</v>
      </c>
      <c r="BC194" s="36" t="str">
        <f t="shared" si="128"/>
        <v>Servicio de Impuestos Internos , Ministerio de Hacienda, Chile</v>
      </c>
      <c r="BD194" s="35" t="e">
        <f>+VLOOKUP($AA194,[2]!unidad_medida[[nombre]:[Columna1]],2,0)</f>
        <v>#REF!</v>
      </c>
      <c r="BE194" s="40" t="str">
        <f t="shared" si="142"/>
        <v>No Aplica</v>
      </c>
      <c r="BF194" s="40" t="str">
        <f t="shared" si="142"/>
        <v>No Aplica</v>
      </c>
      <c r="BG194" s="40" t="str">
        <f t="shared" si="142"/>
        <v>No Aplica</v>
      </c>
      <c r="BH194" s="41" t="e">
        <f>+VLOOKUP($AP194,[2]!Responsables[#Data],3,0)</f>
        <v>#REF!</v>
      </c>
      <c r="BI194" s="41" t="e">
        <f>+VLOOKUP($AA194,[2]!unidad_medida[[nombre]:[Columna1]],5,0)</f>
        <v>#REF!</v>
      </c>
    </row>
    <row r="195" spans="1:61" ht="43.5" x14ac:dyDescent="0.35">
      <c r="A195" s="58" t="s">
        <v>250</v>
      </c>
      <c r="B195" s="58" t="s">
        <v>251</v>
      </c>
      <c r="C195" s="59">
        <v>4.2</v>
      </c>
      <c r="D195" s="19">
        <f t="shared" si="122"/>
        <v>37</v>
      </c>
      <c r="E195" s="20" t="str">
        <f t="shared" si="140"/>
        <v>GR</v>
      </c>
      <c r="F195" s="21"/>
      <c r="G195" s="22"/>
      <c r="H195" s="23" t="s">
        <v>48</v>
      </c>
      <c r="I195" s="22"/>
      <c r="J195" s="24">
        <v>11</v>
      </c>
      <c r="K195" s="22"/>
      <c r="L195" s="22"/>
      <c r="M195" s="22"/>
      <c r="N195" s="22"/>
      <c r="O195" s="22"/>
      <c r="P195" s="53" t="str">
        <f t="shared" si="137"/>
        <v>Ventas Estimadas de Empresas del Sector Agrícola por Tipo de Cultivo en la Categoría de Tamaño Específica: GRANDE 2 del Servicio de Impuestos Internos de Chile para el Año 2020 (USD)</v>
      </c>
      <c r="Q195" s="20" t="str">
        <f t="shared" si="124"/>
        <v>Gráfico 3</v>
      </c>
      <c r="R195" s="26" t="s">
        <v>84</v>
      </c>
      <c r="S195" s="27">
        <f t="shared" si="114"/>
        <v>11</v>
      </c>
      <c r="T195" s="28"/>
      <c r="U195" s="28"/>
      <c r="V195" s="28"/>
      <c r="W195" s="28"/>
      <c r="X195" s="28"/>
      <c r="Y195" s="28"/>
      <c r="Z195" s="25" t="str">
        <f t="shared" si="138"/>
        <v>https://analytics.zoho.com/open-view/2395394000001128894?ZOHO_CRITERIA=%224.5%22.%22Id_Tama%C3%B1o_Espec%C3%ADfico%22%3D11</v>
      </c>
      <c r="AA195" s="54" t="s">
        <v>118</v>
      </c>
      <c r="AB195" s="30" t="str">
        <f t="shared" si="143"/>
        <v>Chile</v>
      </c>
      <c r="AC195" s="31" t="str">
        <f t="shared" si="143"/>
        <v>Año 2020</v>
      </c>
      <c r="AD195" s="32" t="str">
        <f t="shared" si="143"/>
        <v>Dólar USA</v>
      </c>
      <c r="AE195" s="30" t="str">
        <f t="shared" si="143"/>
        <v>Ventas</v>
      </c>
      <c r="AG195" s="33" t="str">
        <f t="shared" si="116"/>
        <v>Gráfico 3</v>
      </c>
      <c r="AH195" s="34" t="str">
        <f t="shared" si="126"/>
        <v>Ventas Estimadas Agricultura</v>
      </c>
      <c r="AI195" s="34" t="str">
        <f t="shared" si="139"/>
        <v>Ventas Estimadas de empresas dedicadas a agricultura y/o ganadería clasificadas por el Servicio de Impuestos Internos de tamaño GRANDE 2</v>
      </c>
      <c r="AJ195" s="34" t="str">
        <f t="shared" si="118"/>
        <v>Ventas Estimadas de Empresas del Sector Agrícola por Tipo de Cultivo en la Categoría de Tamaño Específica: GRANDE 2 del Servicio de Impuestos Internos de Chile para el Año 2020 (USD)</v>
      </c>
      <c r="AK195" s="35" t="str">
        <f t="shared" si="144"/>
        <v>Año 2020</v>
      </c>
      <c r="AL195" s="34" t="str">
        <f t="shared" si="144"/>
        <v>venta estimada, empresas en agricultura, cultivos, actividad económica, agricultura, ganadería</v>
      </c>
      <c r="AM195" s="36" t="str">
        <f t="shared" si="119"/>
        <v>https://analytics.zoho.com/open-view/2395394000001128894?ZOHO_CRITERIA=%224.5%22.%22Id_Tama%C3%B1o_Espec%C3%ADfico%22%3D11</v>
      </c>
      <c r="AN195" s="44" t="str">
        <f t="shared" si="141"/>
        <v>CHL</v>
      </c>
      <c r="AO195" s="44" t="str">
        <f t="shared" si="141"/>
        <v>País</v>
      </c>
      <c r="AP195" s="34" t="str">
        <f t="shared" si="141"/>
        <v>Número de Empleados de las empresas dedicadas a una actividad económica asociada a la agricultura o la ganadería, según tamaño de la empresa.</v>
      </c>
      <c r="AQ195" s="45">
        <f t="shared" si="141"/>
        <v>44324</v>
      </c>
      <c r="AR195" s="36" t="str">
        <f t="shared" si="141"/>
        <v>Español</v>
      </c>
      <c r="AS195" s="36" t="str">
        <f t="shared" si="141"/>
        <v>Naty</v>
      </c>
      <c r="AT195" s="40" t="str">
        <f t="shared" si="141"/>
        <v>No Aplica</v>
      </c>
      <c r="AU195" s="40" t="str">
        <f t="shared" si="141"/>
        <v>No Aplica</v>
      </c>
      <c r="AV195" s="40" t="str">
        <f t="shared" si="141"/>
        <v>No Aplica</v>
      </c>
      <c r="AW195" s="35">
        <f t="shared" si="141"/>
        <v>100100000</v>
      </c>
      <c r="AX195" s="41" t="e">
        <f t="shared" si="141"/>
        <v>#REF!</v>
      </c>
      <c r="AY195" s="46" t="str">
        <f t="shared" si="141"/>
        <v>Fruta</v>
      </c>
      <c r="AZ195" s="40">
        <f t="shared" si="141"/>
        <v>38</v>
      </c>
      <c r="BA195" s="41" t="e">
        <f>+VLOOKUP($Z195,[2]!Temporalidad[[nombre]:[Columna1]],7,0)</f>
        <v>#REF!</v>
      </c>
      <c r="BB195" s="41" t="e">
        <f>+VLOOKUP($B195,[2]!Tipo_Gráfico[#Data],2,0)</f>
        <v>#REF!</v>
      </c>
      <c r="BC195" s="36" t="str">
        <f t="shared" si="128"/>
        <v>Servicio de Impuestos Internos , Ministerio de Hacienda, Chile</v>
      </c>
      <c r="BD195" s="35" t="e">
        <f>+VLOOKUP($AA195,[2]!unidad_medida[[nombre]:[Columna1]],2,0)</f>
        <v>#REF!</v>
      </c>
      <c r="BE195" s="40" t="str">
        <f t="shared" si="142"/>
        <v>No Aplica</v>
      </c>
      <c r="BF195" s="40" t="str">
        <f t="shared" si="142"/>
        <v>No Aplica</v>
      </c>
      <c r="BG195" s="40" t="str">
        <f t="shared" si="142"/>
        <v>No Aplica</v>
      </c>
      <c r="BH195" s="41" t="e">
        <f>+VLOOKUP($AP195,[2]!Responsables[#Data],3,0)</f>
        <v>#REF!</v>
      </c>
      <c r="BI195" s="41" t="e">
        <f>+VLOOKUP($AA195,[2]!unidad_medida[[nombre]:[Columna1]],5,0)</f>
        <v>#REF!</v>
      </c>
    </row>
    <row r="196" spans="1:61" ht="43.5" x14ac:dyDescent="0.35">
      <c r="A196" s="58" t="s">
        <v>250</v>
      </c>
      <c r="B196" s="58" t="s">
        <v>251</v>
      </c>
      <c r="C196" s="59">
        <v>4.2</v>
      </c>
      <c r="D196" s="19">
        <f t="shared" si="122"/>
        <v>38</v>
      </c>
      <c r="E196" s="20" t="str">
        <f t="shared" si="140"/>
        <v>GR</v>
      </c>
      <c r="F196" s="21"/>
      <c r="G196" s="22"/>
      <c r="H196" s="23" t="s">
        <v>48</v>
      </c>
      <c r="I196" s="22"/>
      <c r="J196" s="24">
        <v>12</v>
      </c>
      <c r="K196" s="22"/>
      <c r="L196" s="22"/>
      <c r="M196" s="22"/>
      <c r="N196" s="22"/>
      <c r="O196" s="22"/>
      <c r="P196" s="53" t="str">
        <f t="shared" si="137"/>
        <v>Ventas Estimadas de Empresas del Sector Agrícola por Tipo de Cultivo en la Categoría de Tamaño Específica: GRANDE 4 del Servicio de Impuestos Internos de Chile para el Año 2020 (USD)</v>
      </c>
      <c r="Q196" s="20" t="str">
        <f t="shared" si="124"/>
        <v>Gráfico 3</v>
      </c>
      <c r="R196" s="26" t="s">
        <v>86</v>
      </c>
      <c r="S196" s="27">
        <f t="shared" si="114"/>
        <v>12</v>
      </c>
      <c r="T196" s="28"/>
      <c r="U196" s="28"/>
      <c r="V196" s="28"/>
      <c r="W196" s="28"/>
      <c r="X196" s="28"/>
      <c r="Y196" s="28"/>
      <c r="Z196" s="25" t="str">
        <f t="shared" si="138"/>
        <v>https://analytics.zoho.com/open-view/2395394000001128894?ZOHO_CRITERIA=%224.5%22.%22Id_Tama%C3%B1o_Espec%C3%ADfico%22%3D12</v>
      </c>
      <c r="AA196" s="54" t="s">
        <v>119</v>
      </c>
      <c r="AB196" s="30" t="str">
        <f t="shared" si="143"/>
        <v>Chile</v>
      </c>
      <c r="AC196" s="31" t="str">
        <f t="shared" si="143"/>
        <v>Año 2020</v>
      </c>
      <c r="AD196" s="32" t="str">
        <f t="shared" si="143"/>
        <v>Dólar USA</v>
      </c>
      <c r="AE196" s="30" t="str">
        <f t="shared" si="143"/>
        <v>Ventas</v>
      </c>
      <c r="AG196" s="33" t="str">
        <f t="shared" si="116"/>
        <v>Gráfico 3</v>
      </c>
      <c r="AH196" s="34" t="str">
        <f t="shared" si="126"/>
        <v>Ventas Estimadas Agricultura</v>
      </c>
      <c r="AI196" s="34" t="str">
        <f t="shared" si="139"/>
        <v>Ventas Estimadas de empresas dedicadas a agricultura y/o ganadería clasificadas por el Servicio de Impuestos Internos de tamaño GRANDE 4</v>
      </c>
      <c r="AJ196" s="34" t="str">
        <f t="shared" si="118"/>
        <v>Ventas Estimadas de Empresas del Sector Agrícola por Tipo de Cultivo en la Categoría de Tamaño Específica: GRANDE 4 del Servicio de Impuestos Internos de Chile para el Año 2020 (USD)</v>
      </c>
      <c r="AK196" s="35" t="str">
        <f t="shared" si="144"/>
        <v>Año 2020</v>
      </c>
      <c r="AL196" s="34" t="str">
        <f t="shared" si="144"/>
        <v>venta estimada, empresas en agricultura, cultivos, actividad económica, agricultura, ganadería</v>
      </c>
      <c r="AM196" s="36" t="str">
        <f t="shared" si="119"/>
        <v>https://analytics.zoho.com/open-view/2395394000001128894?ZOHO_CRITERIA=%224.5%22.%22Id_Tama%C3%B1o_Espec%C3%ADfico%22%3D12</v>
      </c>
      <c r="AN196" s="44" t="str">
        <f t="shared" si="141"/>
        <v>CHL</v>
      </c>
      <c r="AO196" s="44" t="str">
        <f t="shared" si="141"/>
        <v>País</v>
      </c>
      <c r="AP196" s="34" t="str">
        <f t="shared" si="141"/>
        <v>Número de Empleados de las empresas dedicadas a una actividad económica asociada a la agricultura o la ganadería, según tamaño de la empresa.</v>
      </c>
      <c r="AQ196" s="45">
        <f t="shared" si="141"/>
        <v>44324</v>
      </c>
      <c r="AR196" s="36" t="str">
        <f t="shared" si="141"/>
        <v>Español</v>
      </c>
      <c r="AS196" s="36" t="str">
        <f t="shared" si="141"/>
        <v>Naty</v>
      </c>
      <c r="AT196" s="40" t="str">
        <f t="shared" si="141"/>
        <v>No Aplica</v>
      </c>
      <c r="AU196" s="40" t="str">
        <f t="shared" si="141"/>
        <v>No Aplica</v>
      </c>
      <c r="AV196" s="40" t="str">
        <f t="shared" si="141"/>
        <v>No Aplica</v>
      </c>
      <c r="AW196" s="35">
        <f t="shared" si="141"/>
        <v>100100000</v>
      </c>
      <c r="AX196" s="41" t="e">
        <f t="shared" si="141"/>
        <v>#REF!</v>
      </c>
      <c r="AY196" s="46" t="str">
        <f t="shared" si="141"/>
        <v>Fruta</v>
      </c>
      <c r="AZ196" s="40">
        <f t="shared" si="141"/>
        <v>38</v>
      </c>
      <c r="BA196" s="41" t="e">
        <f>+VLOOKUP($Z196,[2]!Temporalidad[[nombre]:[Columna1]],7,0)</f>
        <v>#REF!</v>
      </c>
      <c r="BB196" s="41" t="e">
        <f>+VLOOKUP($B196,[2]!Tipo_Gráfico[#Data],2,0)</f>
        <v>#REF!</v>
      </c>
      <c r="BC196" s="36" t="str">
        <f t="shared" si="128"/>
        <v>Servicio de Impuestos Internos , Ministerio de Hacienda, Chile</v>
      </c>
      <c r="BD196" s="35" t="e">
        <f>+VLOOKUP($AA196,[2]!unidad_medida[[nombre]:[Columna1]],2,0)</f>
        <v>#REF!</v>
      </c>
      <c r="BE196" s="40" t="str">
        <f t="shared" si="142"/>
        <v>No Aplica</v>
      </c>
      <c r="BF196" s="40" t="str">
        <f t="shared" si="142"/>
        <v>No Aplica</v>
      </c>
      <c r="BG196" s="40" t="str">
        <f t="shared" si="142"/>
        <v>No Aplica</v>
      </c>
      <c r="BH196" s="41" t="e">
        <f>+VLOOKUP($AP196,[2]!Responsables[#Data],3,0)</f>
        <v>#REF!</v>
      </c>
      <c r="BI196" s="41" t="e">
        <f>+VLOOKUP($AA196,[2]!unidad_medida[[nombre]:[Columna1]],5,0)</f>
        <v>#REF!</v>
      </c>
    </row>
    <row r="197" spans="1:61" ht="43.5" x14ac:dyDescent="0.35">
      <c r="A197" s="58" t="s">
        <v>250</v>
      </c>
      <c r="B197" s="58" t="s">
        <v>251</v>
      </c>
      <c r="C197" s="59">
        <v>4.2</v>
      </c>
      <c r="D197" s="19">
        <f t="shared" si="122"/>
        <v>39</v>
      </c>
      <c r="E197" s="20" t="str">
        <f t="shared" si="140"/>
        <v>GR</v>
      </c>
      <c r="F197" s="21"/>
      <c r="G197" s="22"/>
      <c r="H197" s="23" t="s">
        <v>48</v>
      </c>
      <c r="I197" s="22"/>
      <c r="J197" s="24">
        <v>13</v>
      </c>
      <c r="K197" s="22"/>
      <c r="L197" s="22"/>
      <c r="M197" s="22"/>
      <c r="N197" s="22"/>
      <c r="O197" s="22"/>
      <c r="P197" s="53" t="str">
        <f t="shared" si="137"/>
        <v>Ventas Estimadas de Empresas del Sector Agrícola por Tipo de Cultivo en la Categoría de Tamaño Específica: GRANDE 3 del Servicio de Impuestos Internos de Chile para el Año 2020 (USD)</v>
      </c>
      <c r="Q197" s="20" t="str">
        <f t="shared" si="124"/>
        <v>Gráfico 3</v>
      </c>
      <c r="R197" s="26" t="s">
        <v>88</v>
      </c>
      <c r="S197" s="27">
        <f t="shared" si="114"/>
        <v>13</v>
      </c>
      <c r="T197" s="28"/>
      <c r="U197" s="28"/>
      <c r="V197" s="28"/>
      <c r="W197" s="28"/>
      <c r="X197" s="28"/>
      <c r="Y197" s="28"/>
      <c r="Z197" s="25" t="str">
        <f t="shared" si="138"/>
        <v>https://analytics.zoho.com/open-view/2395394000001128894?ZOHO_CRITERIA=%224.5%22.%22Id_Tama%C3%B1o_Espec%C3%ADfico%22%3D13</v>
      </c>
      <c r="AA197" s="54" t="s">
        <v>120</v>
      </c>
      <c r="AB197" s="30" t="str">
        <f t="shared" si="143"/>
        <v>Chile</v>
      </c>
      <c r="AC197" s="31" t="str">
        <f t="shared" si="143"/>
        <v>Año 2020</v>
      </c>
      <c r="AD197" s="32" t="str">
        <f t="shared" si="143"/>
        <v>Dólar USA</v>
      </c>
      <c r="AE197" s="30" t="str">
        <f t="shared" si="143"/>
        <v>Ventas</v>
      </c>
      <c r="AG197" s="33" t="str">
        <f t="shared" si="116"/>
        <v>Gráfico 3</v>
      </c>
      <c r="AH197" s="34" t="str">
        <f t="shared" si="126"/>
        <v>Ventas Estimadas Agricultura</v>
      </c>
      <c r="AI197" s="34" t="str">
        <f t="shared" si="139"/>
        <v>Ventas Estimadas de empresas dedicadas a agricultura y/o ganadería clasificadas por el Servicio de Impuestos Internos de tamaño GRANDE 3</v>
      </c>
      <c r="AJ197" s="34" t="str">
        <f t="shared" si="118"/>
        <v>Ventas Estimadas de Empresas del Sector Agrícola por Tipo de Cultivo en la Categoría de Tamaño Específica: GRANDE 3 del Servicio de Impuestos Internos de Chile para el Año 2020 (USD)</v>
      </c>
      <c r="AK197" s="35" t="str">
        <f t="shared" si="144"/>
        <v>Año 2020</v>
      </c>
      <c r="AL197" s="34" t="str">
        <f t="shared" si="144"/>
        <v>venta estimada, empresas en agricultura, cultivos, actividad económica, agricultura, ganadería</v>
      </c>
      <c r="AM197" s="36" t="str">
        <f t="shared" si="119"/>
        <v>https://analytics.zoho.com/open-view/2395394000001128894?ZOHO_CRITERIA=%224.5%22.%22Id_Tama%C3%B1o_Espec%C3%ADfico%22%3D13</v>
      </c>
      <c r="AN197" s="44" t="str">
        <f t="shared" si="141"/>
        <v>CHL</v>
      </c>
      <c r="AO197" s="44" t="str">
        <f t="shared" si="141"/>
        <v>País</v>
      </c>
      <c r="AP197" s="34" t="str">
        <f t="shared" si="141"/>
        <v>Número de Empleados de las empresas dedicadas a una actividad económica asociada a la agricultura o la ganadería, según tamaño de la empresa.</v>
      </c>
      <c r="AQ197" s="45">
        <f t="shared" si="141"/>
        <v>44324</v>
      </c>
      <c r="AR197" s="36" t="str">
        <f t="shared" si="141"/>
        <v>Español</v>
      </c>
      <c r="AS197" s="36" t="str">
        <f t="shared" si="141"/>
        <v>Naty</v>
      </c>
      <c r="AT197" s="40" t="str">
        <f t="shared" si="141"/>
        <v>No Aplica</v>
      </c>
      <c r="AU197" s="40" t="str">
        <f t="shared" si="141"/>
        <v>No Aplica</v>
      </c>
      <c r="AV197" s="40" t="str">
        <f t="shared" si="141"/>
        <v>No Aplica</v>
      </c>
      <c r="AW197" s="35">
        <f t="shared" si="141"/>
        <v>100100000</v>
      </c>
      <c r="AX197" s="41" t="e">
        <f t="shared" si="141"/>
        <v>#REF!</v>
      </c>
      <c r="AY197" s="46" t="str">
        <f t="shared" si="141"/>
        <v>Fruta</v>
      </c>
      <c r="AZ197" s="40">
        <f t="shared" si="141"/>
        <v>38</v>
      </c>
      <c r="BA197" s="41" t="e">
        <f>+VLOOKUP($Z197,[2]!Temporalidad[[nombre]:[Columna1]],7,0)</f>
        <v>#REF!</v>
      </c>
      <c r="BB197" s="41" t="e">
        <f>+VLOOKUP($B197,[2]!Tipo_Gráfico[#Data],2,0)</f>
        <v>#REF!</v>
      </c>
      <c r="BC197" s="36" t="str">
        <f t="shared" si="128"/>
        <v>Servicio de Impuestos Internos , Ministerio de Hacienda, Chile</v>
      </c>
      <c r="BD197" s="35" t="e">
        <f>+VLOOKUP($AA197,[2]!unidad_medida[[nombre]:[Columna1]],2,0)</f>
        <v>#REF!</v>
      </c>
      <c r="BE197" s="40" t="str">
        <f t="shared" si="142"/>
        <v>No Aplica</v>
      </c>
      <c r="BF197" s="40" t="str">
        <f t="shared" si="142"/>
        <v>No Aplica</v>
      </c>
      <c r="BG197" s="40" t="str">
        <f t="shared" si="142"/>
        <v>No Aplica</v>
      </c>
      <c r="BH197" s="41" t="e">
        <f>+VLOOKUP($AP197,[2]!Responsables[#Data],3,0)</f>
        <v>#REF!</v>
      </c>
      <c r="BI197" s="41" t="e">
        <f>+VLOOKUP($AA197,[2]!unidad_medida[[nombre]:[Columna1]],5,0)</f>
        <v>#REF!</v>
      </c>
    </row>
    <row r="198" spans="1:61" ht="43.5" x14ac:dyDescent="0.35">
      <c r="A198" s="58" t="s">
        <v>250</v>
      </c>
      <c r="B198" s="58" t="s">
        <v>251</v>
      </c>
      <c r="C198" s="59">
        <v>4.2</v>
      </c>
      <c r="D198" s="19">
        <f t="shared" si="122"/>
        <v>40</v>
      </c>
      <c r="E198" s="20" t="str">
        <f t="shared" si="140"/>
        <v>GR</v>
      </c>
      <c r="F198" s="21"/>
      <c r="G198" s="22"/>
      <c r="H198" s="22"/>
      <c r="I198" s="23" t="s">
        <v>48</v>
      </c>
      <c r="J198" s="24">
        <v>1</v>
      </c>
      <c r="K198" s="22"/>
      <c r="L198" s="22"/>
      <c r="M198" s="22"/>
      <c r="N198" s="22"/>
      <c r="O198" s="22"/>
      <c r="P198" s="53" t="str">
        <f>+"Ventas Estimadas de Empresas del Sector Agrícola por Cultivo en la Categoría de Tamaño Específica: "&amp;R198&amp;" del Servicio de Impuestos Internos de Chile para el Año 2020 (USD)"</f>
        <v>Ventas Estimadas de Empresas del Sector Agrícola por Cultivo en la Categoría de Tamaño Específica: SIN VENTAS del Servicio de Impuestos Internos de Chile para el Año 2020 (USD)</v>
      </c>
      <c r="Q198" s="20" t="s">
        <v>121</v>
      </c>
      <c r="R198" s="26" t="s">
        <v>50</v>
      </c>
      <c r="S198" s="27">
        <f t="shared" si="114"/>
        <v>1</v>
      </c>
      <c r="T198" s="28"/>
      <c r="U198" s="28"/>
      <c r="V198" s="28"/>
      <c r="W198" s="28"/>
      <c r="X198" s="28"/>
      <c r="Y198" s="28"/>
      <c r="Z198" s="25" t="str">
        <f>+"https://analytics.zoho.com/open-view/2395394000001128820?ZOHO_CRITERIA=%224.5%22.%22Id_Tama%C3%B1o_Espec%C3%ADfico%22%3D"&amp;S198</f>
        <v>https://analytics.zoho.com/open-view/2395394000001128820?ZOHO_CRITERIA=%224.5%22.%22Id_Tama%C3%B1o_Espec%C3%ADfico%22%3D1</v>
      </c>
      <c r="AA198" s="54" t="s">
        <v>122</v>
      </c>
      <c r="AB198" s="30" t="str">
        <f t="shared" si="143"/>
        <v>Chile</v>
      </c>
      <c r="AC198" s="31" t="str">
        <f t="shared" si="143"/>
        <v>Año 2020</v>
      </c>
      <c r="AD198" s="32" t="str">
        <f t="shared" si="143"/>
        <v>Dólar USA</v>
      </c>
      <c r="AE198" s="30" t="str">
        <f t="shared" si="143"/>
        <v>Ventas</v>
      </c>
      <c r="AG198" s="33" t="str">
        <f t="shared" si="116"/>
        <v>Gráfico 4</v>
      </c>
      <c r="AH198" s="34" t="str">
        <f t="shared" si="126"/>
        <v>Ventas Estimadas Agricultura</v>
      </c>
      <c r="AI198" s="34" t="str">
        <f t="shared" si="139"/>
        <v>Ventas Estimadas de empresas dedicadas a agricultura y/o ganadería clasificadas por el Servicio de Impuestos Internos de tamaño SIN VENTAS</v>
      </c>
      <c r="AJ198" s="34" t="str">
        <f t="shared" si="118"/>
        <v>Ventas Estimadas de Empresas del Sector Agrícola por Cultivo en la Categoría de Tamaño Específica: SIN VENTAS del Servicio de Impuestos Internos de Chile para el Año 2020 (USD)</v>
      </c>
      <c r="AK198" s="35" t="str">
        <f t="shared" si="144"/>
        <v>Año 2020</v>
      </c>
      <c r="AL198" s="34" t="str">
        <f t="shared" si="144"/>
        <v>venta estimada, empresas en agricultura, cultivos, actividad económica, agricultura, ganadería</v>
      </c>
      <c r="AM198" s="36" t="str">
        <f t="shared" si="119"/>
        <v>https://analytics.zoho.com/open-view/2395394000001128820?ZOHO_CRITERIA=%224.5%22.%22Id_Tama%C3%B1o_Espec%C3%ADfico%22%3D1</v>
      </c>
      <c r="AN198" s="44" t="str">
        <f t="shared" si="141"/>
        <v>CHL</v>
      </c>
      <c r="AO198" s="44" t="str">
        <f t="shared" si="141"/>
        <v>País</v>
      </c>
      <c r="AP198" s="34" t="str">
        <f t="shared" si="141"/>
        <v>Número de Empleados de las empresas dedicadas a una actividad económica asociada a la agricultura o la ganadería, según tamaño de la empresa.</v>
      </c>
      <c r="AQ198" s="45">
        <f t="shared" si="141"/>
        <v>44324</v>
      </c>
      <c r="AR198" s="36" t="str">
        <f t="shared" si="141"/>
        <v>Español</v>
      </c>
      <c r="AS198" s="36" t="str">
        <f t="shared" si="141"/>
        <v>Naty</v>
      </c>
      <c r="AT198" s="40" t="str">
        <f t="shared" si="141"/>
        <v>No Aplica</v>
      </c>
      <c r="AU198" s="40" t="str">
        <f t="shared" si="141"/>
        <v>No Aplica</v>
      </c>
      <c r="AV198" s="40" t="str">
        <f t="shared" si="141"/>
        <v>No Aplica</v>
      </c>
      <c r="AW198" s="35">
        <f t="shared" si="141"/>
        <v>100100000</v>
      </c>
      <c r="AX198" s="41" t="e">
        <f t="shared" si="141"/>
        <v>#REF!</v>
      </c>
      <c r="AY198" s="46" t="str">
        <f t="shared" si="141"/>
        <v>Fruta</v>
      </c>
      <c r="AZ198" s="40">
        <f t="shared" si="141"/>
        <v>38</v>
      </c>
      <c r="BA198" s="41" t="e">
        <f>+VLOOKUP($Z198,[2]!Temporalidad[[nombre]:[Columna1]],7,0)</f>
        <v>#REF!</v>
      </c>
      <c r="BB198" s="41" t="e">
        <f>+VLOOKUP($B198,[2]!Tipo_Gráfico[#Data],2,0)</f>
        <v>#REF!</v>
      </c>
      <c r="BC198" s="36" t="str">
        <f t="shared" si="128"/>
        <v>Servicio de Impuestos Internos , Ministerio de Hacienda, Chile</v>
      </c>
      <c r="BD198" s="35" t="e">
        <f>+VLOOKUP($AA198,[2]!unidad_medida[[nombre]:[Columna1]],2,0)</f>
        <v>#REF!</v>
      </c>
      <c r="BE198" s="40" t="str">
        <f t="shared" si="142"/>
        <v>No Aplica</v>
      </c>
      <c r="BF198" s="40" t="str">
        <f t="shared" si="142"/>
        <v>No Aplica</v>
      </c>
      <c r="BG198" s="40" t="str">
        <f t="shared" si="142"/>
        <v>No Aplica</v>
      </c>
      <c r="BH198" s="41" t="e">
        <f>+VLOOKUP($AP198,[2]!Responsables[#Data],3,0)</f>
        <v>#REF!</v>
      </c>
      <c r="BI198" s="41" t="e">
        <f>+VLOOKUP($AA198,[2]!unidad_medida[[nombre]:[Columna1]],5,0)</f>
        <v>#REF!</v>
      </c>
    </row>
    <row r="199" spans="1:61" ht="43.5" x14ac:dyDescent="0.35">
      <c r="A199" s="58" t="s">
        <v>250</v>
      </c>
      <c r="B199" s="58" t="s">
        <v>251</v>
      </c>
      <c r="C199" s="59">
        <v>4.2</v>
      </c>
      <c r="D199" s="19">
        <f t="shared" si="122"/>
        <v>41</v>
      </c>
      <c r="E199" s="20" t="str">
        <f t="shared" si="140"/>
        <v>GR</v>
      </c>
      <c r="F199" s="21"/>
      <c r="G199" s="22"/>
      <c r="H199" s="22"/>
      <c r="I199" s="23" t="s">
        <v>48</v>
      </c>
      <c r="J199" s="24">
        <v>2</v>
      </c>
      <c r="K199" s="22"/>
      <c r="L199" s="22"/>
      <c r="M199" s="22"/>
      <c r="N199" s="22"/>
      <c r="O199" s="22"/>
      <c r="P199" s="53" t="str">
        <f t="shared" ref="P199:P210" si="145">+"Ventas Estimadas de Empresas del Sector Agrícola por Cultivo en la Categoría de Tamaño Específica: "&amp;R199&amp;" del Servicio de Impuestos Internos de Chile para el Año 2020 (USD)"</f>
        <v>Ventas Estimadas de Empresas del Sector Agrícola por Cultivo en la Categoría de Tamaño Específica: PEQUEÑA 2 del Servicio de Impuestos Internos de Chile para el Año 2020 (USD)</v>
      </c>
      <c r="Q199" s="20" t="str">
        <f t="shared" ref="Q199:Q200" si="146">+Q198</f>
        <v>Gráfico 4</v>
      </c>
      <c r="R199" s="26" t="s">
        <v>66</v>
      </c>
      <c r="S199" s="27">
        <f t="shared" si="114"/>
        <v>2</v>
      </c>
      <c r="T199" s="28"/>
      <c r="U199" s="28"/>
      <c r="V199" s="28"/>
      <c r="W199" s="28"/>
      <c r="X199" s="28"/>
      <c r="Y199" s="28"/>
      <c r="Z199" s="25" t="str">
        <f t="shared" ref="Z199:Z210" si="147">+"https://analytics.zoho.com/open-view/2395394000001128820?ZOHO_CRITERIA=%224.5%22.%22Id_Tama%C3%B1o_Espec%C3%ADfico%22%3D"&amp;S199</f>
        <v>https://analytics.zoho.com/open-view/2395394000001128820?ZOHO_CRITERIA=%224.5%22.%22Id_Tama%C3%B1o_Espec%C3%ADfico%22%3D2</v>
      </c>
      <c r="AA199" s="54" t="s">
        <v>123</v>
      </c>
      <c r="AB199" s="30" t="str">
        <f t="shared" si="143"/>
        <v>Chile</v>
      </c>
      <c r="AC199" s="31" t="str">
        <f t="shared" si="143"/>
        <v>Año 2020</v>
      </c>
      <c r="AD199" s="32" t="str">
        <f t="shared" si="143"/>
        <v>Dólar USA</v>
      </c>
      <c r="AE199" s="30" t="str">
        <f t="shared" si="143"/>
        <v>Ventas</v>
      </c>
      <c r="AG199" s="33" t="str">
        <f t="shared" si="116"/>
        <v>Gráfico 4</v>
      </c>
      <c r="AH199" s="34" t="str">
        <f t="shared" si="126"/>
        <v>Ventas Estimadas Agricultura</v>
      </c>
      <c r="AI199" s="34" t="str">
        <f t="shared" si="139"/>
        <v>Ventas Estimadas de empresas dedicadas a agricultura y/o ganadería clasificadas por el Servicio de Impuestos Internos de tamaño PEQUEÑA 2</v>
      </c>
      <c r="AJ199" s="34" t="str">
        <f t="shared" si="118"/>
        <v>Ventas Estimadas de Empresas del Sector Agrícola por Cultivo en la Categoría de Tamaño Específica: PEQUEÑA 2 del Servicio de Impuestos Internos de Chile para el Año 2020 (USD)</v>
      </c>
      <c r="AK199" s="35" t="str">
        <f t="shared" si="144"/>
        <v>Año 2020</v>
      </c>
      <c r="AL199" s="34" t="str">
        <f t="shared" si="144"/>
        <v>venta estimada, empresas en agricultura, cultivos, actividad económica, agricultura, ganadería</v>
      </c>
      <c r="AM199" s="36" t="str">
        <f t="shared" si="119"/>
        <v>https://analytics.zoho.com/open-view/2395394000001128820?ZOHO_CRITERIA=%224.5%22.%22Id_Tama%C3%B1o_Espec%C3%ADfico%22%3D2</v>
      </c>
      <c r="AN199" s="44" t="str">
        <f t="shared" si="141"/>
        <v>CHL</v>
      </c>
      <c r="AO199" s="44" t="str">
        <f t="shared" si="141"/>
        <v>País</v>
      </c>
      <c r="AP199" s="34" t="str">
        <f t="shared" si="141"/>
        <v>Número de Empleados de las empresas dedicadas a una actividad económica asociada a la agricultura o la ganadería, según tamaño de la empresa.</v>
      </c>
      <c r="AQ199" s="45">
        <f t="shared" si="141"/>
        <v>44324</v>
      </c>
      <c r="AR199" s="36" t="str">
        <f t="shared" si="141"/>
        <v>Español</v>
      </c>
      <c r="AS199" s="36" t="str">
        <f t="shared" si="141"/>
        <v>Naty</v>
      </c>
      <c r="AT199" s="40" t="str">
        <f t="shared" si="141"/>
        <v>No Aplica</v>
      </c>
      <c r="AU199" s="40" t="str">
        <f t="shared" si="141"/>
        <v>No Aplica</v>
      </c>
      <c r="AV199" s="40" t="str">
        <f t="shared" si="141"/>
        <v>No Aplica</v>
      </c>
      <c r="AW199" s="35">
        <f t="shared" si="141"/>
        <v>100100000</v>
      </c>
      <c r="AX199" s="41" t="e">
        <f t="shared" si="141"/>
        <v>#REF!</v>
      </c>
      <c r="AY199" s="46" t="str">
        <f t="shared" si="141"/>
        <v>Fruta</v>
      </c>
      <c r="AZ199" s="40">
        <f t="shared" si="141"/>
        <v>38</v>
      </c>
      <c r="BA199" s="41" t="e">
        <f>+VLOOKUP($Z199,[2]!Temporalidad[[nombre]:[Columna1]],7,0)</f>
        <v>#REF!</v>
      </c>
      <c r="BB199" s="41" t="e">
        <f>+VLOOKUP($B199,[2]!Tipo_Gráfico[#Data],2,0)</f>
        <v>#REF!</v>
      </c>
      <c r="BC199" s="36" t="str">
        <f t="shared" si="128"/>
        <v>Servicio de Impuestos Internos , Ministerio de Hacienda, Chile</v>
      </c>
      <c r="BD199" s="35" t="e">
        <f>+VLOOKUP($AA199,[2]!unidad_medida[[nombre]:[Columna1]],2,0)</f>
        <v>#REF!</v>
      </c>
      <c r="BE199" s="40" t="str">
        <f t="shared" si="142"/>
        <v>No Aplica</v>
      </c>
      <c r="BF199" s="40" t="str">
        <f t="shared" si="142"/>
        <v>No Aplica</v>
      </c>
      <c r="BG199" s="40" t="str">
        <f t="shared" si="142"/>
        <v>No Aplica</v>
      </c>
      <c r="BH199" s="41" t="e">
        <f>+VLOOKUP($AP199,[2]!Responsables[#Data],3,0)</f>
        <v>#REF!</v>
      </c>
      <c r="BI199" s="41" t="e">
        <f>+VLOOKUP($AA199,[2]!unidad_medida[[nombre]:[Columna1]],5,0)</f>
        <v>#REF!</v>
      </c>
    </row>
    <row r="200" spans="1:61" ht="43.5" x14ac:dyDescent="0.35">
      <c r="A200" s="58" t="s">
        <v>250</v>
      </c>
      <c r="B200" s="58" t="s">
        <v>251</v>
      </c>
      <c r="C200" s="59">
        <v>4.2</v>
      </c>
      <c r="D200" s="19">
        <f t="shared" si="122"/>
        <v>42</v>
      </c>
      <c r="E200" s="20" t="str">
        <f t="shared" si="140"/>
        <v>GR</v>
      </c>
      <c r="F200" s="21"/>
      <c r="G200" s="22"/>
      <c r="H200" s="22"/>
      <c r="I200" s="23" t="s">
        <v>48</v>
      </c>
      <c r="J200" s="24">
        <v>3</v>
      </c>
      <c r="K200" s="22"/>
      <c r="L200" s="22"/>
      <c r="M200" s="22"/>
      <c r="N200" s="22"/>
      <c r="O200" s="22"/>
      <c r="P200" s="53" t="str">
        <f t="shared" si="145"/>
        <v>Ventas Estimadas de Empresas del Sector Agrícola por Cultivo en la Categoría de Tamaño Específica: MICRO 1 del Servicio de Impuestos Internos de Chile para el Año 2020 (USD)</v>
      </c>
      <c r="Q200" s="20" t="str">
        <f t="shared" si="146"/>
        <v>Gráfico 4</v>
      </c>
      <c r="R200" s="26" t="s">
        <v>68</v>
      </c>
      <c r="S200" s="27">
        <f t="shared" si="114"/>
        <v>3</v>
      </c>
      <c r="T200" s="28"/>
      <c r="U200" s="28"/>
      <c r="V200" s="28"/>
      <c r="W200" s="28"/>
      <c r="X200" s="28"/>
      <c r="Y200" s="28"/>
      <c r="Z200" s="25" t="str">
        <f t="shared" si="147"/>
        <v>https://analytics.zoho.com/open-view/2395394000001128820?ZOHO_CRITERIA=%224.5%22.%22Id_Tama%C3%B1o_Espec%C3%ADfico%22%3D3</v>
      </c>
      <c r="AA200" s="54" t="s">
        <v>124</v>
      </c>
      <c r="AB200" s="30" t="str">
        <f t="shared" si="143"/>
        <v>Chile</v>
      </c>
      <c r="AC200" s="31" t="str">
        <f t="shared" si="143"/>
        <v>Año 2020</v>
      </c>
      <c r="AD200" s="32" t="str">
        <f t="shared" si="143"/>
        <v>Dólar USA</v>
      </c>
      <c r="AE200" s="30" t="str">
        <f t="shared" si="143"/>
        <v>Ventas</v>
      </c>
      <c r="AG200" s="33" t="str">
        <f t="shared" si="116"/>
        <v>Gráfico 4</v>
      </c>
      <c r="AH200" s="34" t="str">
        <f t="shared" si="126"/>
        <v>Ventas Estimadas Agricultura</v>
      </c>
      <c r="AI200" s="34" t="str">
        <f t="shared" si="139"/>
        <v>Ventas Estimadas de empresas dedicadas a agricultura y/o ganadería clasificadas por el Servicio de Impuestos Internos de tamaño MICRO 1</v>
      </c>
      <c r="AJ200" s="34" t="str">
        <f t="shared" si="118"/>
        <v>Ventas Estimadas de Empresas del Sector Agrícola por Cultivo en la Categoría de Tamaño Específica: MICRO 1 del Servicio de Impuestos Internos de Chile para el Año 2020 (USD)</v>
      </c>
      <c r="AK200" s="35" t="str">
        <f t="shared" si="144"/>
        <v>Año 2020</v>
      </c>
      <c r="AL200" s="34" t="str">
        <f t="shared" si="144"/>
        <v>venta estimada, empresas en agricultura, cultivos, actividad económica, agricultura, ganadería</v>
      </c>
      <c r="AM200" s="36" t="str">
        <f t="shared" si="119"/>
        <v>https://analytics.zoho.com/open-view/2395394000001128820?ZOHO_CRITERIA=%224.5%22.%22Id_Tama%C3%B1o_Espec%C3%ADfico%22%3D3</v>
      </c>
      <c r="AN200" s="44" t="str">
        <f t="shared" si="141"/>
        <v>CHL</v>
      </c>
      <c r="AO200" s="44" t="str">
        <f t="shared" si="141"/>
        <v>País</v>
      </c>
      <c r="AP200" s="34" t="str">
        <f t="shared" si="141"/>
        <v>Número de Empleados de las empresas dedicadas a una actividad económica asociada a la agricultura o la ganadería, según tamaño de la empresa.</v>
      </c>
      <c r="AQ200" s="45">
        <f t="shared" si="141"/>
        <v>44324</v>
      </c>
      <c r="AR200" s="36" t="str">
        <f t="shared" si="141"/>
        <v>Español</v>
      </c>
      <c r="AS200" s="36" t="str">
        <f t="shared" si="141"/>
        <v>Naty</v>
      </c>
      <c r="AT200" s="40" t="str">
        <f t="shared" si="141"/>
        <v>No Aplica</v>
      </c>
      <c r="AU200" s="40" t="str">
        <f t="shared" si="141"/>
        <v>No Aplica</v>
      </c>
      <c r="AV200" s="40" t="str">
        <f t="shared" si="141"/>
        <v>No Aplica</v>
      </c>
      <c r="AW200" s="35">
        <f t="shared" si="141"/>
        <v>100100000</v>
      </c>
      <c r="AX200" s="41" t="e">
        <f t="shared" si="141"/>
        <v>#REF!</v>
      </c>
      <c r="AY200" s="46" t="str">
        <f t="shared" si="141"/>
        <v>Fruta</v>
      </c>
      <c r="AZ200" s="40">
        <f t="shared" si="141"/>
        <v>38</v>
      </c>
      <c r="BA200" s="41" t="e">
        <f>+VLOOKUP($Z200,[2]!Temporalidad[[nombre]:[Columna1]],7,0)</f>
        <v>#REF!</v>
      </c>
      <c r="BB200" s="41" t="e">
        <f>+VLOOKUP($B200,[2]!Tipo_Gráfico[#Data],2,0)</f>
        <v>#REF!</v>
      </c>
      <c r="BC200" s="36" t="str">
        <f t="shared" si="128"/>
        <v>Servicio de Impuestos Internos , Ministerio de Hacienda, Chile</v>
      </c>
      <c r="BD200" s="35" t="e">
        <f>+VLOOKUP($AA200,[2]!unidad_medida[[nombre]:[Columna1]],2,0)</f>
        <v>#REF!</v>
      </c>
      <c r="BE200" s="40" t="str">
        <f t="shared" si="142"/>
        <v>No Aplica</v>
      </c>
      <c r="BF200" s="40" t="str">
        <f t="shared" si="142"/>
        <v>No Aplica</v>
      </c>
      <c r="BG200" s="40" t="str">
        <f t="shared" si="142"/>
        <v>No Aplica</v>
      </c>
      <c r="BH200" s="41" t="e">
        <f>+VLOOKUP($AP200,[2]!Responsables[#Data],3,0)</f>
        <v>#REF!</v>
      </c>
      <c r="BI200" s="41" t="e">
        <f>+VLOOKUP($AA200,[2]!unidad_medida[[nombre]:[Columna1]],5,0)</f>
        <v>#REF!</v>
      </c>
    </row>
    <row r="201" spans="1:61" ht="43.5" x14ac:dyDescent="0.35">
      <c r="A201" s="58" t="s">
        <v>250</v>
      </c>
      <c r="B201" s="58" t="s">
        <v>251</v>
      </c>
      <c r="C201" s="59">
        <v>4.2</v>
      </c>
      <c r="D201" s="19">
        <f t="shared" si="122"/>
        <v>43</v>
      </c>
      <c r="E201" s="20" t="s">
        <v>47</v>
      </c>
      <c r="F201" s="21"/>
      <c r="G201" s="22"/>
      <c r="H201" s="22"/>
      <c r="I201" s="23" t="s">
        <v>48</v>
      </c>
      <c r="J201" s="24">
        <v>4</v>
      </c>
      <c r="K201" s="22"/>
      <c r="L201" s="22"/>
      <c r="M201" s="22"/>
      <c r="N201" s="22"/>
      <c r="O201" s="22"/>
      <c r="P201" s="53" t="str">
        <f t="shared" si="145"/>
        <v>Ventas Estimadas de Empresas del Sector Agrícola por Cultivo en la Categoría de Tamaño Específica: MEDIANA 1 del Servicio de Impuestos Internos de Chile para el Año 2020 (USD)</v>
      </c>
      <c r="Q201" s="20" t="s">
        <v>121</v>
      </c>
      <c r="R201" s="26" t="s">
        <v>70</v>
      </c>
      <c r="S201" s="27">
        <f t="shared" si="114"/>
        <v>4</v>
      </c>
      <c r="T201" s="28"/>
      <c r="U201" s="28"/>
      <c r="V201" s="28"/>
      <c r="W201" s="28"/>
      <c r="X201" s="28"/>
      <c r="Y201" s="28"/>
      <c r="Z201" s="25" t="str">
        <f t="shared" si="147"/>
        <v>https://analytics.zoho.com/open-view/2395394000001128820?ZOHO_CRITERIA=%224.5%22.%22Id_Tama%C3%B1o_Espec%C3%ADfico%22%3D4</v>
      </c>
      <c r="AA201" s="54" t="s">
        <v>125</v>
      </c>
      <c r="AB201" s="30" t="str">
        <f t="shared" si="143"/>
        <v>Chile</v>
      </c>
      <c r="AC201" s="31" t="str">
        <f t="shared" si="143"/>
        <v>Año 2020</v>
      </c>
      <c r="AD201" s="32" t="str">
        <f t="shared" si="143"/>
        <v>Dólar USA</v>
      </c>
      <c r="AE201" s="30" t="str">
        <f t="shared" si="143"/>
        <v>Ventas</v>
      </c>
      <c r="AG201" s="33" t="str">
        <f t="shared" si="116"/>
        <v>Gráfico 4</v>
      </c>
      <c r="AH201" s="34" t="str">
        <f t="shared" si="126"/>
        <v>Ventas Estimadas Agricultura</v>
      </c>
      <c r="AI201" s="34" t="str">
        <f t="shared" si="139"/>
        <v>Ventas Estimadas de empresas dedicadas a agricultura y/o ganadería clasificadas por el Servicio de Impuestos Internos de tamaño MEDIANA 1</v>
      </c>
      <c r="AJ201" s="34" t="str">
        <f t="shared" si="118"/>
        <v>Ventas Estimadas de Empresas del Sector Agrícola por Cultivo en la Categoría de Tamaño Específica: MEDIANA 1 del Servicio de Impuestos Internos de Chile para el Año 2020 (USD)</v>
      </c>
      <c r="AK201" s="35" t="str">
        <f t="shared" si="144"/>
        <v>Año 2020</v>
      </c>
      <c r="AL201" s="34" t="str">
        <f t="shared" si="144"/>
        <v>venta estimada, empresas en agricultura, cultivos, actividad económica, agricultura, ganadería</v>
      </c>
      <c r="AM201" s="36" t="str">
        <f t="shared" si="119"/>
        <v>https://analytics.zoho.com/open-view/2395394000001128820?ZOHO_CRITERIA=%224.5%22.%22Id_Tama%C3%B1o_Espec%C3%ADfico%22%3D4</v>
      </c>
      <c r="AN201" s="44" t="str">
        <f t="shared" si="141"/>
        <v>CHL</v>
      </c>
      <c r="AO201" s="44" t="str">
        <f t="shared" si="141"/>
        <v>País</v>
      </c>
      <c r="AP201" s="34" t="str">
        <f t="shared" si="141"/>
        <v>Número de Empleados de las empresas dedicadas a una actividad económica asociada a la agricultura o la ganadería, según tamaño de la empresa.</v>
      </c>
      <c r="AQ201" s="45">
        <f t="shared" si="141"/>
        <v>44324</v>
      </c>
      <c r="AR201" s="36" t="str">
        <f t="shared" si="141"/>
        <v>Español</v>
      </c>
      <c r="AS201" s="36" t="str">
        <f t="shared" si="141"/>
        <v>Naty</v>
      </c>
      <c r="AT201" s="40" t="str">
        <f t="shared" si="141"/>
        <v>No Aplica</v>
      </c>
      <c r="AU201" s="40" t="str">
        <f t="shared" si="141"/>
        <v>No Aplica</v>
      </c>
      <c r="AV201" s="40" t="str">
        <f t="shared" si="141"/>
        <v>No Aplica</v>
      </c>
      <c r="AW201" s="35">
        <f t="shared" si="141"/>
        <v>100100000</v>
      </c>
      <c r="AX201" s="41" t="e">
        <f t="shared" si="141"/>
        <v>#REF!</v>
      </c>
      <c r="AY201" s="46" t="str">
        <f t="shared" si="141"/>
        <v>Fruta</v>
      </c>
      <c r="AZ201" s="40">
        <f t="shared" si="141"/>
        <v>38</v>
      </c>
      <c r="BA201" s="41" t="e">
        <f>+VLOOKUP($Z201,[2]!Temporalidad[[nombre]:[Columna1]],7,0)</f>
        <v>#REF!</v>
      </c>
      <c r="BB201" s="41" t="e">
        <f>+VLOOKUP($B201,[2]!Tipo_Gráfico[#Data],2,0)</f>
        <v>#REF!</v>
      </c>
      <c r="BC201" s="36" t="str">
        <f t="shared" si="128"/>
        <v>Servicio de Impuestos Internos , Ministerio de Hacienda, Chile</v>
      </c>
      <c r="BD201" s="35" t="e">
        <f>+VLOOKUP($AA201,[2]!unidad_medida[[nombre]:[Columna1]],2,0)</f>
        <v>#REF!</v>
      </c>
      <c r="BE201" s="40" t="str">
        <f t="shared" si="142"/>
        <v>No Aplica</v>
      </c>
      <c r="BF201" s="40" t="str">
        <f t="shared" si="142"/>
        <v>No Aplica</v>
      </c>
      <c r="BG201" s="40" t="str">
        <f t="shared" si="142"/>
        <v>No Aplica</v>
      </c>
      <c r="BH201" s="41" t="e">
        <f>+VLOOKUP($AP201,[2]!Responsables[#Data],3,0)</f>
        <v>#REF!</v>
      </c>
      <c r="BI201" s="41" t="e">
        <f>+VLOOKUP($AA201,[2]!unidad_medida[[nombre]:[Columna1]],5,0)</f>
        <v>#REF!</v>
      </c>
    </row>
    <row r="202" spans="1:61" ht="43.5" x14ac:dyDescent="0.35">
      <c r="A202" s="58" t="s">
        <v>250</v>
      </c>
      <c r="B202" s="58" t="s">
        <v>251</v>
      </c>
      <c r="C202" s="59">
        <v>4.2</v>
      </c>
      <c r="D202" s="19">
        <f t="shared" si="122"/>
        <v>44</v>
      </c>
      <c r="E202" s="20" t="str">
        <f>+E201</f>
        <v>GR</v>
      </c>
      <c r="F202" s="21"/>
      <c r="G202" s="22"/>
      <c r="H202" s="22"/>
      <c r="I202" s="23" t="s">
        <v>48</v>
      </c>
      <c r="J202" s="24">
        <v>5</v>
      </c>
      <c r="K202" s="22"/>
      <c r="L202" s="22"/>
      <c r="M202" s="22"/>
      <c r="N202" s="22"/>
      <c r="O202" s="22"/>
      <c r="P202" s="53" t="str">
        <f t="shared" si="145"/>
        <v>Ventas Estimadas de Empresas del Sector Agrícola por Cultivo en la Categoría de Tamaño Específica: MICRO 2 del Servicio de Impuestos Internos de Chile para el Año 2020 (USD)</v>
      </c>
      <c r="Q202" s="20" t="str">
        <f t="shared" ref="Q202:Q214" si="148">+Q201</f>
        <v>Gráfico 4</v>
      </c>
      <c r="R202" s="26" t="s">
        <v>72</v>
      </c>
      <c r="S202" s="27">
        <f t="shared" si="114"/>
        <v>5</v>
      </c>
      <c r="T202" s="28"/>
      <c r="U202" s="28"/>
      <c r="V202" s="28"/>
      <c r="W202" s="28"/>
      <c r="X202" s="28"/>
      <c r="Y202" s="28"/>
      <c r="Z202" s="25" t="str">
        <f t="shared" si="147"/>
        <v>https://analytics.zoho.com/open-view/2395394000001128820?ZOHO_CRITERIA=%224.5%22.%22Id_Tama%C3%B1o_Espec%C3%ADfico%22%3D5</v>
      </c>
      <c r="AA202" s="54" t="s">
        <v>126</v>
      </c>
      <c r="AB202" s="30" t="str">
        <f t="shared" si="143"/>
        <v>Chile</v>
      </c>
      <c r="AC202" s="31" t="str">
        <f t="shared" si="143"/>
        <v>Año 2020</v>
      </c>
      <c r="AD202" s="32" t="str">
        <f t="shared" si="143"/>
        <v>Dólar USA</v>
      </c>
      <c r="AE202" s="30" t="str">
        <f t="shared" si="143"/>
        <v>Ventas</v>
      </c>
      <c r="AG202" s="33" t="str">
        <f t="shared" si="116"/>
        <v>Gráfico 4</v>
      </c>
      <c r="AH202" s="34" t="str">
        <f t="shared" si="126"/>
        <v>Ventas Estimadas Agricultura</v>
      </c>
      <c r="AI202" s="34" t="str">
        <f t="shared" si="139"/>
        <v>Ventas Estimadas de empresas dedicadas a agricultura y/o ganadería clasificadas por el Servicio de Impuestos Internos de tamaño MICRO 2</v>
      </c>
      <c r="AJ202" s="34" t="str">
        <f t="shared" si="118"/>
        <v>Ventas Estimadas de Empresas del Sector Agrícola por Cultivo en la Categoría de Tamaño Específica: MICRO 2 del Servicio de Impuestos Internos de Chile para el Año 2020 (USD)</v>
      </c>
      <c r="AK202" s="35" t="str">
        <f t="shared" si="144"/>
        <v>Año 2020</v>
      </c>
      <c r="AL202" s="34" t="str">
        <f t="shared" si="144"/>
        <v>venta estimada, empresas en agricultura, cultivos, actividad económica, agricultura, ganadería</v>
      </c>
      <c r="AM202" s="36" t="str">
        <f t="shared" si="119"/>
        <v>https://analytics.zoho.com/open-view/2395394000001128820?ZOHO_CRITERIA=%224.5%22.%22Id_Tama%C3%B1o_Espec%C3%ADfico%22%3D5</v>
      </c>
      <c r="AN202" s="44" t="str">
        <f t="shared" si="141"/>
        <v>CHL</v>
      </c>
      <c r="AO202" s="44" t="str">
        <f t="shared" si="141"/>
        <v>País</v>
      </c>
      <c r="AP202" s="34" t="str">
        <f t="shared" si="141"/>
        <v>Número de Empleados de las empresas dedicadas a una actividad económica asociada a la agricultura o la ganadería, según tamaño de la empresa.</v>
      </c>
      <c r="AQ202" s="45">
        <f t="shared" si="141"/>
        <v>44324</v>
      </c>
      <c r="AR202" s="36" t="str">
        <f t="shared" si="141"/>
        <v>Español</v>
      </c>
      <c r="AS202" s="36" t="str">
        <f t="shared" si="141"/>
        <v>Naty</v>
      </c>
      <c r="AT202" s="40" t="str">
        <f t="shared" si="141"/>
        <v>No Aplica</v>
      </c>
      <c r="AU202" s="40" t="str">
        <f t="shared" si="141"/>
        <v>No Aplica</v>
      </c>
      <c r="AV202" s="40" t="str">
        <f t="shared" si="141"/>
        <v>No Aplica</v>
      </c>
      <c r="AW202" s="35">
        <f t="shared" si="141"/>
        <v>100100000</v>
      </c>
      <c r="AX202" s="41" t="e">
        <f t="shared" si="141"/>
        <v>#REF!</v>
      </c>
      <c r="AY202" s="46" t="str">
        <f t="shared" si="141"/>
        <v>Fruta</v>
      </c>
      <c r="AZ202" s="40">
        <f t="shared" si="141"/>
        <v>38</v>
      </c>
      <c r="BA202" s="41" t="e">
        <f>+VLOOKUP($Z202,[2]!Temporalidad[[nombre]:[Columna1]],7,0)</f>
        <v>#REF!</v>
      </c>
      <c r="BB202" s="41" t="e">
        <f>+VLOOKUP($B202,[2]!Tipo_Gráfico[#Data],2,0)</f>
        <v>#REF!</v>
      </c>
      <c r="BC202" s="36" t="str">
        <f t="shared" si="128"/>
        <v>Servicio de Impuestos Internos , Ministerio de Hacienda, Chile</v>
      </c>
      <c r="BD202" s="35" t="e">
        <f>+VLOOKUP($AA202,[2]!unidad_medida[[nombre]:[Columna1]],2,0)</f>
        <v>#REF!</v>
      </c>
      <c r="BE202" s="40" t="str">
        <f t="shared" si="142"/>
        <v>No Aplica</v>
      </c>
      <c r="BF202" s="40" t="str">
        <f t="shared" si="142"/>
        <v>No Aplica</v>
      </c>
      <c r="BG202" s="40" t="str">
        <f t="shared" si="142"/>
        <v>No Aplica</v>
      </c>
      <c r="BH202" s="41" t="e">
        <f>+VLOOKUP($AP202,[2]!Responsables[#Data],3,0)</f>
        <v>#REF!</v>
      </c>
      <c r="BI202" s="41" t="e">
        <f>+VLOOKUP($AA202,[2]!unidad_medida[[nombre]:[Columna1]],5,0)</f>
        <v>#REF!</v>
      </c>
    </row>
    <row r="203" spans="1:61" ht="43.5" x14ac:dyDescent="0.35">
      <c r="A203" s="58" t="s">
        <v>250</v>
      </c>
      <c r="B203" s="58" t="s">
        <v>251</v>
      </c>
      <c r="C203" s="59">
        <v>4.2</v>
      </c>
      <c r="D203" s="19">
        <f t="shared" si="122"/>
        <v>45</v>
      </c>
      <c r="E203" s="20" t="str">
        <f t="shared" ref="E203:E214" si="149">+E202</f>
        <v>GR</v>
      </c>
      <c r="F203" s="21"/>
      <c r="G203" s="22"/>
      <c r="H203" s="22"/>
      <c r="I203" s="23" t="s">
        <v>48</v>
      </c>
      <c r="J203" s="24">
        <v>6</v>
      </c>
      <c r="K203" s="22"/>
      <c r="L203" s="22"/>
      <c r="M203" s="22"/>
      <c r="N203" s="22"/>
      <c r="O203" s="22"/>
      <c r="P203" s="53" t="str">
        <f t="shared" si="145"/>
        <v>Ventas Estimadas de Empresas del Sector Agrícola por Cultivo en la Categoría de Tamaño Específica: PEQUEÑA 3 del Servicio de Impuestos Internos de Chile para el Año 2020 (USD)</v>
      </c>
      <c r="Q203" s="20" t="str">
        <f t="shared" si="148"/>
        <v>Gráfico 4</v>
      </c>
      <c r="R203" s="26" t="s">
        <v>74</v>
      </c>
      <c r="S203" s="27">
        <f t="shared" si="114"/>
        <v>6</v>
      </c>
      <c r="T203" s="28"/>
      <c r="U203" s="28"/>
      <c r="V203" s="28"/>
      <c r="W203" s="28"/>
      <c r="X203" s="28"/>
      <c r="Y203" s="28"/>
      <c r="Z203" s="25" t="str">
        <f t="shared" si="147"/>
        <v>https://analytics.zoho.com/open-view/2395394000001128820?ZOHO_CRITERIA=%224.5%22.%22Id_Tama%C3%B1o_Espec%C3%ADfico%22%3D6</v>
      </c>
      <c r="AA203" s="54" t="s">
        <v>127</v>
      </c>
      <c r="AB203" s="30" t="str">
        <f t="shared" si="143"/>
        <v>Chile</v>
      </c>
      <c r="AC203" s="31" t="str">
        <f t="shared" si="143"/>
        <v>Año 2020</v>
      </c>
      <c r="AD203" s="32" t="str">
        <f t="shared" si="143"/>
        <v>Dólar USA</v>
      </c>
      <c r="AE203" s="30" t="str">
        <f t="shared" si="143"/>
        <v>Ventas</v>
      </c>
      <c r="AG203" s="33" t="str">
        <f t="shared" si="116"/>
        <v>Gráfico 4</v>
      </c>
      <c r="AH203" s="34" t="str">
        <f t="shared" si="126"/>
        <v>Ventas Estimadas Agricultura</v>
      </c>
      <c r="AI203" s="34" t="str">
        <f t="shared" si="139"/>
        <v>Ventas Estimadas de empresas dedicadas a agricultura y/o ganadería clasificadas por el Servicio de Impuestos Internos de tamaño PEQUEÑA 3</v>
      </c>
      <c r="AJ203" s="34" t="str">
        <f t="shared" si="118"/>
        <v>Ventas Estimadas de Empresas del Sector Agrícola por Cultivo en la Categoría de Tamaño Específica: PEQUEÑA 3 del Servicio de Impuestos Internos de Chile para el Año 2020 (USD)</v>
      </c>
      <c r="AK203" s="35" t="str">
        <f t="shared" si="144"/>
        <v>Año 2020</v>
      </c>
      <c r="AL203" s="34" t="str">
        <f t="shared" si="144"/>
        <v>venta estimada, empresas en agricultura, cultivos, actividad económica, agricultura, ganadería</v>
      </c>
      <c r="AM203" s="36" t="str">
        <f t="shared" si="119"/>
        <v>https://analytics.zoho.com/open-view/2395394000001128820?ZOHO_CRITERIA=%224.5%22.%22Id_Tama%C3%B1o_Espec%C3%ADfico%22%3D6</v>
      </c>
      <c r="AN203" s="44" t="str">
        <f t="shared" si="141"/>
        <v>CHL</v>
      </c>
      <c r="AO203" s="44" t="str">
        <f t="shared" si="141"/>
        <v>País</v>
      </c>
      <c r="AP203" s="34" t="str">
        <f t="shared" si="141"/>
        <v>Número de Empleados de las empresas dedicadas a una actividad económica asociada a la agricultura o la ganadería, según tamaño de la empresa.</v>
      </c>
      <c r="AQ203" s="45">
        <f t="shared" si="141"/>
        <v>44324</v>
      </c>
      <c r="AR203" s="36" t="str">
        <f t="shared" si="141"/>
        <v>Español</v>
      </c>
      <c r="AS203" s="36" t="str">
        <f t="shared" si="141"/>
        <v>Naty</v>
      </c>
      <c r="AT203" s="40" t="str">
        <f t="shared" si="141"/>
        <v>No Aplica</v>
      </c>
      <c r="AU203" s="40" t="str">
        <f t="shared" si="141"/>
        <v>No Aplica</v>
      </c>
      <c r="AV203" s="40" t="str">
        <f t="shared" si="141"/>
        <v>No Aplica</v>
      </c>
      <c r="AW203" s="35">
        <f t="shared" si="141"/>
        <v>100100000</v>
      </c>
      <c r="AX203" s="41" t="e">
        <f t="shared" si="141"/>
        <v>#REF!</v>
      </c>
      <c r="AY203" s="46" t="str">
        <f t="shared" si="141"/>
        <v>Fruta</v>
      </c>
      <c r="AZ203" s="40">
        <f t="shared" si="141"/>
        <v>38</v>
      </c>
      <c r="BA203" s="41" t="e">
        <f>+VLOOKUP($Z203,[2]!Temporalidad[[nombre]:[Columna1]],7,0)</f>
        <v>#REF!</v>
      </c>
      <c r="BB203" s="41" t="e">
        <f>+VLOOKUP($B203,[2]!Tipo_Gráfico[#Data],2,0)</f>
        <v>#REF!</v>
      </c>
      <c r="BC203" s="36" t="str">
        <f t="shared" si="128"/>
        <v>Servicio de Impuestos Internos , Ministerio de Hacienda, Chile</v>
      </c>
      <c r="BD203" s="35" t="e">
        <f>+VLOOKUP($AA203,[2]!unidad_medida[[nombre]:[Columna1]],2,0)</f>
        <v>#REF!</v>
      </c>
      <c r="BE203" s="40" t="str">
        <f t="shared" si="142"/>
        <v>No Aplica</v>
      </c>
      <c r="BF203" s="40" t="str">
        <f t="shared" si="142"/>
        <v>No Aplica</v>
      </c>
      <c r="BG203" s="40" t="str">
        <f t="shared" si="142"/>
        <v>No Aplica</v>
      </c>
      <c r="BH203" s="41" t="e">
        <f>+VLOOKUP($AP203,[2]!Responsables[#Data],3,0)</f>
        <v>#REF!</v>
      </c>
      <c r="BI203" s="41" t="e">
        <f>+VLOOKUP($AA203,[2]!unidad_medida[[nombre]:[Columna1]],5,0)</f>
        <v>#REF!</v>
      </c>
    </row>
    <row r="204" spans="1:61" ht="43.5" x14ac:dyDescent="0.35">
      <c r="A204" s="58" t="s">
        <v>250</v>
      </c>
      <c r="B204" s="58" t="s">
        <v>251</v>
      </c>
      <c r="C204" s="59">
        <v>4.2</v>
      </c>
      <c r="D204" s="19">
        <f t="shared" si="122"/>
        <v>46</v>
      </c>
      <c r="E204" s="20" t="str">
        <f t="shared" si="149"/>
        <v>GR</v>
      </c>
      <c r="F204" s="21"/>
      <c r="G204" s="22"/>
      <c r="H204" s="22"/>
      <c r="I204" s="23" t="s">
        <v>48</v>
      </c>
      <c r="J204" s="24">
        <v>7</v>
      </c>
      <c r="K204" s="22"/>
      <c r="L204" s="22"/>
      <c r="M204" s="22"/>
      <c r="N204" s="22"/>
      <c r="O204" s="22"/>
      <c r="P204" s="53" t="str">
        <f t="shared" si="145"/>
        <v>Ventas Estimadas de Empresas del Sector Agrícola por Cultivo en la Categoría de Tamaño Específica: MICRO 3 del Servicio de Impuestos Internos de Chile para el Año 2020 (USD)</v>
      </c>
      <c r="Q204" s="20" t="str">
        <f t="shared" si="148"/>
        <v>Gráfico 4</v>
      </c>
      <c r="R204" s="26" t="s">
        <v>76</v>
      </c>
      <c r="S204" s="27">
        <f t="shared" si="114"/>
        <v>7</v>
      </c>
      <c r="T204" s="28"/>
      <c r="U204" s="28"/>
      <c r="V204" s="28"/>
      <c r="W204" s="28"/>
      <c r="X204" s="28"/>
      <c r="Y204" s="28"/>
      <c r="Z204" s="25" t="str">
        <f t="shared" si="147"/>
        <v>https://analytics.zoho.com/open-view/2395394000001128820?ZOHO_CRITERIA=%224.5%22.%22Id_Tama%C3%B1o_Espec%C3%ADfico%22%3D7</v>
      </c>
      <c r="AA204" s="54" t="s">
        <v>128</v>
      </c>
      <c r="AB204" s="30" t="str">
        <f t="shared" si="143"/>
        <v>Chile</v>
      </c>
      <c r="AC204" s="31" t="str">
        <f t="shared" si="143"/>
        <v>Año 2020</v>
      </c>
      <c r="AD204" s="32" t="str">
        <f t="shared" si="143"/>
        <v>Dólar USA</v>
      </c>
      <c r="AE204" s="30" t="str">
        <f t="shared" si="143"/>
        <v>Ventas</v>
      </c>
      <c r="AG204" s="33" t="str">
        <f t="shared" si="116"/>
        <v>Gráfico 4</v>
      </c>
      <c r="AH204" s="34" t="str">
        <f t="shared" si="126"/>
        <v>Ventas Estimadas Agricultura</v>
      </c>
      <c r="AI204" s="34" t="str">
        <f t="shared" si="139"/>
        <v>Ventas Estimadas de empresas dedicadas a agricultura y/o ganadería clasificadas por el Servicio de Impuestos Internos de tamaño MICRO 3</v>
      </c>
      <c r="AJ204" s="34" t="str">
        <f t="shared" si="118"/>
        <v>Ventas Estimadas de Empresas del Sector Agrícola por Cultivo en la Categoría de Tamaño Específica: MICRO 3 del Servicio de Impuestos Internos de Chile para el Año 2020 (USD)</v>
      </c>
      <c r="AK204" s="35" t="str">
        <f t="shared" si="144"/>
        <v>Año 2020</v>
      </c>
      <c r="AL204" s="34" t="str">
        <f t="shared" si="144"/>
        <v>venta estimada, empresas en agricultura, cultivos, actividad económica, agricultura, ganadería</v>
      </c>
      <c r="AM204" s="36" t="str">
        <f t="shared" si="119"/>
        <v>https://analytics.zoho.com/open-view/2395394000001128820?ZOHO_CRITERIA=%224.5%22.%22Id_Tama%C3%B1o_Espec%C3%ADfico%22%3D7</v>
      </c>
      <c r="AN204" s="44" t="str">
        <f t="shared" si="141"/>
        <v>CHL</v>
      </c>
      <c r="AO204" s="44" t="str">
        <f t="shared" si="141"/>
        <v>País</v>
      </c>
      <c r="AP204" s="34" t="str">
        <f t="shared" si="141"/>
        <v>Número de Empleados de las empresas dedicadas a una actividad económica asociada a la agricultura o la ganadería, según tamaño de la empresa.</v>
      </c>
      <c r="AQ204" s="45">
        <f t="shared" si="141"/>
        <v>44324</v>
      </c>
      <c r="AR204" s="36" t="str">
        <f t="shared" si="141"/>
        <v>Español</v>
      </c>
      <c r="AS204" s="36" t="str">
        <f t="shared" si="141"/>
        <v>Naty</v>
      </c>
      <c r="AT204" s="40" t="str">
        <f t="shared" si="141"/>
        <v>No Aplica</v>
      </c>
      <c r="AU204" s="40" t="str">
        <f t="shared" si="141"/>
        <v>No Aplica</v>
      </c>
      <c r="AV204" s="40" t="str">
        <f t="shared" si="141"/>
        <v>No Aplica</v>
      </c>
      <c r="AW204" s="35">
        <f t="shared" si="141"/>
        <v>100100000</v>
      </c>
      <c r="AX204" s="41" t="e">
        <f t="shared" si="141"/>
        <v>#REF!</v>
      </c>
      <c r="AY204" s="46" t="str">
        <f t="shared" si="141"/>
        <v>Fruta</v>
      </c>
      <c r="AZ204" s="40">
        <f t="shared" si="141"/>
        <v>38</v>
      </c>
      <c r="BA204" s="41" t="e">
        <f>+VLOOKUP($Z204,[2]!Temporalidad[[nombre]:[Columna1]],7,0)</f>
        <v>#REF!</v>
      </c>
      <c r="BB204" s="41" t="e">
        <f>+VLOOKUP($B204,[2]!Tipo_Gráfico[#Data],2,0)</f>
        <v>#REF!</v>
      </c>
      <c r="BC204" s="36" t="str">
        <f t="shared" si="128"/>
        <v>Servicio de Impuestos Internos , Ministerio de Hacienda, Chile</v>
      </c>
      <c r="BD204" s="35" t="e">
        <f>+VLOOKUP($AA204,[2]!unidad_medida[[nombre]:[Columna1]],2,0)</f>
        <v>#REF!</v>
      </c>
      <c r="BE204" s="40" t="str">
        <f t="shared" si="142"/>
        <v>No Aplica</v>
      </c>
      <c r="BF204" s="40" t="str">
        <f t="shared" si="142"/>
        <v>No Aplica</v>
      </c>
      <c r="BG204" s="40" t="str">
        <f t="shared" si="142"/>
        <v>No Aplica</v>
      </c>
      <c r="BH204" s="41" t="e">
        <f>+VLOOKUP($AP204,[2]!Responsables[#Data],3,0)</f>
        <v>#REF!</v>
      </c>
      <c r="BI204" s="41" t="e">
        <f>+VLOOKUP($AA204,[2]!unidad_medida[[nombre]:[Columna1]],5,0)</f>
        <v>#REF!</v>
      </c>
    </row>
    <row r="205" spans="1:61" ht="43.5" x14ac:dyDescent="0.35">
      <c r="A205" s="58" t="s">
        <v>250</v>
      </c>
      <c r="B205" s="58" t="s">
        <v>251</v>
      </c>
      <c r="C205" s="59">
        <v>4.2</v>
      </c>
      <c r="D205" s="19">
        <f t="shared" si="122"/>
        <v>47</v>
      </c>
      <c r="E205" s="20" t="str">
        <f t="shared" si="149"/>
        <v>GR</v>
      </c>
      <c r="F205" s="21"/>
      <c r="G205" s="22"/>
      <c r="H205" s="22"/>
      <c r="I205" s="23" t="s">
        <v>48</v>
      </c>
      <c r="J205" s="24">
        <v>8</v>
      </c>
      <c r="K205" s="22"/>
      <c r="L205" s="22"/>
      <c r="M205" s="22"/>
      <c r="N205" s="22"/>
      <c r="O205" s="22"/>
      <c r="P205" s="53" t="str">
        <f t="shared" si="145"/>
        <v>Ventas Estimadas de Empresas del Sector Agrícola por Cultivo en la Categoría de Tamaño Específica: GRANDE 1 del Servicio de Impuestos Internos de Chile para el Año 2020 (USD)</v>
      </c>
      <c r="Q205" s="20" t="str">
        <f t="shared" si="148"/>
        <v>Gráfico 4</v>
      </c>
      <c r="R205" s="26" t="s">
        <v>78</v>
      </c>
      <c r="S205" s="27">
        <f t="shared" si="114"/>
        <v>8</v>
      </c>
      <c r="T205" s="28"/>
      <c r="U205" s="28"/>
      <c r="V205" s="28"/>
      <c r="W205" s="28"/>
      <c r="X205" s="28"/>
      <c r="Y205" s="28"/>
      <c r="Z205" s="25" t="str">
        <f t="shared" si="147"/>
        <v>https://analytics.zoho.com/open-view/2395394000001128820?ZOHO_CRITERIA=%224.5%22.%22Id_Tama%C3%B1o_Espec%C3%ADfico%22%3D8</v>
      </c>
      <c r="AA205" s="54" t="s">
        <v>129</v>
      </c>
      <c r="AB205" s="30" t="str">
        <f t="shared" si="143"/>
        <v>Chile</v>
      </c>
      <c r="AC205" s="31" t="str">
        <f t="shared" si="143"/>
        <v>Año 2020</v>
      </c>
      <c r="AD205" s="32" t="str">
        <f t="shared" si="143"/>
        <v>Dólar USA</v>
      </c>
      <c r="AE205" s="30" t="str">
        <f t="shared" si="143"/>
        <v>Ventas</v>
      </c>
      <c r="AG205" s="33" t="str">
        <f t="shared" si="116"/>
        <v>Gráfico 4</v>
      </c>
      <c r="AH205" s="34" t="str">
        <f t="shared" si="126"/>
        <v>Ventas Estimadas Agricultura</v>
      </c>
      <c r="AI205" s="34" t="str">
        <f t="shared" si="139"/>
        <v>Ventas Estimadas de empresas dedicadas a agricultura y/o ganadería clasificadas por el Servicio de Impuestos Internos de tamaño GRANDE 1</v>
      </c>
      <c r="AJ205" s="34" t="str">
        <f t="shared" si="118"/>
        <v>Ventas Estimadas de Empresas del Sector Agrícola por Cultivo en la Categoría de Tamaño Específica: GRANDE 1 del Servicio de Impuestos Internos de Chile para el Año 2020 (USD)</v>
      </c>
      <c r="AK205" s="35" t="str">
        <f t="shared" si="144"/>
        <v>Año 2020</v>
      </c>
      <c r="AL205" s="34" t="str">
        <f t="shared" si="144"/>
        <v>venta estimada, empresas en agricultura, cultivos, actividad económica, agricultura, ganadería</v>
      </c>
      <c r="AM205" s="36" t="str">
        <f t="shared" si="119"/>
        <v>https://analytics.zoho.com/open-view/2395394000001128820?ZOHO_CRITERIA=%224.5%22.%22Id_Tama%C3%B1o_Espec%C3%ADfico%22%3D8</v>
      </c>
      <c r="AN205" s="44" t="str">
        <f t="shared" si="141"/>
        <v>CHL</v>
      </c>
      <c r="AO205" s="44" t="str">
        <f t="shared" si="141"/>
        <v>País</v>
      </c>
      <c r="AP205" s="34" t="str">
        <f t="shared" si="141"/>
        <v>Número de Empleados de las empresas dedicadas a una actividad económica asociada a la agricultura o la ganadería, según tamaño de la empresa.</v>
      </c>
      <c r="AQ205" s="45">
        <f t="shared" si="141"/>
        <v>44324</v>
      </c>
      <c r="AR205" s="36" t="str">
        <f t="shared" si="141"/>
        <v>Español</v>
      </c>
      <c r="AS205" s="36" t="str">
        <f t="shared" si="141"/>
        <v>Naty</v>
      </c>
      <c r="AT205" s="40" t="str">
        <f t="shared" si="141"/>
        <v>No Aplica</v>
      </c>
      <c r="AU205" s="40" t="str">
        <f t="shared" si="141"/>
        <v>No Aplica</v>
      </c>
      <c r="AV205" s="40" t="str">
        <f t="shared" si="141"/>
        <v>No Aplica</v>
      </c>
      <c r="AW205" s="35">
        <f t="shared" si="141"/>
        <v>100100000</v>
      </c>
      <c r="AX205" s="41" t="e">
        <f t="shared" si="141"/>
        <v>#REF!</v>
      </c>
      <c r="AY205" s="46" t="str">
        <f t="shared" si="141"/>
        <v>Fruta</v>
      </c>
      <c r="AZ205" s="40">
        <f t="shared" si="141"/>
        <v>38</v>
      </c>
      <c r="BA205" s="41" t="e">
        <f>+VLOOKUP($Z205,[2]!Temporalidad[[nombre]:[Columna1]],7,0)</f>
        <v>#REF!</v>
      </c>
      <c r="BB205" s="41" t="e">
        <f>+VLOOKUP($B205,[2]!Tipo_Gráfico[#Data],2,0)</f>
        <v>#REF!</v>
      </c>
      <c r="BC205" s="36" t="str">
        <f t="shared" si="128"/>
        <v>Servicio de Impuestos Internos , Ministerio de Hacienda, Chile</v>
      </c>
      <c r="BD205" s="35" t="e">
        <f>+VLOOKUP($AA205,[2]!unidad_medida[[nombre]:[Columna1]],2,0)</f>
        <v>#REF!</v>
      </c>
      <c r="BE205" s="40" t="str">
        <f t="shared" si="142"/>
        <v>No Aplica</v>
      </c>
      <c r="BF205" s="40" t="str">
        <f t="shared" si="142"/>
        <v>No Aplica</v>
      </c>
      <c r="BG205" s="40" t="str">
        <f t="shared" si="142"/>
        <v>No Aplica</v>
      </c>
      <c r="BH205" s="41" t="e">
        <f>+VLOOKUP($AP205,[2]!Responsables[#Data],3,0)</f>
        <v>#REF!</v>
      </c>
      <c r="BI205" s="41" t="e">
        <f>+VLOOKUP($AA205,[2]!unidad_medida[[nombre]:[Columna1]],5,0)</f>
        <v>#REF!</v>
      </c>
    </row>
    <row r="206" spans="1:61" ht="43.5" x14ac:dyDescent="0.35">
      <c r="A206" s="58" t="s">
        <v>250</v>
      </c>
      <c r="B206" s="58" t="s">
        <v>251</v>
      </c>
      <c r="C206" s="59">
        <v>4.2</v>
      </c>
      <c r="D206" s="19">
        <f t="shared" si="122"/>
        <v>48</v>
      </c>
      <c r="E206" s="20" t="str">
        <f t="shared" si="149"/>
        <v>GR</v>
      </c>
      <c r="F206" s="21"/>
      <c r="G206" s="22"/>
      <c r="H206" s="22"/>
      <c r="I206" s="23" t="s">
        <v>48</v>
      </c>
      <c r="J206" s="24">
        <v>9</v>
      </c>
      <c r="K206" s="22"/>
      <c r="L206" s="22"/>
      <c r="M206" s="22"/>
      <c r="N206" s="22"/>
      <c r="O206" s="22"/>
      <c r="P206" s="53" t="str">
        <f t="shared" si="145"/>
        <v>Ventas Estimadas de Empresas del Sector Agrícola por Cultivo en la Categoría de Tamaño Específica: PEQUEÑA 1 del Servicio de Impuestos Internos de Chile para el Año 2020 (USD)</v>
      </c>
      <c r="Q206" s="20" t="str">
        <f t="shared" si="148"/>
        <v>Gráfico 4</v>
      </c>
      <c r="R206" s="26" t="s">
        <v>80</v>
      </c>
      <c r="S206" s="27">
        <f t="shared" si="114"/>
        <v>9</v>
      </c>
      <c r="T206" s="28"/>
      <c r="U206" s="28"/>
      <c r="V206" s="28"/>
      <c r="W206" s="28"/>
      <c r="X206" s="28"/>
      <c r="Y206" s="28"/>
      <c r="Z206" s="25" t="str">
        <f t="shared" si="147"/>
        <v>https://analytics.zoho.com/open-view/2395394000001128820?ZOHO_CRITERIA=%224.5%22.%22Id_Tama%C3%B1o_Espec%C3%ADfico%22%3D9</v>
      </c>
      <c r="AA206" s="54" t="s">
        <v>130</v>
      </c>
      <c r="AB206" s="30" t="str">
        <f t="shared" si="143"/>
        <v>Chile</v>
      </c>
      <c r="AC206" s="31" t="str">
        <f t="shared" si="143"/>
        <v>Año 2020</v>
      </c>
      <c r="AD206" s="32" t="str">
        <f t="shared" si="143"/>
        <v>Dólar USA</v>
      </c>
      <c r="AE206" s="30" t="str">
        <f t="shared" si="143"/>
        <v>Ventas</v>
      </c>
      <c r="AG206" s="33" t="str">
        <f t="shared" si="116"/>
        <v>Gráfico 4</v>
      </c>
      <c r="AH206" s="34" t="str">
        <f t="shared" si="126"/>
        <v>Ventas Estimadas Agricultura</v>
      </c>
      <c r="AI206" s="34" t="str">
        <f t="shared" si="139"/>
        <v>Ventas Estimadas de empresas dedicadas a agricultura y/o ganadería clasificadas por el Servicio de Impuestos Internos de tamaño PEQUEÑA 1</v>
      </c>
      <c r="AJ206" s="34" t="str">
        <f t="shared" si="118"/>
        <v>Ventas Estimadas de Empresas del Sector Agrícola por Cultivo en la Categoría de Tamaño Específica: PEQUEÑA 1 del Servicio de Impuestos Internos de Chile para el Año 2020 (USD)</v>
      </c>
      <c r="AK206" s="35" t="str">
        <f t="shared" si="144"/>
        <v>Año 2020</v>
      </c>
      <c r="AL206" s="34" t="str">
        <f t="shared" si="144"/>
        <v>venta estimada, empresas en agricultura, cultivos, actividad económica, agricultura, ganadería</v>
      </c>
      <c r="AM206" s="36" t="str">
        <f t="shared" si="119"/>
        <v>https://analytics.zoho.com/open-view/2395394000001128820?ZOHO_CRITERIA=%224.5%22.%22Id_Tama%C3%B1o_Espec%C3%ADfico%22%3D9</v>
      </c>
      <c r="AN206" s="44" t="str">
        <f t="shared" si="141"/>
        <v>CHL</v>
      </c>
      <c r="AO206" s="44" t="str">
        <f t="shared" si="141"/>
        <v>País</v>
      </c>
      <c r="AP206" s="34" t="str">
        <f t="shared" si="141"/>
        <v>Número de Empleados de las empresas dedicadas a una actividad económica asociada a la agricultura o la ganadería, según tamaño de la empresa.</v>
      </c>
      <c r="AQ206" s="45">
        <f t="shared" si="141"/>
        <v>44324</v>
      </c>
      <c r="AR206" s="36" t="str">
        <f t="shared" si="141"/>
        <v>Español</v>
      </c>
      <c r="AS206" s="36" t="str">
        <f t="shared" si="141"/>
        <v>Naty</v>
      </c>
      <c r="AT206" s="40" t="str">
        <f t="shared" si="141"/>
        <v>No Aplica</v>
      </c>
      <c r="AU206" s="40" t="str">
        <f t="shared" si="141"/>
        <v>No Aplica</v>
      </c>
      <c r="AV206" s="40" t="str">
        <f t="shared" si="141"/>
        <v>No Aplica</v>
      </c>
      <c r="AW206" s="35">
        <f t="shared" si="141"/>
        <v>100100000</v>
      </c>
      <c r="AX206" s="41" t="e">
        <f t="shared" si="141"/>
        <v>#REF!</v>
      </c>
      <c r="AY206" s="46" t="str">
        <f t="shared" si="141"/>
        <v>Fruta</v>
      </c>
      <c r="AZ206" s="40">
        <f t="shared" si="141"/>
        <v>38</v>
      </c>
      <c r="BA206" s="41" t="e">
        <f>+VLOOKUP($Z206,[2]!Temporalidad[[nombre]:[Columna1]],7,0)</f>
        <v>#REF!</v>
      </c>
      <c r="BB206" s="41" t="e">
        <f>+VLOOKUP($B206,[2]!Tipo_Gráfico[#Data],2,0)</f>
        <v>#REF!</v>
      </c>
      <c r="BC206" s="36" t="str">
        <f t="shared" si="128"/>
        <v>Servicio de Impuestos Internos , Ministerio de Hacienda, Chile</v>
      </c>
      <c r="BD206" s="35" t="e">
        <f>+VLOOKUP($AA206,[2]!unidad_medida[[nombre]:[Columna1]],2,0)</f>
        <v>#REF!</v>
      </c>
      <c r="BE206" s="40" t="str">
        <f t="shared" si="142"/>
        <v>No Aplica</v>
      </c>
      <c r="BF206" s="40" t="str">
        <f t="shared" si="142"/>
        <v>No Aplica</v>
      </c>
      <c r="BG206" s="40" t="str">
        <f t="shared" si="142"/>
        <v>No Aplica</v>
      </c>
      <c r="BH206" s="41" t="e">
        <f>+VLOOKUP($AP206,[2]!Responsables[#Data],3,0)</f>
        <v>#REF!</v>
      </c>
      <c r="BI206" s="41" t="e">
        <f>+VLOOKUP($AA206,[2]!unidad_medida[[nombre]:[Columna1]],5,0)</f>
        <v>#REF!</v>
      </c>
    </row>
    <row r="207" spans="1:61" ht="43.5" x14ac:dyDescent="0.35">
      <c r="A207" s="58" t="s">
        <v>250</v>
      </c>
      <c r="B207" s="58" t="s">
        <v>251</v>
      </c>
      <c r="C207" s="59">
        <v>4.2</v>
      </c>
      <c r="D207" s="19">
        <f t="shared" si="122"/>
        <v>49</v>
      </c>
      <c r="E207" s="20" t="str">
        <f t="shared" si="149"/>
        <v>GR</v>
      </c>
      <c r="F207" s="21"/>
      <c r="G207" s="22"/>
      <c r="H207" s="22"/>
      <c r="I207" s="23" t="s">
        <v>48</v>
      </c>
      <c r="J207" s="24">
        <v>10</v>
      </c>
      <c r="K207" s="22"/>
      <c r="L207" s="22"/>
      <c r="M207" s="22"/>
      <c r="N207" s="22"/>
      <c r="O207" s="22"/>
      <c r="P207" s="53" t="str">
        <f t="shared" si="145"/>
        <v>Ventas Estimadas de Empresas del Sector Agrícola por Cultivo en la Categoría de Tamaño Específica: MEDIANA 2 del Servicio de Impuestos Internos de Chile para el Año 2020 (USD)</v>
      </c>
      <c r="Q207" s="20" t="str">
        <f t="shared" si="148"/>
        <v>Gráfico 4</v>
      </c>
      <c r="R207" s="26" t="s">
        <v>82</v>
      </c>
      <c r="S207" s="27">
        <f t="shared" si="114"/>
        <v>10</v>
      </c>
      <c r="T207" s="28"/>
      <c r="U207" s="28"/>
      <c r="V207" s="28"/>
      <c r="W207" s="28"/>
      <c r="X207" s="28"/>
      <c r="Y207" s="28"/>
      <c r="Z207" s="25" t="str">
        <f t="shared" si="147"/>
        <v>https://analytics.zoho.com/open-view/2395394000001128820?ZOHO_CRITERIA=%224.5%22.%22Id_Tama%C3%B1o_Espec%C3%ADfico%22%3D10</v>
      </c>
      <c r="AA207" s="54" t="s">
        <v>131</v>
      </c>
      <c r="AB207" s="30" t="str">
        <f t="shared" si="143"/>
        <v>Chile</v>
      </c>
      <c r="AC207" s="31" t="str">
        <f t="shared" si="143"/>
        <v>Año 2020</v>
      </c>
      <c r="AD207" s="32" t="str">
        <f t="shared" si="143"/>
        <v>Dólar USA</v>
      </c>
      <c r="AE207" s="30" t="str">
        <f t="shared" si="143"/>
        <v>Ventas</v>
      </c>
      <c r="AG207" s="33" t="str">
        <f t="shared" si="116"/>
        <v>Gráfico 4</v>
      </c>
      <c r="AH207" s="34" t="str">
        <f t="shared" si="126"/>
        <v>Ventas Estimadas Agricultura</v>
      </c>
      <c r="AI207" s="34" t="str">
        <f t="shared" si="139"/>
        <v>Ventas Estimadas de empresas dedicadas a agricultura y/o ganadería clasificadas por el Servicio de Impuestos Internos de tamaño MEDIANA 2</v>
      </c>
      <c r="AJ207" s="34" t="str">
        <f t="shared" si="118"/>
        <v>Ventas Estimadas de Empresas del Sector Agrícola por Cultivo en la Categoría de Tamaño Específica: MEDIANA 2 del Servicio de Impuestos Internos de Chile para el Año 2020 (USD)</v>
      </c>
      <c r="AK207" s="35" t="str">
        <f t="shared" si="144"/>
        <v>Año 2020</v>
      </c>
      <c r="AL207" s="34" t="str">
        <f t="shared" si="144"/>
        <v>venta estimada, empresas en agricultura, cultivos, actividad económica, agricultura, ganadería</v>
      </c>
      <c r="AM207" s="36" t="str">
        <f t="shared" si="119"/>
        <v>https://analytics.zoho.com/open-view/2395394000001128820?ZOHO_CRITERIA=%224.5%22.%22Id_Tama%C3%B1o_Espec%C3%ADfico%22%3D10</v>
      </c>
      <c r="AN207" s="44" t="str">
        <f t="shared" si="141"/>
        <v>CHL</v>
      </c>
      <c r="AO207" s="44" t="str">
        <f t="shared" si="141"/>
        <v>País</v>
      </c>
      <c r="AP207" s="34" t="str">
        <f t="shared" si="141"/>
        <v>Número de Empleados de las empresas dedicadas a una actividad económica asociada a la agricultura o la ganadería, según tamaño de la empresa.</v>
      </c>
      <c r="AQ207" s="45">
        <f t="shared" si="141"/>
        <v>44324</v>
      </c>
      <c r="AR207" s="36" t="str">
        <f t="shared" si="141"/>
        <v>Español</v>
      </c>
      <c r="AS207" s="36" t="str">
        <f t="shared" si="141"/>
        <v>Naty</v>
      </c>
      <c r="AT207" s="40" t="str">
        <f t="shared" si="141"/>
        <v>No Aplica</v>
      </c>
      <c r="AU207" s="40" t="str">
        <f t="shared" si="141"/>
        <v>No Aplica</v>
      </c>
      <c r="AV207" s="40" t="str">
        <f t="shared" si="141"/>
        <v>No Aplica</v>
      </c>
      <c r="AW207" s="35">
        <f t="shared" si="141"/>
        <v>100100000</v>
      </c>
      <c r="AX207" s="41" t="e">
        <f t="shared" si="141"/>
        <v>#REF!</v>
      </c>
      <c r="AY207" s="46" t="str">
        <f t="shared" si="141"/>
        <v>Fruta</v>
      </c>
      <c r="AZ207" s="40">
        <f t="shared" si="141"/>
        <v>38</v>
      </c>
      <c r="BA207" s="41" t="e">
        <f>+VLOOKUP($Z207,[2]!Temporalidad[[nombre]:[Columna1]],7,0)</f>
        <v>#REF!</v>
      </c>
      <c r="BB207" s="41" t="e">
        <f>+VLOOKUP($B207,[2]!Tipo_Gráfico[#Data],2,0)</f>
        <v>#REF!</v>
      </c>
      <c r="BC207" s="36" t="str">
        <f t="shared" si="128"/>
        <v>Servicio de Impuestos Internos , Ministerio de Hacienda, Chile</v>
      </c>
      <c r="BD207" s="35" t="e">
        <f>+VLOOKUP($AA207,[2]!unidad_medida[[nombre]:[Columna1]],2,0)</f>
        <v>#REF!</v>
      </c>
      <c r="BE207" s="40" t="str">
        <f t="shared" si="142"/>
        <v>No Aplica</v>
      </c>
      <c r="BF207" s="40" t="str">
        <f t="shared" si="142"/>
        <v>No Aplica</v>
      </c>
      <c r="BG207" s="40" t="str">
        <f t="shared" si="142"/>
        <v>No Aplica</v>
      </c>
      <c r="BH207" s="41" t="e">
        <f>+VLOOKUP($AP207,[2]!Responsables[#Data],3,0)</f>
        <v>#REF!</v>
      </c>
      <c r="BI207" s="41" t="e">
        <f>+VLOOKUP($AA207,[2]!unidad_medida[[nombre]:[Columna1]],5,0)</f>
        <v>#REF!</v>
      </c>
    </row>
    <row r="208" spans="1:61" ht="43.5" x14ac:dyDescent="0.35">
      <c r="A208" s="58" t="s">
        <v>250</v>
      </c>
      <c r="B208" s="58" t="s">
        <v>251</v>
      </c>
      <c r="C208" s="59">
        <v>4.2</v>
      </c>
      <c r="D208" s="19">
        <f t="shared" si="122"/>
        <v>50</v>
      </c>
      <c r="E208" s="20" t="str">
        <f t="shared" si="149"/>
        <v>GR</v>
      </c>
      <c r="F208" s="21"/>
      <c r="G208" s="22"/>
      <c r="H208" s="22"/>
      <c r="I208" s="23" t="s">
        <v>48</v>
      </c>
      <c r="J208" s="24">
        <v>11</v>
      </c>
      <c r="K208" s="22"/>
      <c r="L208" s="22"/>
      <c r="M208" s="22"/>
      <c r="N208" s="22"/>
      <c r="O208" s="22"/>
      <c r="P208" s="53" t="str">
        <f t="shared" si="145"/>
        <v>Ventas Estimadas de Empresas del Sector Agrícola por Cultivo en la Categoría de Tamaño Específica: GRANDE 2 del Servicio de Impuestos Internos de Chile para el Año 2020 (USD)</v>
      </c>
      <c r="Q208" s="20" t="str">
        <f t="shared" si="148"/>
        <v>Gráfico 4</v>
      </c>
      <c r="R208" s="26" t="s">
        <v>84</v>
      </c>
      <c r="S208" s="27">
        <f t="shared" si="114"/>
        <v>11</v>
      </c>
      <c r="T208" s="28"/>
      <c r="U208" s="28"/>
      <c r="V208" s="28"/>
      <c r="W208" s="28"/>
      <c r="X208" s="28"/>
      <c r="Y208" s="28"/>
      <c r="Z208" s="25" t="str">
        <f t="shared" si="147"/>
        <v>https://analytics.zoho.com/open-view/2395394000001128820?ZOHO_CRITERIA=%224.5%22.%22Id_Tama%C3%B1o_Espec%C3%ADfico%22%3D11</v>
      </c>
      <c r="AA208" s="54" t="s">
        <v>132</v>
      </c>
      <c r="AB208" s="30" t="str">
        <f t="shared" si="143"/>
        <v>Chile</v>
      </c>
      <c r="AC208" s="31" t="str">
        <f t="shared" si="143"/>
        <v>Año 2020</v>
      </c>
      <c r="AD208" s="32" t="str">
        <f t="shared" si="143"/>
        <v>Dólar USA</v>
      </c>
      <c r="AE208" s="30" t="str">
        <f t="shared" si="143"/>
        <v>Ventas</v>
      </c>
      <c r="AG208" s="33" t="str">
        <f t="shared" si="116"/>
        <v>Gráfico 4</v>
      </c>
      <c r="AH208" s="34" t="str">
        <f t="shared" si="126"/>
        <v>Ventas Estimadas Agricultura</v>
      </c>
      <c r="AI208" s="34" t="str">
        <f t="shared" si="139"/>
        <v>Ventas Estimadas de empresas dedicadas a agricultura y/o ganadería clasificadas por el Servicio de Impuestos Internos de tamaño GRANDE 2</v>
      </c>
      <c r="AJ208" s="34" t="str">
        <f t="shared" si="118"/>
        <v>Ventas Estimadas de Empresas del Sector Agrícola por Cultivo en la Categoría de Tamaño Específica: GRANDE 2 del Servicio de Impuestos Internos de Chile para el Año 2020 (USD)</v>
      </c>
      <c r="AK208" s="35" t="str">
        <f t="shared" si="144"/>
        <v>Año 2020</v>
      </c>
      <c r="AL208" s="34" t="str">
        <f t="shared" si="144"/>
        <v>venta estimada, empresas en agricultura, cultivos, actividad económica, agricultura, ganadería</v>
      </c>
      <c r="AM208" s="36" t="str">
        <f t="shared" si="119"/>
        <v>https://analytics.zoho.com/open-view/2395394000001128820?ZOHO_CRITERIA=%224.5%22.%22Id_Tama%C3%B1o_Espec%C3%ADfico%22%3D11</v>
      </c>
      <c r="AN208" s="44" t="str">
        <f t="shared" ref="AN208:AZ223" si="150">+AN207</f>
        <v>CHL</v>
      </c>
      <c r="AO208" s="44" t="str">
        <f t="shared" si="150"/>
        <v>País</v>
      </c>
      <c r="AP208" s="34" t="str">
        <f t="shared" si="150"/>
        <v>Número de Empleados de las empresas dedicadas a una actividad económica asociada a la agricultura o la ganadería, según tamaño de la empresa.</v>
      </c>
      <c r="AQ208" s="45">
        <f t="shared" si="150"/>
        <v>44324</v>
      </c>
      <c r="AR208" s="36" t="str">
        <f t="shared" si="150"/>
        <v>Español</v>
      </c>
      <c r="AS208" s="36" t="str">
        <f t="shared" si="150"/>
        <v>Naty</v>
      </c>
      <c r="AT208" s="40" t="str">
        <f t="shared" si="150"/>
        <v>No Aplica</v>
      </c>
      <c r="AU208" s="40" t="str">
        <f t="shared" si="150"/>
        <v>No Aplica</v>
      </c>
      <c r="AV208" s="40" t="str">
        <f t="shared" si="150"/>
        <v>No Aplica</v>
      </c>
      <c r="AW208" s="35">
        <f t="shared" si="150"/>
        <v>100100000</v>
      </c>
      <c r="AX208" s="41" t="e">
        <f t="shared" si="150"/>
        <v>#REF!</v>
      </c>
      <c r="AY208" s="46" t="str">
        <f t="shared" si="150"/>
        <v>Fruta</v>
      </c>
      <c r="AZ208" s="40">
        <f t="shared" si="150"/>
        <v>38</v>
      </c>
      <c r="BA208" s="41" t="e">
        <f>+VLOOKUP($Z208,[2]!Temporalidad[[nombre]:[Columna1]],7,0)</f>
        <v>#REF!</v>
      </c>
      <c r="BB208" s="41" t="e">
        <f>+VLOOKUP($B208,[2]!Tipo_Gráfico[#Data],2,0)</f>
        <v>#REF!</v>
      </c>
      <c r="BC208" s="36" t="str">
        <f t="shared" si="128"/>
        <v>Servicio de Impuestos Internos , Ministerio de Hacienda, Chile</v>
      </c>
      <c r="BD208" s="35" t="e">
        <f>+VLOOKUP($AA208,[2]!unidad_medida[[nombre]:[Columna1]],2,0)</f>
        <v>#REF!</v>
      </c>
      <c r="BE208" s="40" t="str">
        <f t="shared" ref="BE208:BG223" si="151">+BE207</f>
        <v>No Aplica</v>
      </c>
      <c r="BF208" s="40" t="str">
        <f t="shared" si="151"/>
        <v>No Aplica</v>
      </c>
      <c r="BG208" s="40" t="str">
        <f t="shared" si="151"/>
        <v>No Aplica</v>
      </c>
      <c r="BH208" s="41" t="e">
        <f>+VLOOKUP($AP208,[2]!Responsables[#Data],3,0)</f>
        <v>#REF!</v>
      </c>
      <c r="BI208" s="41" t="e">
        <f>+VLOOKUP($AA208,[2]!unidad_medida[[nombre]:[Columna1]],5,0)</f>
        <v>#REF!</v>
      </c>
    </row>
    <row r="209" spans="1:61" ht="43.5" x14ac:dyDescent="0.35">
      <c r="A209" s="58" t="s">
        <v>250</v>
      </c>
      <c r="B209" s="58" t="s">
        <v>251</v>
      </c>
      <c r="C209" s="59">
        <v>4.2</v>
      </c>
      <c r="D209" s="19">
        <f t="shared" si="122"/>
        <v>51</v>
      </c>
      <c r="E209" s="20" t="str">
        <f t="shared" si="149"/>
        <v>GR</v>
      </c>
      <c r="F209" s="21"/>
      <c r="G209" s="22"/>
      <c r="H209" s="22"/>
      <c r="I209" s="23" t="s">
        <v>48</v>
      </c>
      <c r="J209" s="24">
        <v>12</v>
      </c>
      <c r="K209" s="22"/>
      <c r="L209" s="22"/>
      <c r="M209" s="22"/>
      <c r="N209" s="22"/>
      <c r="O209" s="22"/>
      <c r="P209" s="53" t="str">
        <f t="shared" si="145"/>
        <v>Ventas Estimadas de Empresas del Sector Agrícola por Cultivo en la Categoría de Tamaño Específica: GRANDE 4 del Servicio de Impuestos Internos de Chile para el Año 2020 (USD)</v>
      </c>
      <c r="Q209" s="20" t="str">
        <f t="shared" si="148"/>
        <v>Gráfico 4</v>
      </c>
      <c r="R209" s="26" t="s">
        <v>86</v>
      </c>
      <c r="S209" s="27">
        <f t="shared" si="114"/>
        <v>12</v>
      </c>
      <c r="T209" s="28"/>
      <c r="U209" s="28"/>
      <c r="V209" s="28"/>
      <c r="W209" s="28"/>
      <c r="X209" s="28"/>
      <c r="Y209" s="28"/>
      <c r="Z209" s="25" t="str">
        <f t="shared" si="147"/>
        <v>https://analytics.zoho.com/open-view/2395394000001128820?ZOHO_CRITERIA=%224.5%22.%22Id_Tama%C3%B1o_Espec%C3%ADfico%22%3D12</v>
      </c>
      <c r="AA209" s="54" t="s">
        <v>133</v>
      </c>
      <c r="AB209" s="30" t="str">
        <f t="shared" ref="AB209:AE224" si="152">+AB208</f>
        <v>Chile</v>
      </c>
      <c r="AC209" s="31" t="str">
        <f t="shared" si="152"/>
        <v>Año 2020</v>
      </c>
      <c r="AD209" s="32" t="str">
        <f t="shared" si="152"/>
        <v>Dólar USA</v>
      </c>
      <c r="AE209" s="30" t="str">
        <f t="shared" si="152"/>
        <v>Ventas</v>
      </c>
      <c r="AG209" s="33" t="str">
        <f t="shared" si="116"/>
        <v>Gráfico 4</v>
      </c>
      <c r="AH209" s="34" t="str">
        <f t="shared" si="126"/>
        <v>Ventas Estimadas Agricultura</v>
      </c>
      <c r="AI209" s="34" t="str">
        <f t="shared" si="139"/>
        <v>Ventas Estimadas de empresas dedicadas a agricultura y/o ganadería clasificadas por el Servicio de Impuestos Internos de tamaño GRANDE 4</v>
      </c>
      <c r="AJ209" s="34" t="str">
        <f t="shared" si="118"/>
        <v>Ventas Estimadas de Empresas del Sector Agrícola por Cultivo en la Categoría de Tamaño Específica: GRANDE 4 del Servicio de Impuestos Internos de Chile para el Año 2020 (USD)</v>
      </c>
      <c r="AK209" s="35" t="str">
        <f t="shared" ref="AK209:AL224" si="153">+AK208</f>
        <v>Año 2020</v>
      </c>
      <c r="AL209" s="34" t="str">
        <f t="shared" si="153"/>
        <v>venta estimada, empresas en agricultura, cultivos, actividad económica, agricultura, ganadería</v>
      </c>
      <c r="AM209" s="36" t="str">
        <f t="shared" si="119"/>
        <v>https://analytics.zoho.com/open-view/2395394000001128820?ZOHO_CRITERIA=%224.5%22.%22Id_Tama%C3%B1o_Espec%C3%ADfico%22%3D12</v>
      </c>
      <c r="AN209" s="44" t="str">
        <f t="shared" si="150"/>
        <v>CHL</v>
      </c>
      <c r="AO209" s="44" t="str">
        <f t="shared" si="150"/>
        <v>País</v>
      </c>
      <c r="AP209" s="34" t="str">
        <f t="shared" si="150"/>
        <v>Número de Empleados de las empresas dedicadas a una actividad económica asociada a la agricultura o la ganadería, según tamaño de la empresa.</v>
      </c>
      <c r="AQ209" s="45">
        <f t="shared" si="150"/>
        <v>44324</v>
      </c>
      <c r="AR209" s="36" t="str">
        <f t="shared" si="150"/>
        <v>Español</v>
      </c>
      <c r="AS209" s="36" t="str">
        <f t="shared" si="150"/>
        <v>Naty</v>
      </c>
      <c r="AT209" s="40" t="str">
        <f t="shared" si="150"/>
        <v>No Aplica</v>
      </c>
      <c r="AU209" s="40" t="str">
        <f t="shared" si="150"/>
        <v>No Aplica</v>
      </c>
      <c r="AV209" s="40" t="str">
        <f t="shared" si="150"/>
        <v>No Aplica</v>
      </c>
      <c r="AW209" s="35">
        <f t="shared" si="150"/>
        <v>100100000</v>
      </c>
      <c r="AX209" s="41" t="e">
        <f t="shared" si="150"/>
        <v>#REF!</v>
      </c>
      <c r="AY209" s="46" t="str">
        <f t="shared" si="150"/>
        <v>Fruta</v>
      </c>
      <c r="AZ209" s="40">
        <f t="shared" si="150"/>
        <v>38</v>
      </c>
      <c r="BA209" s="41" t="e">
        <f>+VLOOKUP($Z209,[2]!Temporalidad[[nombre]:[Columna1]],7,0)</f>
        <v>#REF!</v>
      </c>
      <c r="BB209" s="41" t="e">
        <f>+VLOOKUP($B209,[2]!Tipo_Gráfico[#Data],2,0)</f>
        <v>#REF!</v>
      </c>
      <c r="BC209" s="36" t="str">
        <f t="shared" si="128"/>
        <v>Servicio de Impuestos Internos , Ministerio de Hacienda, Chile</v>
      </c>
      <c r="BD209" s="35" t="e">
        <f>+VLOOKUP($AA209,[2]!unidad_medida[[nombre]:[Columna1]],2,0)</f>
        <v>#REF!</v>
      </c>
      <c r="BE209" s="40" t="str">
        <f t="shared" si="151"/>
        <v>No Aplica</v>
      </c>
      <c r="BF209" s="40" t="str">
        <f t="shared" si="151"/>
        <v>No Aplica</v>
      </c>
      <c r="BG209" s="40" t="str">
        <f t="shared" si="151"/>
        <v>No Aplica</v>
      </c>
      <c r="BH209" s="41" t="e">
        <f>+VLOOKUP($AP209,[2]!Responsables[#Data],3,0)</f>
        <v>#REF!</v>
      </c>
      <c r="BI209" s="41" t="e">
        <f>+VLOOKUP($AA209,[2]!unidad_medida[[nombre]:[Columna1]],5,0)</f>
        <v>#REF!</v>
      </c>
    </row>
    <row r="210" spans="1:61" ht="43.5" x14ac:dyDescent="0.35">
      <c r="A210" s="58" t="s">
        <v>250</v>
      </c>
      <c r="B210" s="58" t="s">
        <v>251</v>
      </c>
      <c r="C210" s="59">
        <v>4.2</v>
      </c>
      <c r="D210" s="19">
        <f t="shared" si="122"/>
        <v>52</v>
      </c>
      <c r="E210" s="20" t="str">
        <f t="shared" si="149"/>
        <v>GR</v>
      </c>
      <c r="F210" s="21"/>
      <c r="G210" s="22"/>
      <c r="H210" s="22"/>
      <c r="I210" s="23" t="s">
        <v>48</v>
      </c>
      <c r="J210" s="24">
        <v>13</v>
      </c>
      <c r="K210" s="22"/>
      <c r="L210" s="22"/>
      <c r="M210" s="22"/>
      <c r="N210" s="22"/>
      <c r="O210" s="22"/>
      <c r="P210" s="53" t="str">
        <f t="shared" si="145"/>
        <v>Ventas Estimadas de Empresas del Sector Agrícola por Cultivo en la Categoría de Tamaño Específica: GRANDE 3 del Servicio de Impuestos Internos de Chile para el Año 2020 (USD)</v>
      </c>
      <c r="Q210" s="20" t="str">
        <f t="shared" si="148"/>
        <v>Gráfico 4</v>
      </c>
      <c r="R210" s="26" t="s">
        <v>88</v>
      </c>
      <c r="S210" s="27">
        <f t="shared" si="114"/>
        <v>13</v>
      </c>
      <c r="T210" s="28"/>
      <c r="U210" s="28"/>
      <c r="V210" s="28"/>
      <c r="W210" s="28"/>
      <c r="X210" s="28"/>
      <c r="Y210" s="28"/>
      <c r="Z210" s="25" t="str">
        <f t="shared" si="147"/>
        <v>https://analytics.zoho.com/open-view/2395394000001128820?ZOHO_CRITERIA=%224.5%22.%22Id_Tama%C3%B1o_Espec%C3%ADfico%22%3D13</v>
      </c>
      <c r="AA210" s="54" t="s">
        <v>134</v>
      </c>
      <c r="AB210" s="30" t="str">
        <f t="shared" si="152"/>
        <v>Chile</v>
      </c>
      <c r="AC210" s="31" t="str">
        <f t="shared" si="152"/>
        <v>Año 2020</v>
      </c>
      <c r="AD210" s="32" t="str">
        <f t="shared" si="152"/>
        <v>Dólar USA</v>
      </c>
      <c r="AE210" s="30" t="str">
        <f t="shared" si="152"/>
        <v>Ventas</v>
      </c>
      <c r="AG210" s="33" t="str">
        <f t="shared" si="116"/>
        <v>Gráfico 4</v>
      </c>
      <c r="AH210" s="34" t="str">
        <f t="shared" si="126"/>
        <v>Ventas Estimadas Agricultura</v>
      </c>
      <c r="AI210" s="34" t="str">
        <f t="shared" si="139"/>
        <v>Ventas Estimadas de empresas dedicadas a agricultura y/o ganadería clasificadas por el Servicio de Impuestos Internos de tamaño GRANDE 3</v>
      </c>
      <c r="AJ210" s="34" t="str">
        <f t="shared" si="118"/>
        <v>Ventas Estimadas de Empresas del Sector Agrícola por Cultivo en la Categoría de Tamaño Específica: GRANDE 3 del Servicio de Impuestos Internos de Chile para el Año 2020 (USD)</v>
      </c>
      <c r="AK210" s="35" t="str">
        <f t="shared" si="153"/>
        <v>Año 2020</v>
      </c>
      <c r="AL210" s="34" t="str">
        <f t="shared" si="153"/>
        <v>venta estimada, empresas en agricultura, cultivos, actividad económica, agricultura, ganadería</v>
      </c>
      <c r="AM210" s="36" t="str">
        <f t="shared" si="119"/>
        <v>https://analytics.zoho.com/open-view/2395394000001128820?ZOHO_CRITERIA=%224.5%22.%22Id_Tama%C3%B1o_Espec%C3%ADfico%22%3D13</v>
      </c>
      <c r="AN210" s="44" t="str">
        <f t="shared" si="150"/>
        <v>CHL</v>
      </c>
      <c r="AO210" s="44" t="str">
        <f t="shared" si="150"/>
        <v>País</v>
      </c>
      <c r="AP210" s="34" t="str">
        <f t="shared" si="150"/>
        <v>Número de Empleados de las empresas dedicadas a una actividad económica asociada a la agricultura o la ganadería, según tamaño de la empresa.</v>
      </c>
      <c r="AQ210" s="45">
        <f t="shared" si="150"/>
        <v>44324</v>
      </c>
      <c r="AR210" s="36" t="str">
        <f t="shared" si="150"/>
        <v>Español</v>
      </c>
      <c r="AS210" s="36" t="str">
        <f t="shared" si="150"/>
        <v>Naty</v>
      </c>
      <c r="AT210" s="40" t="str">
        <f t="shared" si="150"/>
        <v>No Aplica</v>
      </c>
      <c r="AU210" s="40" t="str">
        <f t="shared" si="150"/>
        <v>No Aplica</v>
      </c>
      <c r="AV210" s="40" t="str">
        <f t="shared" si="150"/>
        <v>No Aplica</v>
      </c>
      <c r="AW210" s="35">
        <f t="shared" si="150"/>
        <v>100100000</v>
      </c>
      <c r="AX210" s="41" t="e">
        <f t="shared" si="150"/>
        <v>#REF!</v>
      </c>
      <c r="AY210" s="46" t="str">
        <f t="shared" si="150"/>
        <v>Fruta</v>
      </c>
      <c r="AZ210" s="40">
        <f t="shared" si="150"/>
        <v>38</v>
      </c>
      <c r="BA210" s="41" t="e">
        <f>+VLOOKUP($Z210,[2]!Temporalidad[[nombre]:[Columna1]],7,0)</f>
        <v>#REF!</v>
      </c>
      <c r="BB210" s="41" t="e">
        <f>+VLOOKUP($B210,[2]!Tipo_Gráfico[#Data],2,0)</f>
        <v>#REF!</v>
      </c>
      <c r="BC210" s="36" t="str">
        <f t="shared" si="128"/>
        <v>Servicio de Impuestos Internos , Ministerio de Hacienda, Chile</v>
      </c>
      <c r="BD210" s="35" t="e">
        <f>+VLOOKUP($AA210,[2]!unidad_medida[[nombre]:[Columna1]],2,0)</f>
        <v>#REF!</v>
      </c>
      <c r="BE210" s="40" t="str">
        <f t="shared" si="151"/>
        <v>No Aplica</v>
      </c>
      <c r="BF210" s="40" t="str">
        <f t="shared" si="151"/>
        <v>No Aplica</v>
      </c>
      <c r="BG210" s="40" t="str">
        <f t="shared" si="151"/>
        <v>No Aplica</v>
      </c>
      <c r="BH210" s="41" t="e">
        <f>+VLOOKUP($AP210,[2]!Responsables[#Data],3,0)</f>
        <v>#REF!</v>
      </c>
      <c r="BI210" s="41" t="e">
        <f>+VLOOKUP($AA210,[2]!unidad_medida[[nombre]:[Columna1]],5,0)</f>
        <v>#REF!</v>
      </c>
    </row>
    <row r="211" spans="1:61" ht="43.5" x14ac:dyDescent="0.35">
      <c r="A211" s="58" t="s">
        <v>250</v>
      </c>
      <c r="B211" s="58" t="s">
        <v>251</v>
      </c>
      <c r="C211" s="59">
        <v>4.2</v>
      </c>
      <c r="D211" s="19">
        <f t="shared" si="122"/>
        <v>53</v>
      </c>
      <c r="E211" s="20" t="str">
        <f t="shared" si="149"/>
        <v>GR</v>
      </c>
      <c r="F211" s="21"/>
      <c r="G211" s="22"/>
      <c r="H211" s="24">
        <v>100110</v>
      </c>
      <c r="I211" s="22"/>
      <c r="J211" s="23" t="s">
        <v>48</v>
      </c>
      <c r="K211" s="22"/>
      <c r="L211" s="22"/>
      <c r="M211" s="22"/>
      <c r="N211" s="22"/>
      <c r="O211" s="22"/>
      <c r="P211" s="53" t="str">
        <f>+"Número de Empleados en Empresas del Sector Agrícola en cultivos de "&amp;R211&amp;"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211" s="20" t="s">
        <v>135</v>
      </c>
      <c r="R211" s="47" t="s">
        <v>136</v>
      </c>
      <c r="S211" s="48">
        <f>+H211</f>
        <v>100110</v>
      </c>
      <c r="T211" s="28"/>
      <c r="U211" s="28"/>
      <c r="V211" s="28"/>
      <c r="W211" s="28"/>
      <c r="X211" s="28"/>
      <c r="Y211" s="28"/>
      <c r="Z211" s="25" t="str">
        <f>+"https://analytics.zoho.com/open-view/2395394000001175274?ZOHO_CRITERIA=%224.5%22.%22Id_Producto%22%3D"&amp;S211</f>
        <v>https://analytics.zoho.com/open-view/2395394000001175274?ZOHO_CRITERIA=%224.5%22.%22Id_Producto%22%3D100110</v>
      </c>
      <c r="AA211" s="54" t="s">
        <v>137</v>
      </c>
      <c r="AB211" s="30" t="str">
        <f t="shared" si="152"/>
        <v>Chile</v>
      </c>
      <c r="AC211" s="31" t="str">
        <f t="shared" si="152"/>
        <v>Año 2020</v>
      </c>
      <c r="AD211" s="32" t="s">
        <v>55</v>
      </c>
      <c r="AE211" s="30" t="s">
        <v>138</v>
      </c>
      <c r="AG211" s="33" t="str">
        <f t="shared" si="116"/>
        <v>Gráfico 5</v>
      </c>
      <c r="AH211" s="34" t="s">
        <v>139</v>
      </c>
      <c r="AI211" s="34" t="str">
        <f t="shared" ref="AI211:AI274" si="154">+AI210</f>
        <v>Ventas Estimadas de empresas dedicadas a agricultura y/o ganadería clasificadas por el Servicio de Impuestos Internos de tamaño GRANDE 3</v>
      </c>
      <c r="AJ211" s="34" t="str">
        <f t="shared" si="118"/>
        <v>Número de Empleados en Empresas del Sector Agrícola en cultivos de Legumbres según la Categoría de Tamaño Específica del Servicio de Impuestos Internos de Chile para el Año 2020 (empleados)</v>
      </c>
      <c r="AK211" s="35" t="str">
        <f t="shared" si="153"/>
        <v>Año 2020</v>
      </c>
      <c r="AL211" s="34" t="str">
        <f t="shared" si="153"/>
        <v>venta estimada, empresas en agricultura, cultivos, actividad económica, agricultura, ganadería</v>
      </c>
      <c r="AM211" s="36" t="str">
        <f t="shared" si="119"/>
        <v>https://analytics.zoho.com/open-view/2395394000001175274?ZOHO_CRITERIA=%224.5%22.%22Id_Producto%22%3D100110</v>
      </c>
      <c r="AN211" s="44" t="str">
        <f t="shared" si="150"/>
        <v>CHL</v>
      </c>
      <c r="AO211" s="44" t="str">
        <f t="shared" si="150"/>
        <v>País</v>
      </c>
      <c r="AP211" s="34" t="str">
        <f t="shared" si="150"/>
        <v>Número de Empleados de las empresas dedicadas a una actividad económica asociada a la agricultura o la ganadería, según tamaño de la empresa.</v>
      </c>
      <c r="AQ211" s="45">
        <f t="shared" si="150"/>
        <v>44324</v>
      </c>
      <c r="AR211" s="36" t="str">
        <f t="shared" si="150"/>
        <v>Español</v>
      </c>
      <c r="AS211" s="36" t="str">
        <f t="shared" si="150"/>
        <v>Naty</v>
      </c>
      <c r="AT211" s="40" t="str">
        <f t="shared" si="150"/>
        <v>No Aplica</v>
      </c>
      <c r="AU211" s="40" t="str">
        <f t="shared" si="150"/>
        <v>No Aplica</v>
      </c>
      <c r="AV211" s="40" t="str">
        <f t="shared" si="150"/>
        <v>No Aplica</v>
      </c>
      <c r="AW211" s="35">
        <f t="shared" si="150"/>
        <v>100100000</v>
      </c>
      <c r="AX211" s="41" t="e">
        <f t="shared" si="150"/>
        <v>#REF!</v>
      </c>
      <c r="AY211" s="46" t="str">
        <f t="shared" si="150"/>
        <v>Fruta</v>
      </c>
      <c r="AZ211" s="40">
        <f t="shared" si="150"/>
        <v>38</v>
      </c>
      <c r="BA211" s="41" t="e">
        <f>+VLOOKUP($Z211,[2]!Temporalidad[[nombre]:[Columna1]],7,0)</f>
        <v>#REF!</v>
      </c>
      <c r="BB211" s="41" t="e">
        <f>+VLOOKUP($B211,[2]!Tipo_Gráfico[#Data],2,0)</f>
        <v>#REF!</v>
      </c>
      <c r="BC211" s="36" t="str">
        <f t="shared" si="128"/>
        <v>Servicio de Impuestos Internos , Ministerio de Hacienda, Chile</v>
      </c>
      <c r="BD211" s="35" t="e">
        <f>+VLOOKUP($AA211,[2]!unidad_medida[[nombre]:[Columna1]],2,0)</f>
        <v>#REF!</v>
      </c>
      <c r="BE211" s="40" t="str">
        <f t="shared" si="151"/>
        <v>No Aplica</v>
      </c>
      <c r="BF211" s="40" t="str">
        <f t="shared" si="151"/>
        <v>No Aplica</v>
      </c>
      <c r="BG211" s="40" t="str">
        <f t="shared" si="151"/>
        <v>No Aplica</v>
      </c>
      <c r="BH211" s="41" t="e">
        <f>+VLOOKUP($AP211,[2]!Responsables[#Data],3,0)</f>
        <v>#REF!</v>
      </c>
      <c r="BI211" s="41" t="e">
        <f>+VLOOKUP($AA211,[2]!unidad_medida[[nombre]:[Columna1]],5,0)</f>
        <v>#REF!</v>
      </c>
    </row>
    <row r="212" spans="1:61" ht="43.5" x14ac:dyDescent="0.35">
      <c r="A212" s="58" t="s">
        <v>250</v>
      </c>
      <c r="B212" s="58" t="s">
        <v>251</v>
      </c>
      <c r="C212" s="59">
        <v>4.2</v>
      </c>
      <c r="D212" s="19">
        <f t="shared" si="122"/>
        <v>54</v>
      </c>
      <c r="E212" s="20" t="str">
        <f t="shared" si="149"/>
        <v>GR</v>
      </c>
      <c r="F212" s="21"/>
      <c r="G212" s="22"/>
      <c r="H212" s="24">
        <v>100111</v>
      </c>
      <c r="I212" s="22"/>
      <c r="J212" s="23" t="s">
        <v>48</v>
      </c>
      <c r="K212" s="22"/>
      <c r="L212" s="22"/>
      <c r="M212" s="22"/>
      <c r="N212" s="22"/>
      <c r="O212" s="22"/>
      <c r="P212" s="53" t="str">
        <f t="shared" ref="P212:P239" si="155">+"Número de Empleados en Empresas del Sector Agrícola en cultivos de "&amp;R212&amp;"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212" s="20" t="str">
        <f t="shared" si="148"/>
        <v>Gráfico 5</v>
      </c>
      <c r="R212" s="47" t="s">
        <v>140</v>
      </c>
      <c r="S212" s="48">
        <f t="shared" ref="S212:S217" si="156">+H212</f>
        <v>100111</v>
      </c>
      <c r="T212" s="28"/>
      <c r="U212" s="28"/>
      <c r="V212" s="28"/>
      <c r="W212" s="28"/>
      <c r="X212" s="28"/>
      <c r="Y212" s="28"/>
      <c r="Z212" s="25" t="str">
        <f t="shared" ref="Z212:Z217" si="157">+"https://analytics.zoho.com/open-view/2395394000001175274?ZOHO_CRITERIA=%224.5%22.%22Id_Producto%22%3D"&amp;S212</f>
        <v>https://analytics.zoho.com/open-view/2395394000001175274?ZOHO_CRITERIA=%224.5%22.%22Id_Producto%22%3D100111</v>
      </c>
      <c r="AA212" s="54" t="s">
        <v>141</v>
      </c>
      <c r="AB212" s="30" t="str">
        <f t="shared" si="152"/>
        <v>Chile</v>
      </c>
      <c r="AC212" s="31" t="str">
        <f t="shared" si="152"/>
        <v>Año 2020</v>
      </c>
      <c r="AD212" s="32" t="str">
        <f t="shared" si="152"/>
        <v>Número</v>
      </c>
      <c r="AE212" s="30" t="str">
        <f t="shared" si="152"/>
        <v>Empleados</v>
      </c>
      <c r="AG212" s="33" t="str">
        <f t="shared" si="116"/>
        <v>Gráfico 5</v>
      </c>
      <c r="AH212" s="34" t="str">
        <f t="shared" si="126"/>
        <v>Número Empleados Agrícultura</v>
      </c>
      <c r="AI212" s="34" t="str">
        <f t="shared" si="154"/>
        <v>Ventas Estimadas de empresas dedicadas a agricultura y/o ganadería clasificadas por el Servicio de Impuestos Internos de tamaño GRANDE 3</v>
      </c>
      <c r="AJ212" s="34" t="str">
        <f t="shared" si="118"/>
        <v>Número de Empleados en Empresas del Sector Agrícola en cultivos de Cereales según la Categoría de Tamaño Específica del Servicio de Impuestos Internos de Chile para el Año 2020 (empleados)</v>
      </c>
      <c r="AK212" s="35" t="str">
        <f t="shared" si="153"/>
        <v>Año 2020</v>
      </c>
      <c r="AL212" s="34" t="str">
        <f t="shared" si="153"/>
        <v>venta estimada, empresas en agricultura, cultivos, actividad económica, agricultura, ganadería</v>
      </c>
      <c r="AM212" s="36" t="str">
        <f t="shared" si="119"/>
        <v>https://analytics.zoho.com/open-view/2395394000001175274?ZOHO_CRITERIA=%224.5%22.%22Id_Producto%22%3D100111</v>
      </c>
      <c r="AN212" s="44" t="str">
        <f t="shared" si="150"/>
        <v>CHL</v>
      </c>
      <c r="AO212" s="44" t="str">
        <f t="shared" si="150"/>
        <v>País</v>
      </c>
      <c r="AP212" s="34" t="str">
        <f t="shared" si="150"/>
        <v>Número de Empleados de las empresas dedicadas a una actividad económica asociada a la agricultura o la ganadería, según tamaño de la empresa.</v>
      </c>
      <c r="AQ212" s="45">
        <f t="shared" si="150"/>
        <v>44324</v>
      </c>
      <c r="AR212" s="36" t="str">
        <f t="shared" si="150"/>
        <v>Español</v>
      </c>
      <c r="AS212" s="36" t="str">
        <f t="shared" si="150"/>
        <v>Naty</v>
      </c>
      <c r="AT212" s="40" t="str">
        <f t="shared" si="150"/>
        <v>No Aplica</v>
      </c>
      <c r="AU212" s="40" t="str">
        <f t="shared" si="150"/>
        <v>No Aplica</v>
      </c>
      <c r="AV212" s="40" t="str">
        <f t="shared" si="150"/>
        <v>No Aplica</v>
      </c>
      <c r="AW212" s="35">
        <f t="shared" si="150"/>
        <v>100100000</v>
      </c>
      <c r="AX212" s="41" t="e">
        <f t="shared" si="150"/>
        <v>#REF!</v>
      </c>
      <c r="AY212" s="46" t="str">
        <f t="shared" si="150"/>
        <v>Fruta</v>
      </c>
      <c r="AZ212" s="40">
        <f t="shared" si="150"/>
        <v>38</v>
      </c>
      <c r="BA212" s="41" t="e">
        <f>+VLOOKUP($Z212,[2]!Temporalidad[[nombre]:[Columna1]],7,0)</f>
        <v>#REF!</v>
      </c>
      <c r="BB212" s="41" t="e">
        <f>+VLOOKUP($B212,[2]!Tipo_Gráfico[#Data],2,0)</f>
        <v>#REF!</v>
      </c>
      <c r="BC212" s="36" t="str">
        <f t="shared" si="128"/>
        <v>Servicio de Impuestos Internos , Ministerio de Hacienda, Chile</v>
      </c>
      <c r="BD212" s="35" t="e">
        <f>+VLOOKUP($AA212,[2]!unidad_medida[[nombre]:[Columna1]],2,0)</f>
        <v>#REF!</v>
      </c>
      <c r="BE212" s="40" t="str">
        <f t="shared" si="151"/>
        <v>No Aplica</v>
      </c>
      <c r="BF212" s="40" t="str">
        <f t="shared" si="151"/>
        <v>No Aplica</v>
      </c>
      <c r="BG212" s="40" t="str">
        <f t="shared" si="151"/>
        <v>No Aplica</v>
      </c>
      <c r="BH212" s="41" t="e">
        <f>+VLOOKUP($AP212,[2]!Responsables[#Data],3,0)</f>
        <v>#REF!</v>
      </c>
      <c r="BI212" s="41" t="e">
        <f>+VLOOKUP($AA212,[2]!unidad_medida[[nombre]:[Columna1]],5,0)</f>
        <v>#REF!</v>
      </c>
    </row>
    <row r="213" spans="1:61" ht="43.5" x14ac:dyDescent="0.35">
      <c r="A213" s="58" t="s">
        <v>250</v>
      </c>
      <c r="B213" s="58" t="s">
        <v>251</v>
      </c>
      <c r="C213" s="59">
        <v>4.2</v>
      </c>
      <c r="D213" s="19">
        <f t="shared" si="122"/>
        <v>55</v>
      </c>
      <c r="E213" s="20" t="str">
        <f t="shared" si="149"/>
        <v>GR</v>
      </c>
      <c r="F213" s="21"/>
      <c r="G213" s="22"/>
      <c r="H213" s="24">
        <v>100112</v>
      </c>
      <c r="I213" s="22"/>
      <c r="J213" s="23" t="s">
        <v>48</v>
      </c>
      <c r="K213" s="22"/>
      <c r="L213" s="22"/>
      <c r="M213" s="22"/>
      <c r="N213" s="22"/>
      <c r="O213" s="22"/>
      <c r="P213" s="53" t="str">
        <f t="shared" si="155"/>
        <v>Número de Empleados en Empresas del Sector Agrícola en cultivos de Hortalizas según la Categoría de Tamaño Específica del Servicio de Impuestos Internos de Chile para el Año 2020 (empleados)</v>
      </c>
      <c r="Q213" s="20" t="str">
        <f t="shared" si="148"/>
        <v>Gráfico 5</v>
      </c>
      <c r="R213" s="47" t="s">
        <v>142</v>
      </c>
      <c r="S213" s="48">
        <f t="shared" si="156"/>
        <v>100112</v>
      </c>
      <c r="T213" s="28"/>
      <c r="U213" s="28"/>
      <c r="V213" s="28"/>
      <c r="W213" s="28"/>
      <c r="X213" s="28"/>
      <c r="Y213" s="28"/>
      <c r="Z213" s="25" t="str">
        <f t="shared" si="157"/>
        <v>https://analytics.zoho.com/open-view/2395394000001175274?ZOHO_CRITERIA=%224.5%22.%22Id_Producto%22%3D100112</v>
      </c>
      <c r="AA213" s="54" t="s">
        <v>143</v>
      </c>
      <c r="AB213" s="30" t="str">
        <f t="shared" si="152"/>
        <v>Chile</v>
      </c>
      <c r="AC213" s="31" t="str">
        <f t="shared" si="152"/>
        <v>Año 2020</v>
      </c>
      <c r="AD213" s="32" t="str">
        <f t="shared" si="152"/>
        <v>Número</v>
      </c>
      <c r="AE213" s="30" t="str">
        <f t="shared" si="152"/>
        <v>Empleados</v>
      </c>
      <c r="AG213" s="33" t="str">
        <f t="shared" si="116"/>
        <v>Gráfico 5</v>
      </c>
      <c r="AH213" s="34" t="str">
        <f t="shared" si="126"/>
        <v>Número Empleados Agrícultura</v>
      </c>
      <c r="AI213" s="34" t="str">
        <f t="shared" si="154"/>
        <v>Ventas Estimadas de empresas dedicadas a agricultura y/o ganadería clasificadas por el Servicio de Impuestos Internos de tamaño GRANDE 3</v>
      </c>
      <c r="AJ213" s="34" t="str">
        <f t="shared" si="118"/>
        <v>Número de Empleados en Empresas del Sector Agrícola en cultivos de Hortalizas según la Categoría de Tamaño Específica del Servicio de Impuestos Internos de Chile para el Año 2020 (empleados)</v>
      </c>
      <c r="AK213" s="35" t="str">
        <f t="shared" si="153"/>
        <v>Año 2020</v>
      </c>
      <c r="AL213" s="34" t="str">
        <f t="shared" si="153"/>
        <v>venta estimada, empresas en agricultura, cultivos, actividad económica, agricultura, ganadería</v>
      </c>
      <c r="AM213" s="36" t="str">
        <f t="shared" si="119"/>
        <v>https://analytics.zoho.com/open-view/2395394000001175274?ZOHO_CRITERIA=%224.5%22.%22Id_Producto%22%3D100112</v>
      </c>
      <c r="AN213" s="44" t="str">
        <f t="shared" si="150"/>
        <v>CHL</v>
      </c>
      <c r="AO213" s="44" t="str">
        <f t="shared" si="150"/>
        <v>País</v>
      </c>
      <c r="AP213" s="34" t="str">
        <f t="shared" si="150"/>
        <v>Número de Empleados de las empresas dedicadas a una actividad económica asociada a la agricultura o la ganadería, según tamaño de la empresa.</v>
      </c>
      <c r="AQ213" s="45">
        <f t="shared" si="150"/>
        <v>44324</v>
      </c>
      <c r="AR213" s="36" t="str">
        <f t="shared" si="150"/>
        <v>Español</v>
      </c>
      <c r="AS213" s="36" t="str">
        <f t="shared" si="150"/>
        <v>Naty</v>
      </c>
      <c r="AT213" s="40" t="str">
        <f t="shared" si="150"/>
        <v>No Aplica</v>
      </c>
      <c r="AU213" s="40" t="str">
        <f t="shared" si="150"/>
        <v>No Aplica</v>
      </c>
      <c r="AV213" s="40" t="str">
        <f t="shared" si="150"/>
        <v>No Aplica</v>
      </c>
      <c r="AW213" s="35">
        <f t="shared" si="150"/>
        <v>100100000</v>
      </c>
      <c r="AX213" s="41" t="e">
        <f t="shared" si="150"/>
        <v>#REF!</v>
      </c>
      <c r="AY213" s="46" t="str">
        <f t="shared" si="150"/>
        <v>Fruta</v>
      </c>
      <c r="AZ213" s="40">
        <f t="shared" si="150"/>
        <v>38</v>
      </c>
      <c r="BA213" s="41" t="e">
        <f>+VLOOKUP($Z213,[2]!Temporalidad[[nombre]:[Columna1]],7,0)</f>
        <v>#REF!</v>
      </c>
      <c r="BB213" s="41" t="e">
        <f>+VLOOKUP($B213,[2]!Tipo_Gráfico[#Data],2,0)</f>
        <v>#REF!</v>
      </c>
      <c r="BC213" s="36" t="str">
        <f t="shared" si="128"/>
        <v>Servicio de Impuestos Internos , Ministerio de Hacienda, Chile</v>
      </c>
      <c r="BD213" s="35" t="e">
        <f>+VLOOKUP($AA213,[2]!unidad_medida[[nombre]:[Columna1]],2,0)</f>
        <v>#REF!</v>
      </c>
      <c r="BE213" s="40" t="str">
        <f t="shared" si="151"/>
        <v>No Aplica</v>
      </c>
      <c r="BF213" s="40" t="str">
        <f t="shared" si="151"/>
        <v>No Aplica</v>
      </c>
      <c r="BG213" s="40" t="str">
        <f t="shared" si="151"/>
        <v>No Aplica</v>
      </c>
      <c r="BH213" s="41" t="e">
        <f>+VLOOKUP($AP213,[2]!Responsables[#Data],3,0)</f>
        <v>#REF!</v>
      </c>
      <c r="BI213" s="41" t="e">
        <f>+VLOOKUP($AA213,[2]!unidad_medida[[nombre]:[Columna1]],5,0)</f>
        <v>#REF!</v>
      </c>
    </row>
    <row r="214" spans="1:61" ht="43.5" x14ac:dyDescent="0.35">
      <c r="A214" s="58" t="s">
        <v>250</v>
      </c>
      <c r="B214" s="58" t="s">
        <v>251</v>
      </c>
      <c r="C214" s="59">
        <v>4.2</v>
      </c>
      <c r="D214" s="19">
        <f t="shared" si="122"/>
        <v>56</v>
      </c>
      <c r="E214" s="20" t="str">
        <f t="shared" si="149"/>
        <v>GR</v>
      </c>
      <c r="F214" s="21"/>
      <c r="G214" s="22"/>
      <c r="H214" s="24">
        <v>100113</v>
      </c>
      <c r="I214" s="22"/>
      <c r="J214" s="23" t="s">
        <v>48</v>
      </c>
      <c r="K214" s="22"/>
      <c r="L214" s="22"/>
      <c r="M214" s="22"/>
      <c r="N214" s="22"/>
      <c r="O214" s="22"/>
      <c r="P214" s="53" t="str">
        <f t="shared" si="155"/>
        <v>Número de Empleados en Empresas del Sector Agrícola en cultivos de Industriales según la Categoría de Tamaño Específica del Servicio de Impuestos Internos de Chile para el Año 2020 (empleados)</v>
      </c>
      <c r="Q214" s="20" t="str">
        <f t="shared" si="148"/>
        <v>Gráfico 5</v>
      </c>
      <c r="R214" s="47" t="s">
        <v>144</v>
      </c>
      <c r="S214" s="48">
        <f t="shared" si="156"/>
        <v>100113</v>
      </c>
      <c r="T214" s="28"/>
      <c r="U214" s="28"/>
      <c r="V214" s="28"/>
      <c r="W214" s="28"/>
      <c r="X214" s="28"/>
      <c r="Y214" s="28"/>
      <c r="Z214" s="25" t="str">
        <f t="shared" si="157"/>
        <v>https://analytics.zoho.com/open-view/2395394000001175274?ZOHO_CRITERIA=%224.5%22.%22Id_Producto%22%3D100113</v>
      </c>
      <c r="AA214" s="54" t="s">
        <v>145</v>
      </c>
      <c r="AB214" s="30" t="str">
        <f t="shared" si="152"/>
        <v>Chile</v>
      </c>
      <c r="AC214" s="31" t="str">
        <f t="shared" si="152"/>
        <v>Año 2020</v>
      </c>
      <c r="AD214" s="32" t="str">
        <f t="shared" si="152"/>
        <v>Número</v>
      </c>
      <c r="AE214" s="30" t="str">
        <f t="shared" si="152"/>
        <v>Empleados</v>
      </c>
      <c r="AG214" s="33" t="str">
        <f t="shared" si="116"/>
        <v>Gráfico 5</v>
      </c>
      <c r="AH214" s="34" t="str">
        <f t="shared" si="126"/>
        <v>Número Empleados Agrícultura</v>
      </c>
      <c r="AI214" s="34" t="str">
        <f t="shared" si="154"/>
        <v>Ventas Estimadas de empresas dedicadas a agricultura y/o ganadería clasificadas por el Servicio de Impuestos Internos de tamaño GRANDE 3</v>
      </c>
      <c r="AJ214" s="34" t="str">
        <f t="shared" si="118"/>
        <v>Número de Empleados en Empresas del Sector Agrícola en cultivos de Industriales según la Categoría de Tamaño Específica del Servicio de Impuestos Internos de Chile para el Año 2020 (empleados)</v>
      </c>
      <c r="AK214" s="35" t="str">
        <f t="shared" si="153"/>
        <v>Año 2020</v>
      </c>
      <c r="AL214" s="34" t="str">
        <f t="shared" si="153"/>
        <v>venta estimada, empresas en agricultura, cultivos, actividad económica, agricultura, ganadería</v>
      </c>
      <c r="AM214" s="36" t="str">
        <f t="shared" si="119"/>
        <v>https://analytics.zoho.com/open-view/2395394000001175274?ZOHO_CRITERIA=%224.5%22.%22Id_Producto%22%3D100113</v>
      </c>
      <c r="AN214" s="44" t="str">
        <f t="shared" si="150"/>
        <v>CHL</v>
      </c>
      <c r="AO214" s="44" t="str">
        <f t="shared" si="150"/>
        <v>País</v>
      </c>
      <c r="AP214" s="34" t="str">
        <f t="shared" si="150"/>
        <v>Número de Empleados de las empresas dedicadas a una actividad económica asociada a la agricultura o la ganadería, según tamaño de la empresa.</v>
      </c>
      <c r="AQ214" s="45">
        <f t="shared" si="150"/>
        <v>44324</v>
      </c>
      <c r="AR214" s="36" t="str">
        <f t="shared" si="150"/>
        <v>Español</v>
      </c>
      <c r="AS214" s="36" t="str">
        <f t="shared" si="150"/>
        <v>Naty</v>
      </c>
      <c r="AT214" s="40" t="str">
        <f t="shared" si="150"/>
        <v>No Aplica</v>
      </c>
      <c r="AU214" s="40" t="str">
        <f t="shared" si="150"/>
        <v>No Aplica</v>
      </c>
      <c r="AV214" s="40" t="str">
        <f t="shared" si="150"/>
        <v>No Aplica</v>
      </c>
      <c r="AW214" s="35">
        <f t="shared" si="150"/>
        <v>100100000</v>
      </c>
      <c r="AX214" s="41" t="e">
        <f t="shared" si="150"/>
        <v>#REF!</v>
      </c>
      <c r="AY214" s="46" t="str">
        <f t="shared" si="150"/>
        <v>Fruta</v>
      </c>
      <c r="AZ214" s="40">
        <f t="shared" si="150"/>
        <v>38</v>
      </c>
      <c r="BA214" s="41" t="e">
        <f>+VLOOKUP($Z214,[2]!Temporalidad[[nombre]:[Columna1]],7,0)</f>
        <v>#REF!</v>
      </c>
      <c r="BB214" s="41" t="e">
        <f>+VLOOKUP($B214,[2]!Tipo_Gráfico[#Data],2,0)</f>
        <v>#REF!</v>
      </c>
      <c r="BC214" s="36" t="str">
        <f t="shared" si="128"/>
        <v>Servicio de Impuestos Internos , Ministerio de Hacienda, Chile</v>
      </c>
      <c r="BD214" s="35" t="e">
        <f>+VLOOKUP($AA214,[2]!unidad_medida[[nombre]:[Columna1]],2,0)</f>
        <v>#REF!</v>
      </c>
      <c r="BE214" s="40" t="str">
        <f t="shared" si="151"/>
        <v>No Aplica</v>
      </c>
      <c r="BF214" s="40" t="str">
        <f t="shared" si="151"/>
        <v>No Aplica</v>
      </c>
      <c r="BG214" s="40" t="str">
        <f t="shared" si="151"/>
        <v>No Aplica</v>
      </c>
      <c r="BH214" s="41" t="e">
        <f>+VLOOKUP($AP214,[2]!Responsables[#Data],3,0)</f>
        <v>#REF!</v>
      </c>
      <c r="BI214" s="41" t="e">
        <f>+VLOOKUP($AA214,[2]!unidad_medida[[nombre]:[Columna1]],5,0)</f>
        <v>#REF!</v>
      </c>
    </row>
    <row r="215" spans="1:61" ht="43.5" x14ac:dyDescent="0.35">
      <c r="A215" s="58" t="s">
        <v>250</v>
      </c>
      <c r="B215" s="58" t="s">
        <v>251</v>
      </c>
      <c r="C215" s="59">
        <v>4.2</v>
      </c>
      <c r="D215" s="19">
        <f t="shared" si="122"/>
        <v>57</v>
      </c>
      <c r="E215" s="20" t="s">
        <v>47</v>
      </c>
      <c r="F215" s="21"/>
      <c r="G215" s="22"/>
      <c r="H215" s="24">
        <v>100114</v>
      </c>
      <c r="I215" s="22"/>
      <c r="J215" s="23" t="s">
        <v>48</v>
      </c>
      <c r="K215" s="22"/>
      <c r="L215" s="22"/>
      <c r="M215" s="22"/>
      <c r="N215" s="22"/>
      <c r="O215" s="22"/>
      <c r="P215" s="53" t="str">
        <f t="shared" si="155"/>
        <v>Número de Empleados en Empresas del Sector Agrícola en cultivos de Tubérculos según la Categoría de Tamaño Específica del Servicio de Impuestos Internos de Chile para el Año 2020 (empleados)</v>
      </c>
      <c r="Q215" s="20" t="s">
        <v>135</v>
      </c>
      <c r="R215" s="47" t="s">
        <v>146</v>
      </c>
      <c r="S215" s="48">
        <f t="shared" si="156"/>
        <v>100114</v>
      </c>
      <c r="T215" s="28"/>
      <c r="U215" s="28"/>
      <c r="V215" s="28"/>
      <c r="W215" s="28"/>
      <c r="X215" s="28"/>
      <c r="Y215" s="28"/>
      <c r="Z215" s="25" t="str">
        <f t="shared" si="157"/>
        <v>https://analytics.zoho.com/open-view/2395394000001175274?ZOHO_CRITERIA=%224.5%22.%22Id_Producto%22%3D100114</v>
      </c>
      <c r="AA215" s="54" t="s">
        <v>147</v>
      </c>
      <c r="AB215" s="30" t="str">
        <f t="shared" si="152"/>
        <v>Chile</v>
      </c>
      <c r="AC215" s="31" t="str">
        <f t="shared" si="152"/>
        <v>Año 2020</v>
      </c>
      <c r="AD215" s="32" t="str">
        <f t="shared" si="152"/>
        <v>Número</v>
      </c>
      <c r="AE215" s="30" t="str">
        <f t="shared" si="152"/>
        <v>Empleados</v>
      </c>
      <c r="AG215" s="33" t="str">
        <f t="shared" si="116"/>
        <v>Gráfico 5</v>
      </c>
      <c r="AH215" s="34" t="str">
        <f t="shared" si="126"/>
        <v>Número Empleados Agrícultura</v>
      </c>
      <c r="AI215" s="34" t="str">
        <f t="shared" si="154"/>
        <v>Ventas Estimadas de empresas dedicadas a agricultura y/o ganadería clasificadas por el Servicio de Impuestos Internos de tamaño GRANDE 3</v>
      </c>
      <c r="AJ215" s="34" t="str">
        <f t="shared" si="118"/>
        <v>Número de Empleados en Empresas del Sector Agrícola en cultivos de Tubérculos según la Categoría de Tamaño Específica del Servicio de Impuestos Internos de Chile para el Año 2020 (empleados)</v>
      </c>
      <c r="AK215" s="35" t="str">
        <f t="shared" si="153"/>
        <v>Año 2020</v>
      </c>
      <c r="AL215" s="34" t="str">
        <f t="shared" si="153"/>
        <v>venta estimada, empresas en agricultura, cultivos, actividad económica, agricultura, ganadería</v>
      </c>
      <c r="AM215" s="36" t="str">
        <f t="shared" si="119"/>
        <v>https://analytics.zoho.com/open-view/2395394000001175274?ZOHO_CRITERIA=%224.5%22.%22Id_Producto%22%3D100114</v>
      </c>
      <c r="AN215" s="44" t="str">
        <f t="shared" si="150"/>
        <v>CHL</v>
      </c>
      <c r="AO215" s="44" t="str">
        <f t="shared" si="150"/>
        <v>País</v>
      </c>
      <c r="AP215" s="34" t="str">
        <f t="shared" si="150"/>
        <v>Número de Empleados de las empresas dedicadas a una actividad económica asociada a la agricultura o la ganadería, según tamaño de la empresa.</v>
      </c>
      <c r="AQ215" s="45">
        <f t="shared" si="150"/>
        <v>44324</v>
      </c>
      <c r="AR215" s="36" t="str">
        <f t="shared" si="150"/>
        <v>Español</v>
      </c>
      <c r="AS215" s="36" t="str">
        <f t="shared" si="150"/>
        <v>Naty</v>
      </c>
      <c r="AT215" s="40" t="str">
        <f t="shared" si="150"/>
        <v>No Aplica</v>
      </c>
      <c r="AU215" s="40" t="str">
        <f t="shared" si="150"/>
        <v>No Aplica</v>
      </c>
      <c r="AV215" s="40" t="str">
        <f t="shared" si="150"/>
        <v>No Aplica</v>
      </c>
      <c r="AW215" s="35">
        <f t="shared" si="150"/>
        <v>100100000</v>
      </c>
      <c r="AX215" s="41" t="e">
        <f t="shared" si="150"/>
        <v>#REF!</v>
      </c>
      <c r="AY215" s="46" t="str">
        <f t="shared" si="150"/>
        <v>Fruta</v>
      </c>
      <c r="AZ215" s="40">
        <f t="shared" si="150"/>
        <v>38</v>
      </c>
      <c r="BA215" s="41" t="e">
        <f>+VLOOKUP($Z215,[2]!Temporalidad[[nombre]:[Columna1]],7,0)</f>
        <v>#REF!</v>
      </c>
      <c r="BB215" s="41" t="e">
        <f>+VLOOKUP($B215,[2]!Tipo_Gráfico[#Data],2,0)</f>
        <v>#REF!</v>
      </c>
      <c r="BC215" s="36" t="str">
        <f t="shared" si="128"/>
        <v>Servicio de Impuestos Internos , Ministerio de Hacienda, Chile</v>
      </c>
      <c r="BD215" s="35" t="e">
        <f>+VLOOKUP($AA215,[2]!unidad_medida[[nombre]:[Columna1]],2,0)</f>
        <v>#REF!</v>
      </c>
      <c r="BE215" s="40" t="str">
        <f t="shared" si="151"/>
        <v>No Aplica</v>
      </c>
      <c r="BF215" s="40" t="str">
        <f t="shared" si="151"/>
        <v>No Aplica</v>
      </c>
      <c r="BG215" s="40" t="str">
        <f t="shared" si="151"/>
        <v>No Aplica</v>
      </c>
      <c r="BH215" s="41" t="e">
        <f>+VLOOKUP($AP215,[2]!Responsables[#Data],3,0)</f>
        <v>#REF!</v>
      </c>
      <c r="BI215" s="41" t="e">
        <f>+VLOOKUP($AA215,[2]!unidad_medida[[nombre]:[Columna1]],5,0)</f>
        <v>#REF!</v>
      </c>
    </row>
    <row r="216" spans="1:61" ht="43.5" x14ac:dyDescent="0.35">
      <c r="A216" s="58" t="s">
        <v>250</v>
      </c>
      <c r="B216" s="58" t="s">
        <v>251</v>
      </c>
      <c r="C216" s="59">
        <v>4.2</v>
      </c>
      <c r="D216" s="19">
        <f t="shared" si="122"/>
        <v>58</v>
      </c>
      <c r="E216" s="20" t="str">
        <f>+E215</f>
        <v>GR</v>
      </c>
      <c r="F216" s="21"/>
      <c r="G216" s="22"/>
      <c r="H216" s="24">
        <v>100115</v>
      </c>
      <c r="I216" s="22"/>
      <c r="J216" s="23" t="s">
        <v>48</v>
      </c>
      <c r="K216" s="22"/>
      <c r="L216" s="22"/>
      <c r="M216" s="22"/>
      <c r="N216" s="22"/>
      <c r="O216" s="22"/>
      <c r="P216" s="53" t="str">
        <f t="shared" si="155"/>
        <v>Número de Empleados en Empresas del Sector Agrícola en cultivos de Semillas según la Categoría de Tamaño Específica del Servicio de Impuestos Internos de Chile para el Año 2020 (empleados)</v>
      </c>
      <c r="Q216" s="20" t="str">
        <f t="shared" ref="Q216:Q228" si="158">+Q215</f>
        <v>Gráfico 5</v>
      </c>
      <c r="R216" s="47" t="s">
        <v>148</v>
      </c>
      <c r="S216" s="48">
        <f t="shared" si="156"/>
        <v>100115</v>
      </c>
      <c r="T216" s="28"/>
      <c r="U216" s="28"/>
      <c r="V216" s="28"/>
      <c r="W216" s="28"/>
      <c r="X216" s="28"/>
      <c r="Y216" s="28"/>
      <c r="Z216" s="25" t="str">
        <f t="shared" si="157"/>
        <v>https://analytics.zoho.com/open-view/2395394000001175274?ZOHO_CRITERIA=%224.5%22.%22Id_Producto%22%3D100115</v>
      </c>
      <c r="AA216" s="54" t="s">
        <v>149</v>
      </c>
      <c r="AB216" s="30" t="str">
        <f t="shared" si="152"/>
        <v>Chile</v>
      </c>
      <c r="AC216" s="31" t="str">
        <f t="shared" si="152"/>
        <v>Año 2020</v>
      </c>
      <c r="AD216" s="32" t="str">
        <f t="shared" si="152"/>
        <v>Número</v>
      </c>
      <c r="AE216" s="30" t="str">
        <f t="shared" si="152"/>
        <v>Empleados</v>
      </c>
      <c r="AG216" s="33" t="str">
        <f t="shared" si="116"/>
        <v>Gráfico 5</v>
      </c>
      <c r="AH216" s="34" t="str">
        <f t="shared" si="126"/>
        <v>Número Empleados Agrícultura</v>
      </c>
      <c r="AI216" s="34" t="str">
        <f t="shared" si="154"/>
        <v>Ventas Estimadas de empresas dedicadas a agricultura y/o ganadería clasificadas por el Servicio de Impuestos Internos de tamaño GRANDE 3</v>
      </c>
      <c r="AJ216" s="34" t="str">
        <f t="shared" si="118"/>
        <v>Número de Empleados en Empresas del Sector Agrícola en cultivos de Semillas según la Categoría de Tamaño Específica del Servicio de Impuestos Internos de Chile para el Año 2020 (empleados)</v>
      </c>
      <c r="AK216" s="35" t="str">
        <f t="shared" si="153"/>
        <v>Año 2020</v>
      </c>
      <c r="AL216" s="34" t="str">
        <f t="shared" si="153"/>
        <v>venta estimada, empresas en agricultura, cultivos, actividad económica, agricultura, ganadería</v>
      </c>
      <c r="AM216" s="36" t="str">
        <f t="shared" si="119"/>
        <v>https://analytics.zoho.com/open-view/2395394000001175274?ZOHO_CRITERIA=%224.5%22.%22Id_Producto%22%3D100115</v>
      </c>
      <c r="AN216" s="44" t="str">
        <f t="shared" si="150"/>
        <v>CHL</v>
      </c>
      <c r="AO216" s="44" t="str">
        <f t="shared" si="150"/>
        <v>País</v>
      </c>
      <c r="AP216" s="34" t="str">
        <f t="shared" si="150"/>
        <v>Número de Empleados de las empresas dedicadas a una actividad económica asociada a la agricultura o la ganadería, según tamaño de la empresa.</v>
      </c>
      <c r="AQ216" s="45">
        <f t="shared" si="150"/>
        <v>44324</v>
      </c>
      <c r="AR216" s="36" t="str">
        <f t="shared" si="150"/>
        <v>Español</v>
      </c>
      <c r="AS216" s="36" t="str">
        <f t="shared" si="150"/>
        <v>Naty</v>
      </c>
      <c r="AT216" s="40" t="str">
        <f t="shared" si="150"/>
        <v>No Aplica</v>
      </c>
      <c r="AU216" s="40" t="str">
        <f t="shared" si="150"/>
        <v>No Aplica</v>
      </c>
      <c r="AV216" s="40" t="str">
        <f t="shared" si="150"/>
        <v>No Aplica</v>
      </c>
      <c r="AW216" s="35">
        <f t="shared" si="150"/>
        <v>100100000</v>
      </c>
      <c r="AX216" s="41" t="e">
        <f t="shared" si="150"/>
        <v>#REF!</v>
      </c>
      <c r="AY216" s="46" t="str">
        <f t="shared" si="150"/>
        <v>Fruta</v>
      </c>
      <c r="AZ216" s="40">
        <f t="shared" si="150"/>
        <v>38</v>
      </c>
      <c r="BA216" s="41" t="e">
        <f>+VLOOKUP($Z216,[2]!Temporalidad[[nombre]:[Columna1]],7,0)</f>
        <v>#REF!</v>
      </c>
      <c r="BB216" s="41" t="e">
        <f>+VLOOKUP($B216,[2]!Tipo_Gráfico[#Data],2,0)</f>
        <v>#REF!</v>
      </c>
      <c r="BC216" s="36" t="str">
        <f t="shared" si="128"/>
        <v>Servicio de Impuestos Internos , Ministerio de Hacienda, Chile</v>
      </c>
      <c r="BD216" s="35" t="e">
        <f>+VLOOKUP($AA216,[2]!unidad_medida[[nombre]:[Columna1]],2,0)</f>
        <v>#REF!</v>
      </c>
      <c r="BE216" s="40" t="str">
        <f t="shared" si="151"/>
        <v>No Aplica</v>
      </c>
      <c r="BF216" s="40" t="str">
        <f t="shared" si="151"/>
        <v>No Aplica</v>
      </c>
      <c r="BG216" s="40" t="str">
        <f t="shared" si="151"/>
        <v>No Aplica</v>
      </c>
      <c r="BH216" s="41" t="e">
        <f>+VLOOKUP($AP216,[2]!Responsables[#Data],3,0)</f>
        <v>#REF!</v>
      </c>
      <c r="BI216" s="41" t="e">
        <f>+VLOOKUP($AA216,[2]!unidad_medida[[nombre]:[Columna1]],5,0)</f>
        <v>#REF!</v>
      </c>
    </row>
    <row r="217" spans="1:61" ht="43.5" x14ac:dyDescent="0.35">
      <c r="A217" s="58" t="s">
        <v>250</v>
      </c>
      <c r="B217" s="58" t="s">
        <v>251</v>
      </c>
      <c r="C217" s="59">
        <v>4.2</v>
      </c>
      <c r="D217" s="19">
        <f t="shared" si="122"/>
        <v>59</v>
      </c>
      <c r="E217" s="20" t="str">
        <f t="shared" ref="E217:E228" si="159">+E216</f>
        <v>GR</v>
      </c>
      <c r="F217" s="21"/>
      <c r="G217" s="22"/>
      <c r="H217" s="24">
        <v>100117</v>
      </c>
      <c r="I217" s="22"/>
      <c r="J217" s="23" t="s">
        <v>48</v>
      </c>
      <c r="K217" s="22"/>
      <c r="L217" s="22"/>
      <c r="M217" s="22"/>
      <c r="N217" s="22"/>
      <c r="O217" s="22"/>
      <c r="P217" s="53" t="str">
        <f t="shared" si="155"/>
        <v>Número de Empleados en Empresas del Sector Agrícola en cultivos de Plantas y forraje según la Categoría de Tamaño Específica del Servicio de Impuestos Internos de Chile para el Año 2020 (empleados)</v>
      </c>
      <c r="Q217" s="20" t="str">
        <f t="shared" si="158"/>
        <v>Gráfico 5</v>
      </c>
      <c r="R217" s="47" t="s">
        <v>150</v>
      </c>
      <c r="S217" s="48">
        <f t="shared" si="156"/>
        <v>100117</v>
      </c>
      <c r="T217" s="28"/>
      <c r="U217" s="28"/>
      <c r="V217" s="28"/>
      <c r="W217" s="28"/>
      <c r="X217" s="28"/>
      <c r="Y217" s="28"/>
      <c r="Z217" s="25" t="str">
        <f t="shared" si="157"/>
        <v>https://analytics.zoho.com/open-view/2395394000001175274?ZOHO_CRITERIA=%224.5%22.%22Id_Producto%22%3D100117</v>
      </c>
      <c r="AA217" s="54" t="s">
        <v>151</v>
      </c>
      <c r="AB217" s="30" t="str">
        <f t="shared" si="152"/>
        <v>Chile</v>
      </c>
      <c r="AC217" s="31" t="str">
        <f t="shared" si="152"/>
        <v>Año 2020</v>
      </c>
      <c r="AD217" s="32" t="str">
        <f t="shared" si="152"/>
        <v>Número</v>
      </c>
      <c r="AE217" s="30" t="str">
        <f t="shared" si="152"/>
        <v>Empleados</v>
      </c>
      <c r="AG217" s="33" t="str">
        <f t="shared" si="116"/>
        <v>Gráfico 5</v>
      </c>
      <c r="AH217" s="34" t="str">
        <f t="shared" si="126"/>
        <v>Número Empleados Agrícultura</v>
      </c>
      <c r="AI217" s="34" t="str">
        <f t="shared" si="154"/>
        <v>Ventas Estimadas de empresas dedicadas a agricultura y/o ganadería clasificadas por el Servicio de Impuestos Internos de tamaño GRANDE 3</v>
      </c>
      <c r="AJ217" s="34" t="str">
        <f t="shared" si="118"/>
        <v>Número de Empleados en Empresas del Sector Agrícola en cultivos de Plantas y forraje según la Categoría de Tamaño Específica del Servicio de Impuestos Internos de Chile para el Año 2020 (empleados)</v>
      </c>
      <c r="AK217" s="35" t="str">
        <f t="shared" si="153"/>
        <v>Año 2020</v>
      </c>
      <c r="AL217" s="34" t="str">
        <f t="shared" si="153"/>
        <v>venta estimada, empresas en agricultura, cultivos, actividad económica, agricultura, ganadería</v>
      </c>
      <c r="AM217" s="36" t="str">
        <f t="shared" si="119"/>
        <v>https://analytics.zoho.com/open-view/2395394000001175274?ZOHO_CRITERIA=%224.5%22.%22Id_Producto%22%3D100117</v>
      </c>
      <c r="AN217" s="44" t="str">
        <f t="shared" si="150"/>
        <v>CHL</v>
      </c>
      <c r="AO217" s="44" t="str">
        <f t="shared" si="150"/>
        <v>País</v>
      </c>
      <c r="AP217" s="34" t="str">
        <f t="shared" si="150"/>
        <v>Número de Empleados de las empresas dedicadas a una actividad económica asociada a la agricultura o la ganadería, según tamaño de la empresa.</v>
      </c>
      <c r="AQ217" s="45">
        <f t="shared" si="150"/>
        <v>44324</v>
      </c>
      <c r="AR217" s="36" t="str">
        <f t="shared" si="150"/>
        <v>Español</v>
      </c>
      <c r="AS217" s="36" t="str">
        <f t="shared" si="150"/>
        <v>Naty</v>
      </c>
      <c r="AT217" s="40" t="str">
        <f t="shared" si="150"/>
        <v>No Aplica</v>
      </c>
      <c r="AU217" s="40" t="str">
        <f t="shared" si="150"/>
        <v>No Aplica</v>
      </c>
      <c r="AV217" s="40" t="str">
        <f t="shared" si="150"/>
        <v>No Aplica</v>
      </c>
      <c r="AW217" s="35">
        <f t="shared" si="150"/>
        <v>100100000</v>
      </c>
      <c r="AX217" s="41" t="e">
        <f t="shared" si="150"/>
        <v>#REF!</v>
      </c>
      <c r="AY217" s="46" t="str">
        <f t="shared" si="150"/>
        <v>Fruta</v>
      </c>
      <c r="AZ217" s="40">
        <f t="shared" si="150"/>
        <v>38</v>
      </c>
      <c r="BA217" s="41" t="e">
        <f>+VLOOKUP($Z217,[2]!Temporalidad[[nombre]:[Columna1]],7,0)</f>
        <v>#REF!</v>
      </c>
      <c r="BB217" s="41" t="e">
        <f>+VLOOKUP($B217,[2]!Tipo_Gráfico[#Data],2,0)</f>
        <v>#REF!</v>
      </c>
      <c r="BC217" s="36" t="str">
        <f t="shared" si="128"/>
        <v>Servicio de Impuestos Internos , Ministerio de Hacienda, Chile</v>
      </c>
      <c r="BD217" s="35" t="e">
        <f>+VLOOKUP($AA217,[2]!unidad_medida[[nombre]:[Columna1]],2,0)</f>
        <v>#REF!</v>
      </c>
      <c r="BE217" s="40" t="str">
        <f t="shared" si="151"/>
        <v>No Aplica</v>
      </c>
      <c r="BF217" s="40" t="str">
        <f t="shared" si="151"/>
        <v>No Aplica</v>
      </c>
      <c r="BG217" s="40" t="str">
        <f t="shared" si="151"/>
        <v>No Aplica</v>
      </c>
      <c r="BH217" s="41" t="e">
        <f>+VLOOKUP($AP217,[2]!Responsables[#Data],3,0)</f>
        <v>#REF!</v>
      </c>
      <c r="BI217" s="41" t="e">
        <f>+VLOOKUP($AA217,[2]!unidad_medida[[nombre]:[Columna1]],5,0)</f>
        <v>#REF!</v>
      </c>
    </row>
    <row r="218" spans="1:61" ht="43.5" x14ac:dyDescent="0.35">
      <c r="A218" s="58" t="s">
        <v>250</v>
      </c>
      <c r="B218" s="58" t="s">
        <v>251</v>
      </c>
      <c r="C218" s="59">
        <v>4.2</v>
      </c>
      <c r="D218" s="19">
        <f t="shared" si="122"/>
        <v>60</v>
      </c>
      <c r="E218" s="20" t="str">
        <f t="shared" si="159"/>
        <v>GR</v>
      </c>
      <c r="F218" s="21"/>
      <c r="G218" s="22"/>
      <c r="H218" s="22"/>
      <c r="I218" s="24">
        <v>100110002</v>
      </c>
      <c r="J218" s="23" t="s">
        <v>48</v>
      </c>
      <c r="K218" s="22"/>
      <c r="L218" s="22"/>
      <c r="M218" s="22"/>
      <c r="N218" s="22"/>
      <c r="O218" s="22"/>
      <c r="P218" s="53" t="str">
        <f t="shared" si="155"/>
        <v>Número de Empleados en Empresas del Sector Agrícola en cultivos de Porotos según la Categoría de Tamaño Específica del Servicio de Impuestos Internos de Chile para el Año 2020 (empleados)</v>
      </c>
      <c r="Q218" s="20" t="s">
        <v>152</v>
      </c>
      <c r="R218" s="49" t="s">
        <v>153</v>
      </c>
      <c r="S218" s="50">
        <f>+I218</f>
        <v>100110002</v>
      </c>
      <c r="T218" s="28"/>
      <c r="U218" s="28"/>
      <c r="V218" s="28"/>
      <c r="W218" s="28"/>
      <c r="X218" s="28"/>
      <c r="Y218" s="28"/>
      <c r="Z218" s="25" t="str">
        <f>+"https://analytics.zoho.com/open-view/2395394000001175301?ZOHO_CRITERIA=%224.5%22.%22Id_Categor%C3%ADa%22%3D"&amp;S218</f>
        <v>https://analytics.zoho.com/open-view/2395394000001175301?ZOHO_CRITERIA=%224.5%22.%22Id_Categor%C3%ADa%22%3D100110002</v>
      </c>
      <c r="AA218" s="54" t="s">
        <v>154</v>
      </c>
      <c r="AB218" s="30" t="str">
        <f t="shared" si="152"/>
        <v>Chile</v>
      </c>
      <c r="AC218" s="31" t="str">
        <f t="shared" si="152"/>
        <v>Año 2020</v>
      </c>
      <c r="AD218" s="32" t="str">
        <f t="shared" si="152"/>
        <v>Número</v>
      </c>
      <c r="AE218" s="30" t="str">
        <f t="shared" si="152"/>
        <v>Empleados</v>
      </c>
      <c r="AG218" s="33" t="str">
        <f t="shared" si="116"/>
        <v>Gráfico 6</v>
      </c>
      <c r="AH218" s="34" t="str">
        <f t="shared" si="126"/>
        <v>Número Empleados Agrícultura</v>
      </c>
      <c r="AI218" s="34" t="str">
        <f t="shared" si="154"/>
        <v>Ventas Estimadas de empresas dedicadas a agricultura y/o ganadería clasificadas por el Servicio de Impuestos Internos de tamaño GRANDE 3</v>
      </c>
      <c r="AJ218" s="34" t="str">
        <f t="shared" si="118"/>
        <v>Número de Empleados en Empresas del Sector Agrícola en cultivos de Porotos según la Categoría de Tamaño Específica del Servicio de Impuestos Internos de Chile para el Año 2020 (empleados)</v>
      </c>
      <c r="AK218" s="35" t="str">
        <f t="shared" si="153"/>
        <v>Año 2020</v>
      </c>
      <c r="AL218" s="34" t="str">
        <f t="shared" si="153"/>
        <v>venta estimada, empresas en agricultura, cultivos, actividad económica, agricultura, ganadería</v>
      </c>
      <c r="AM218" s="36" t="str">
        <f t="shared" si="119"/>
        <v>https://analytics.zoho.com/open-view/2395394000001175301?ZOHO_CRITERIA=%224.5%22.%22Id_Categor%C3%ADa%22%3D100110002</v>
      </c>
      <c r="AN218" s="44" t="str">
        <f t="shared" si="150"/>
        <v>CHL</v>
      </c>
      <c r="AO218" s="44" t="str">
        <f t="shared" si="150"/>
        <v>País</v>
      </c>
      <c r="AP218" s="34" t="str">
        <f t="shared" si="150"/>
        <v>Número de Empleados de las empresas dedicadas a una actividad económica asociada a la agricultura o la ganadería, según tamaño de la empresa.</v>
      </c>
      <c r="AQ218" s="45">
        <f t="shared" si="150"/>
        <v>44324</v>
      </c>
      <c r="AR218" s="36" t="str">
        <f t="shared" si="150"/>
        <v>Español</v>
      </c>
      <c r="AS218" s="36" t="str">
        <f t="shared" si="150"/>
        <v>Naty</v>
      </c>
      <c r="AT218" s="40" t="str">
        <f t="shared" si="150"/>
        <v>No Aplica</v>
      </c>
      <c r="AU218" s="40" t="str">
        <f t="shared" si="150"/>
        <v>No Aplica</v>
      </c>
      <c r="AV218" s="40" t="str">
        <f t="shared" si="150"/>
        <v>No Aplica</v>
      </c>
      <c r="AW218" s="35">
        <v>100110002</v>
      </c>
      <c r="AX218" s="41" t="e">
        <f t="shared" si="150"/>
        <v>#REF!</v>
      </c>
      <c r="AY218" s="46" t="str">
        <f t="shared" si="150"/>
        <v>Fruta</v>
      </c>
      <c r="AZ218" s="40">
        <f t="shared" si="150"/>
        <v>38</v>
      </c>
      <c r="BA218" s="41" t="e">
        <f>+VLOOKUP($Z218,[2]!Temporalidad[[nombre]:[Columna1]],7,0)</f>
        <v>#REF!</v>
      </c>
      <c r="BB218" s="41" t="e">
        <f>+VLOOKUP($B218,[2]!Tipo_Gráfico[#Data],2,0)</f>
        <v>#REF!</v>
      </c>
      <c r="BC218" s="36" t="str">
        <f t="shared" si="128"/>
        <v>Servicio de Impuestos Internos , Ministerio de Hacienda, Chile</v>
      </c>
      <c r="BD218" s="35" t="e">
        <f>+VLOOKUP($AA218,[2]!unidad_medida[[nombre]:[Columna1]],2,0)</f>
        <v>#REF!</v>
      </c>
      <c r="BE218" s="40" t="str">
        <f t="shared" si="151"/>
        <v>No Aplica</v>
      </c>
      <c r="BF218" s="40" t="str">
        <f t="shared" si="151"/>
        <v>No Aplica</v>
      </c>
      <c r="BG218" s="40" t="str">
        <f t="shared" si="151"/>
        <v>No Aplica</v>
      </c>
      <c r="BH218" s="41" t="e">
        <f>+VLOOKUP($AP218,[2]!Responsables[#Data],3,0)</f>
        <v>#REF!</v>
      </c>
      <c r="BI218" s="41" t="e">
        <f>+VLOOKUP($AA218,[2]!unidad_medida[[nombre]:[Columna1]],5,0)</f>
        <v>#REF!</v>
      </c>
    </row>
    <row r="219" spans="1:61" ht="43.5" x14ac:dyDescent="0.35">
      <c r="A219" s="58" t="s">
        <v>250</v>
      </c>
      <c r="B219" s="58" t="s">
        <v>251</v>
      </c>
      <c r="C219" s="59">
        <v>4.2</v>
      </c>
      <c r="D219" s="19">
        <f t="shared" si="122"/>
        <v>61</v>
      </c>
      <c r="E219" s="20" t="str">
        <f t="shared" si="159"/>
        <v>GR</v>
      </c>
      <c r="F219" s="21"/>
      <c r="G219" s="22"/>
      <c r="H219" s="22"/>
      <c r="I219" s="24">
        <v>100110007</v>
      </c>
      <c r="J219" s="23" t="s">
        <v>48</v>
      </c>
      <c r="K219" s="22"/>
      <c r="L219" s="22"/>
      <c r="M219" s="22"/>
      <c r="N219" s="22"/>
      <c r="O219" s="22"/>
      <c r="P219" s="53" t="str">
        <f t="shared" si="155"/>
        <v>Número de Empleados en Empresas del Sector Agrícola en cultivos de Otras legumbres según la Categoría de Tamaño Específica del Servicio de Impuestos Internos de Chile para el Año 2020 (empleados)</v>
      </c>
      <c r="Q219" s="20" t="str">
        <f t="shared" si="158"/>
        <v>Gráfico 6</v>
      </c>
      <c r="R219" s="49" t="s">
        <v>155</v>
      </c>
      <c r="S219" s="50">
        <f t="shared" ref="S219:S239" si="160">+I219</f>
        <v>100110007</v>
      </c>
      <c r="T219" s="28"/>
      <c r="U219" s="28"/>
      <c r="V219" s="28"/>
      <c r="W219" s="28"/>
      <c r="X219" s="28"/>
      <c r="Y219" s="28"/>
      <c r="Z219" s="25" t="str">
        <f t="shared" ref="Z219:Z239" si="161">+"https://analytics.zoho.com/open-view/2395394000001175301?ZOHO_CRITERIA=%224.5%22.%22Id_Categor%C3%ADa%22%3D"&amp;S219</f>
        <v>https://analytics.zoho.com/open-view/2395394000001175301?ZOHO_CRITERIA=%224.5%22.%22Id_Categor%C3%ADa%22%3D100110007</v>
      </c>
      <c r="AA219" s="54" t="s">
        <v>156</v>
      </c>
      <c r="AB219" s="30" t="str">
        <f t="shared" si="152"/>
        <v>Chile</v>
      </c>
      <c r="AC219" s="31" t="str">
        <f t="shared" si="152"/>
        <v>Año 2020</v>
      </c>
      <c r="AD219" s="32" t="str">
        <f t="shared" si="152"/>
        <v>Número</v>
      </c>
      <c r="AE219" s="30" t="str">
        <f t="shared" si="152"/>
        <v>Empleados</v>
      </c>
      <c r="AG219" s="33" t="str">
        <f t="shared" si="116"/>
        <v>Gráfico 6</v>
      </c>
      <c r="AH219" s="34" t="str">
        <f t="shared" si="126"/>
        <v>Número Empleados Agrícultura</v>
      </c>
      <c r="AI219" s="34" t="str">
        <f t="shared" si="154"/>
        <v>Ventas Estimadas de empresas dedicadas a agricultura y/o ganadería clasificadas por el Servicio de Impuestos Internos de tamaño GRANDE 3</v>
      </c>
      <c r="AJ219" s="34" t="str">
        <f t="shared" si="118"/>
        <v>Número de Empleados en Empresas del Sector Agrícola en cultivos de Otras legumbres según la Categoría de Tamaño Específica del Servicio de Impuestos Internos de Chile para el Año 2020 (empleados)</v>
      </c>
      <c r="AK219" s="35" t="str">
        <f t="shared" si="153"/>
        <v>Año 2020</v>
      </c>
      <c r="AL219" s="34" t="str">
        <f t="shared" si="153"/>
        <v>venta estimada, empresas en agricultura, cultivos, actividad económica, agricultura, ganadería</v>
      </c>
      <c r="AM219" s="36" t="str">
        <f t="shared" si="119"/>
        <v>https://analytics.zoho.com/open-view/2395394000001175301?ZOHO_CRITERIA=%224.5%22.%22Id_Categor%C3%ADa%22%3D100110007</v>
      </c>
      <c r="AN219" s="44" t="str">
        <f t="shared" si="150"/>
        <v>CHL</v>
      </c>
      <c r="AO219" s="44" t="str">
        <f t="shared" si="150"/>
        <v>País</v>
      </c>
      <c r="AP219" s="34" t="str">
        <f t="shared" si="150"/>
        <v>Número de Empleados de las empresas dedicadas a una actividad económica asociada a la agricultura o la ganadería, según tamaño de la empresa.</v>
      </c>
      <c r="AQ219" s="45">
        <f t="shared" si="150"/>
        <v>44324</v>
      </c>
      <c r="AR219" s="36" t="str">
        <f t="shared" si="150"/>
        <v>Español</v>
      </c>
      <c r="AS219" s="36" t="str">
        <f t="shared" si="150"/>
        <v>Naty</v>
      </c>
      <c r="AT219" s="40" t="str">
        <f t="shared" si="150"/>
        <v>No Aplica</v>
      </c>
      <c r="AU219" s="40" t="str">
        <f t="shared" si="150"/>
        <v>No Aplica</v>
      </c>
      <c r="AV219" s="40" t="str">
        <f t="shared" si="150"/>
        <v>No Aplica</v>
      </c>
      <c r="AW219" s="35">
        <v>100110007</v>
      </c>
      <c r="AX219" s="41" t="e">
        <f t="shared" si="150"/>
        <v>#REF!</v>
      </c>
      <c r="AY219" s="46" t="str">
        <f t="shared" si="150"/>
        <v>Fruta</v>
      </c>
      <c r="AZ219" s="40">
        <f t="shared" si="150"/>
        <v>38</v>
      </c>
      <c r="BA219" s="41" t="e">
        <f>+VLOOKUP($Z219,[2]!Temporalidad[[nombre]:[Columna1]],7,0)</f>
        <v>#REF!</v>
      </c>
      <c r="BB219" s="41" t="e">
        <f>+VLOOKUP($B219,[2]!Tipo_Gráfico[#Data],2,0)</f>
        <v>#REF!</v>
      </c>
      <c r="BC219" s="36" t="str">
        <f t="shared" si="128"/>
        <v>Servicio de Impuestos Internos , Ministerio de Hacienda, Chile</v>
      </c>
      <c r="BD219" s="35" t="e">
        <f>+VLOOKUP($AA219,[2]!unidad_medida[[nombre]:[Columna1]],2,0)</f>
        <v>#REF!</v>
      </c>
      <c r="BE219" s="40" t="str">
        <f t="shared" si="151"/>
        <v>No Aplica</v>
      </c>
      <c r="BF219" s="40" t="str">
        <f t="shared" si="151"/>
        <v>No Aplica</v>
      </c>
      <c r="BG219" s="40" t="str">
        <f t="shared" si="151"/>
        <v>No Aplica</v>
      </c>
      <c r="BH219" s="41" t="e">
        <f>+VLOOKUP($AP219,[2]!Responsables[#Data],3,0)</f>
        <v>#REF!</v>
      </c>
      <c r="BI219" s="41" t="e">
        <f>+VLOOKUP($AA219,[2]!unidad_medida[[nombre]:[Columna1]],5,0)</f>
        <v>#REF!</v>
      </c>
    </row>
    <row r="220" spans="1:61" ht="43.5" x14ac:dyDescent="0.35">
      <c r="A220" s="58" t="s">
        <v>250</v>
      </c>
      <c r="B220" s="58" t="s">
        <v>251</v>
      </c>
      <c r="C220" s="59">
        <v>4.2</v>
      </c>
      <c r="D220" s="19">
        <f t="shared" si="122"/>
        <v>62</v>
      </c>
      <c r="E220" s="20" t="str">
        <f t="shared" si="159"/>
        <v>GR</v>
      </c>
      <c r="F220" s="21"/>
      <c r="G220" s="22"/>
      <c r="H220" s="22"/>
      <c r="I220" s="24">
        <v>100111001</v>
      </c>
      <c r="J220" s="23" t="s">
        <v>48</v>
      </c>
      <c r="K220" s="22"/>
      <c r="L220" s="22"/>
      <c r="M220" s="22"/>
      <c r="N220" s="22"/>
      <c r="O220" s="22"/>
      <c r="P220" s="53" t="str">
        <f t="shared" si="155"/>
        <v>Número de Empleados en Empresas del Sector Agrícola en cultivos de Arroz según la Categoría de Tamaño Específica del Servicio de Impuestos Internos de Chile para el Año 2020 (empleados)</v>
      </c>
      <c r="Q220" s="20" t="str">
        <f t="shared" si="158"/>
        <v>Gráfico 6</v>
      </c>
      <c r="R220" s="49" t="s">
        <v>157</v>
      </c>
      <c r="S220" s="50">
        <f t="shared" si="160"/>
        <v>100111001</v>
      </c>
      <c r="T220" s="28"/>
      <c r="U220" s="28"/>
      <c r="V220" s="28"/>
      <c r="W220" s="28"/>
      <c r="X220" s="28"/>
      <c r="Y220" s="28"/>
      <c r="Z220" s="25" t="str">
        <f t="shared" si="161"/>
        <v>https://analytics.zoho.com/open-view/2395394000001175301?ZOHO_CRITERIA=%224.5%22.%22Id_Categor%C3%ADa%22%3D100111001</v>
      </c>
      <c r="AA220" s="54" t="s">
        <v>158</v>
      </c>
      <c r="AB220" s="30" t="str">
        <f t="shared" si="152"/>
        <v>Chile</v>
      </c>
      <c r="AC220" s="31" t="str">
        <f t="shared" si="152"/>
        <v>Año 2020</v>
      </c>
      <c r="AD220" s="32" t="str">
        <f t="shared" si="152"/>
        <v>Número</v>
      </c>
      <c r="AE220" s="30" t="str">
        <f t="shared" si="152"/>
        <v>Empleados</v>
      </c>
      <c r="AG220" s="33" t="str">
        <f t="shared" si="116"/>
        <v>Gráfico 6</v>
      </c>
      <c r="AH220" s="34" t="str">
        <f t="shared" si="126"/>
        <v>Número Empleados Agrícultura</v>
      </c>
      <c r="AI220" s="34" t="str">
        <f t="shared" si="154"/>
        <v>Ventas Estimadas de empresas dedicadas a agricultura y/o ganadería clasificadas por el Servicio de Impuestos Internos de tamaño GRANDE 3</v>
      </c>
      <c r="AJ220" s="34" t="str">
        <f t="shared" si="118"/>
        <v>Número de Empleados en Empresas del Sector Agrícola en cultivos de Arroz según la Categoría de Tamaño Específica del Servicio de Impuestos Internos de Chile para el Año 2020 (empleados)</v>
      </c>
      <c r="AK220" s="35" t="str">
        <f t="shared" si="153"/>
        <v>Año 2020</v>
      </c>
      <c r="AL220" s="34" t="str">
        <f t="shared" si="153"/>
        <v>venta estimada, empresas en agricultura, cultivos, actividad económica, agricultura, ganadería</v>
      </c>
      <c r="AM220" s="36" t="str">
        <f t="shared" si="119"/>
        <v>https://analytics.zoho.com/open-view/2395394000001175301?ZOHO_CRITERIA=%224.5%22.%22Id_Categor%C3%ADa%22%3D100111001</v>
      </c>
      <c r="AN220" s="44" t="str">
        <f t="shared" si="150"/>
        <v>CHL</v>
      </c>
      <c r="AO220" s="44" t="str">
        <f t="shared" si="150"/>
        <v>País</v>
      </c>
      <c r="AP220" s="34" t="str">
        <f t="shared" si="150"/>
        <v>Número de Empleados de las empresas dedicadas a una actividad económica asociada a la agricultura o la ganadería, según tamaño de la empresa.</v>
      </c>
      <c r="AQ220" s="45">
        <f t="shared" si="150"/>
        <v>44324</v>
      </c>
      <c r="AR220" s="36" t="str">
        <f t="shared" si="150"/>
        <v>Español</v>
      </c>
      <c r="AS220" s="36" t="str">
        <f t="shared" si="150"/>
        <v>Naty</v>
      </c>
      <c r="AT220" s="40" t="str">
        <f t="shared" si="150"/>
        <v>No Aplica</v>
      </c>
      <c r="AU220" s="40" t="str">
        <f t="shared" si="150"/>
        <v>No Aplica</v>
      </c>
      <c r="AV220" s="40" t="str">
        <f t="shared" si="150"/>
        <v>No Aplica</v>
      </c>
      <c r="AW220" s="35">
        <v>100111001</v>
      </c>
      <c r="AX220" s="41" t="e">
        <f t="shared" si="150"/>
        <v>#REF!</v>
      </c>
      <c r="AY220" s="46" t="str">
        <f t="shared" si="150"/>
        <v>Fruta</v>
      </c>
      <c r="AZ220" s="40">
        <f t="shared" si="150"/>
        <v>38</v>
      </c>
      <c r="BA220" s="41" t="e">
        <f>+VLOOKUP($Z220,[2]!Temporalidad[[nombre]:[Columna1]],7,0)</f>
        <v>#REF!</v>
      </c>
      <c r="BB220" s="41" t="e">
        <f>+VLOOKUP($B220,[2]!Tipo_Gráfico[#Data],2,0)</f>
        <v>#REF!</v>
      </c>
      <c r="BC220" s="36" t="str">
        <f t="shared" si="128"/>
        <v>Servicio de Impuestos Internos , Ministerio de Hacienda, Chile</v>
      </c>
      <c r="BD220" s="35" t="e">
        <f>+VLOOKUP($AA220,[2]!unidad_medida[[nombre]:[Columna1]],2,0)</f>
        <v>#REF!</v>
      </c>
      <c r="BE220" s="40" t="str">
        <f t="shared" si="151"/>
        <v>No Aplica</v>
      </c>
      <c r="BF220" s="40" t="str">
        <f t="shared" si="151"/>
        <v>No Aplica</v>
      </c>
      <c r="BG220" s="40" t="str">
        <f t="shared" si="151"/>
        <v>No Aplica</v>
      </c>
      <c r="BH220" s="41" t="e">
        <f>+VLOOKUP($AP220,[2]!Responsables[#Data],3,0)</f>
        <v>#REF!</v>
      </c>
      <c r="BI220" s="41" t="e">
        <f>+VLOOKUP($AA220,[2]!unidad_medida[[nombre]:[Columna1]],5,0)</f>
        <v>#REF!</v>
      </c>
    </row>
    <row r="221" spans="1:61" ht="43.5" x14ac:dyDescent="0.35">
      <c r="A221" s="58" t="s">
        <v>250</v>
      </c>
      <c r="B221" s="58" t="s">
        <v>251</v>
      </c>
      <c r="C221" s="59">
        <v>4.2</v>
      </c>
      <c r="D221" s="19">
        <f t="shared" si="122"/>
        <v>63</v>
      </c>
      <c r="E221" s="20" t="str">
        <f t="shared" si="159"/>
        <v>GR</v>
      </c>
      <c r="F221" s="21"/>
      <c r="G221" s="22"/>
      <c r="H221" s="22"/>
      <c r="I221" s="24">
        <v>100111002</v>
      </c>
      <c r="J221" s="23" t="s">
        <v>48</v>
      </c>
      <c r="K221" s="22"/>
      <c r="L221" s="22"/>
      <c r="M221" s="22"/>
      <c r="N221" s="22"/>
      <c r="O221" s="22"/>
      <c r="P221" s="53" t="str">
        <f t="shared" si="155"/>
        <v>Número de Empleados en Empresas del Sector Agrícola en cultivos de Trigo según la Categoría de Tamaño Específica del Servicio de Impuestos Internos de Chile para el Año 2020 (empleados)</v>
      </c>
      <c r="Q221" s="20" t="str">
        <f t="shared" si="158"/>
        <v>Gráfico 6</v>
      </c>
      <c r="R221" s="49" t="s">
        <v>159</v>
      </c>
      <c r="S221" s="50">
        <f t="shared" si="160"/>
        <v>100111002</v>
      </c>
      <c r="T221" s="28"/>
      <c r="U221" s="28"/>
      <c r="V221" s="28"/>
      <c r="W221" s="28"/>
      <c r="X221" s="28"/>
      <c r="Y221" s="28"/>
      <c r="Z221" s="25" t="str">
        <f t="shared" si="161"/>
        <v>https://analytics.zoho.com/open-view/2395394000001175301?ZOHO_CRITERIA=%224.5%22.%22Id_Categor%C3%ADa%22%3D100111002</v>
      </c>
      <c r="AA221" s="54" t="s">
        <v>160</v>
      </c>
      <c r="AB221" s="30" t="str">
        <f t="shared" si="152"/>
        <v>Chile</v>
      </c>
      <c r="AC221" s="31" t="str">
        <f t="shared" si="152"/>
        <v>Año 2020</v>
      </c>
      <c r="AD221" s="32" t="str">
        <f t="shared" si="152"/>
        <v>Número</v>
      </c>
      <c r="AE221" s="30" t="str">
        <f t="shared" si="152"/>
        <v>Empleados</v>
      </c>
      <c r="AG221" s="33" t="str">
        <f t="shared" si="116"/>
        <v>Gráfico 6</v>
      </c>
      <c r="AH221" s="34" t="str">
        <f t="shared" si="126"/>
        <v>Número Empleados Agrícultura</v>
      </c>
      <c r="AI221" s="34" t="str">
        <f t="shared" si="154"/>
        <v>Ventas Estimadas de empresas dedicadas a agricultura y/o ganadería clasificadas por el Servicio de Impuestos Internos de tamaño GRANDE 3</v>
      </c>
      <c r="AJ221" s="34" t="str">
        <f t="shared" si="118"/>
        <v>Número de Empleados en Empresas del Sector Agrícola en cultivos de Trigo según la Categoría de Tamaño Específica del Servicio de Impuestos Internos de Chile para el Año 2020 (empleados)</v>
      </c>
      <c r="AK221" s="35" t="str">
        <f t="shared" si="153"/>
        <v>Año 2020</v>
      </c>
      <c r="AL221" s="34" t="str">
        <f t="shared" si="153"/>
        <v>venta estimada, empresas en agricultura, cultivos, actividad económica, agricultura, ganadería</v>
      </c>
      <c r="AM221" s="36" t="str">
        <f t="shared" si="119"/>
        <v>https://analytics.zoho.com/open-view/2395394000001175301?ZOHO_CRITERIA=%224.5%22.%22Id_Categor%C3%ADa%22%3D100111002</v>
      </c>
      <c r="AN221" s="44" t="str">
        <f t="shared" si="150"/>
        <v>CHL</v>
      </c>
      <c r="AO221" s="44" t="str">
        <f t="shared" si="150"/>
        <v>País</v>
      </c>
      <c r="AP221" s="34" t="str">
        <f t="shared" si="150"/>
        <v>Número de Empleados de las empresas dedicadas a una actividad económica asociada a la agricultura o la ganadería, según tamaño de la empresa.</v>
      </c>
      <c r="AQ221" s="45">
        <f t="shared" si="150"/>
        <v>44324</v>
      </c>
      <c r="AR221" s="36" t="str">
        <f t="shared" si="150"/>
        <v>Español</v>
      </c>
      <c r="AS221" s="36" t="str">
        <f t="shared" si="150"/>
        <v>Naty</v>
      </c>
      <c r="AT221" s="40" t="str">
        <f t="shared" si="150"/>
        <v>No Aplica</v>
      </c>
      <c r="AU221" s="40" t="str">
        <f t="shared" si="150"/>
        <v>No Aplica</v>
      </c>
      <c r="AV221" s="40" t="str">
        <f t="shared" si="150"/>
        <v>No Aplica</v>
      </c>
      <c r="AW221" s="35">
        <v>100111002</v>
      </c>
      <c r="AX221" s="41" t="e">
        <f t="shared" si="150"/>
        <v>#REF!</v>
      </c>
      <c r="AY221" s="46" t="str">
        <f t="shared" si="150"/>
        <v>Fruta</v>
      </c>
      <c r="AZ221" s="40">
        <f t="shared" si="150"/>
        <v>38</v>
      </c>
      <c r="BA221" s="41" t="e">
        <f>+VLOOKUP($Z221,[2]!Temporalidad[[nombre]:[Columna1]],7,0)</f>
        <v>#REF!</v>
      </c>
      <c r="BB221" s="41" t="e">
        <f>+VLOOKUP($B221,[2]!Tipo_Gráfico[#Data],2,0)</f>
        <v>#REF!</v>
      </c>
      <c r="BC221" s="36" t="str">
        <f t="shared" si="128"/>
        <v>Servicio de Impuestos Internos , Ministerio de Hacienda, Chile</v>
      </c>
      <c r="BD221" s="35" t="e">
        <f>+VLOOKUP($AA221,[2]!unidad_medida[[nombre]:[Columna1]],2,0)</f>
        <v>#REF!</v>
      </c>
      <c r="BE221" s="40" t="str">
        <f t="shared" si="151"/>
        <v>No Aplica</v>
      </c>
      <c r="BF221" s="40" t="str">
        <f t="shared" si="151"/>
        <v>No Aplica</v>
      </c>
      <c r="BG221" s="40" t="str">
        <f t="shared" si="151"/>
        <v>No Aplica</v>
      </c>
      <c r="BH221" s="41" t="e">
        <f>+VLOOKUP($AP221,[2]!Responsables[#Data],3,0)</f>
        <v>#REF!</v>
      </c>
      <c r="BI221" s="41" t="e">
        <f>+VLOOKUP($AA221,[2]!unidad_medida[[nombre]:[Columna1]],5,0)</f>
        <v>#REF!</v>
      </c>
    </row>
    <row r="222" spans="1:61" ht="43.5" x14ac:dyDescent="0.35">
      <c r="A222" s="58" t="s">
        <v>250</v>
      </c>
      <c r="B222" s="58" t="s">
        <v>251</v>
      </c>
      <c r="C222" s="59">
        <v>4.2</v>
      </c>
      <c r="D222" s="19">
        <f t="shared" si="122"/>
        <v>64</v>
      </c>
      <c r="E222" s="20" t="str">
        <f t="shared" si="159"/>
        <v>GR</v>
      </c>
      <c r="F222" s="21"/>
      <c r="G222" s="22"/>
      <c r="H222" s="22"/>
      <c r="I222" s="24">
        <v>100111003</v>
      </c>
      <c r="J222" s="23" t="s">
        <v>48</v>
      </c>
      <c r="K222" s="22"/>
      <c r="L222" s="22"/>
      <c r="M222" s="22"/>
      <c r="N222" s="22"/>
      <c r="O222" s="22"/>
      <c r="P222" s="53" t="str">
        <f t="shared" si="155"/>
        <v>Número de Empleados en Empresas del Sector Agrícola en cultivos de Maíz según la Categoría de Tamaño Específica del Servicio de Impuestos Internos de Chile para el Año 2020 (empleados)</v>
      </c>
      <c r="Q222" s="20" t="str">
        <f t="shared" si="158"/>
        <v>Gráfico 6</v>
      </c>
      <c r="R222" s="49" t="s">
        <v>161</v>
      </c>
      <c r="S222" s="50">
        <f t="shared" si="160"/>
        <v>100111003</v>
      </c>
      <c r="T222" s="28"/>
      <c r="U222" s="28"/>
      <c r="V222" s="28"/>
      <c r="W222" s="28"/>
      <c r="X222" s="28"/>
      <c r="Y222" s="28"/>
      <c r="Z222" s="25" t="str">
        <f t="shared" si="161"/>
        <v>https://analytics.zoho.com/open-view/2395394000001175301?ZOHO_CRITERIA=%224.5%22.%22Id_Categor%C3%ADa%22%3D100111003</v>
      </c>
      <c r="AA222" s="54" t="s">
        <v>162</v>
      </c>
      <c r="AB222" s="30" t="str">
        <f t="shared" si="152"/>
        <v>Chile</v>
      </c>
      <c r="AC222" s="31" t="str">
        <f t="shared" si="152"/>
        <v>Año 2020</v>
      </c>
      <c r="AD222" s="32" t="str">
        <f t="shared" si="152"/>
        <v>Número</v>
      </c>
      <c r="AE222" s="30" t="str">
        <f t="shared" si="152"/>
        <v>Empleados</v>
      </c>
      <c r="AG222" s="33" t="str">
        <f t="shared" si="116"/>
        <v>Gráfico 6</v>
      </c>
      <c r="AH222" s="34" t="str">
        <f t="shared" si="126"/>
        <v>Número Empleados Agrícultura</v>
      </c>
      <c r="AI222" s="34" t="str">
        <f t="shared" si="154"/>
        <v>Ventas Estimadas de empresas dedicadas a agricultura y/o ganadería clasificadas por el Servicio de Impuestos Internos de tamaño GRANDE 3</v>
      </c>
      <c r="AJ222" s="34" t="str">
        <f t="shared" si="118"/>
        <v>Número de Empleados en Empresas del Sector Agrícola en cultivos de Maíz según la Categoría de Tamaño Específica del Servicio de Impuestos Internos de Chile para el Año 2020 (empleados)</v>
      </c>
      <c r="AK222" s="35" t="str">
        <f t="shared" si="153"/>
        <v>Año 2020</v>
      </c>
      <c r="AL222" s="34" t="str">
        <f t="shared" si="153"/>
        <v>venta estimada, empresas en agricultura, cultivos, actividad económica, agricultura, ganadería</v>
      </c>
      <c r="AM222" s="36" t="str">
        <f t="shared" si="119"/>
        <v>https://analytics.zoho.com/open-view/2395394000001175301?ZOHO_CRITERIA=%224.5%22.%22Id_Categor%C3%ADa%22%3D100111003</v>
      </c>
      <c r="AN222" s="44" t="str">
        <f t="shared" si="150"/>
        <v>CHL</v>
      </c>
      <c r="AO222" s="44" t="str">
        <f t="shared" si="150"/>
        <v>País</v>
      </c>
      <c r="AP222" s="34" t="str">
        <f t="shared" si="150"/>
        <v>Número de Empleados de las empresas dedicadas a una actividad económica asociada a la agricultura o la ganadería, según tamaño de la empresa.</v>
      </c>
      <c r="AQ222" s="45">
        <f t="shared" si="150"/>
        <v>44324</v>
      </c>
      <c r="AR222" s="36" t="str">
        <f t="shared" si="150"/>
        <v>Español</v>
      </c>
      <c r="AS222" s="36" t="str">
        <f t="shared" si="150"/>
        <v>Naty</v>
      </c>
      <c r="AT222" s="40" t="str">
        <f t="shared" si="150"/>
        <v>No Aplica</v>
      </c>
      <c r="AU222" s="40" t="str">
        <f t="shared" si="150"/>
        <v>No Aplica</v>
      </c>
      <c r="AV222" s="40" t="str">
        <f t="shared" si="150"/>
        <v>No Aplica</v>
      </c>
      <c r="AW222" s="35">
        <v>100111003</v>
      </c>
      <c r="AX222" s="41" t="e">
        <f t="shared" si="150"/>
        <v>#REF!</v>
      </c>
      <c r="AY222" s="46" t="str">
        <f t="shared" si="150"/>
        <v>Fruta</v>
      </c>
      <c r="AZ222" s="40">
        <f t="shared" si="150"/>
        <v>38</v>
      </c>
      <c r="BA222" s="41" t="e">
        <f>+VLOOKUP($Z222,[2]!Temporalidad[[nombre]:[Columna1]],7,0)</f>
        <v>#REF!</v>
      </c>
      <c r="BB222" s="41" t="e">
        <f>+VLOOKUP($B222,[2]!Tipo_Gráfico[#Data],2,0)</f>
        <v>#REF!</v>
      </c>
      <c r="BC222" s="36" t="str">
        <f t="shared" si="128"/>
        <v>Servicio de Impuestos Internos , Ministerio de Hacienda, Chile</v>
      </c>
      <c r="BD222" s="35" t="e">
        <f>+VLOOKUP($AA222,[2]!unidad_medida[[nombre]:[Columna1]],2,0)</f>
        <v>#REF!</v>
      </c>
      <c r="BE222" s="40" t="str">
        <f t="shared" si="151"/>
        <v>No Aplica</v>
      </c>
      <c r="BF222" s="40" t="str">
        <f t="shared" si="151"/>
        <v>No Aplica</v>
      </c>
      <c r="BG222" s="40" t="str">
        <f t="shared" si="151"/>
        <v>No Aplica</v>
      </c>
      <c r="BH222" s="41" t="e">
        <f>+VLOOKUP($AP222,[2]!Responsables[#Data],3,0)</f>
        <v>#REF!</v>
      </c>
      <c r="BI222" s="41" t="e">
        <f>+VLOOKUP($AA222,[2]!unidad_medida[[nombre]:[Columna1]],5,0)</f>
        <v>#REF!</v>
      </c>
    </row>
    <row r="223" spans="1:61" ht="43.5" x14ac:dyDescent="0.35">
      <c r="A223" s="58" t="s">
        <v>250</v>
      </c>
      <c r="B223" s="58" t="s">
        <v>251</v>
      </c>
      <c r="C223" s="59">
        <v>4.2</v>
      </c>
      <c r="D223" s="19">
        <f t="shared" si="122"/>
        <v>65</v>
      </c>
      <c r="E223" s="20" t="str">
        <f t="shared" si="159"/>
        <v>GR</v>
      </c>
      <c r="F223" s="21"/>
      <c r="G223" s="22"/>
      <c r="H223" s="22"/>
      <c r="I223" s="24">
        <v>100111004</v>
      </c>
      <c r="J223" s="23" t="s">
        <v>48</v>
      </c>
      <c r="K223" s="22"/>
      <c r="L223" s="22"/>
      <c r="M223" s="22"/>
      <c r="N223" s="22"/>
      <c r="O223" s="22"/>
      <c r="P223" s="53" t="str">
        <f t="shared" si="155"/>
        <v>Número de Empleados en Empresas del Sector Agrícola en cultivos de Cebada según la Categoría de Tamaño Específica del Servicio de Impuestos Internos de Chile para el Año 2020 (empleados)</v>
      </c>
      <c r="Q223" s="20" t="str">
        <f t="shared" si="158"/>
        <v>Gráfico 6</v>
      </c>
      <c r="R223" s="49" t="s">
        <v>163</v>
      </c>
      <c r="S223" s="50">
        <f t="shared" si="160"/>
        <v>100111004</v>
      </c>
      <c r="T223" s="28"/>
      <c r="U223" s="28"/>
      <c r="V223" s="28"/>
      <c r="W223" s="28"/>
      <c r="X223" s="28"/>
      <c r="Y223" s="28"/>
      <c r="Z223" s="25" t="str">
        <f t="shared" si="161"/>
        <v>https://analytics.zoho.com/open-view/2395394000001175301?ZOHO_CRITERIA=%224.5%22.%22Id_Categor%C3%ADa%22%3D100111004</v>
      </c>
      <c r="AA223" s="54" t="s">
        <v>164</v>
      </c>
      <c r="AB223" s="30" t="str">
        <f t="shared" si="152"/>
        <v>Chile</v>
      </c>
      <c r="AC223" s="31" t="str">
        <f t="shared" si="152"/>
        <v>Año 2020</v>
      </c>
      <c r="AD223" s="32" t="str">
        <f t="shared" si="152"/>
        <v>Número</v>
      </c>
      <c r="AE223" s="30" t="str">
        <f t="shared" si="152"/>
        <v>Empleados</v>
      </c>
      <c r="AG223" s="33" t="str">
        <f t="shared" si="116"/>
        <v>Gráfico 6</v>
      </c>
      <c r="AH223" s="34" t="str">
        <f t="shared" si="126"/>
        <v>Número Empleados Agrícultura</v>
      </c>
      <c r="AI223" s="34" t="str">
        <f t="shared" si="154"/>
        <v>Ventas Estimadas de empresas dedicadas a agricultura y/o ganadería clasificadas por el Servicio de Impuestos Internos de tamaño GRANDE 3</v>
      </c>
      <c r="AJ223" s="34" t="str">
        <f t="shared" si="118"/>
        <v>Número de Empleados en Empresas del Sector Agrícola en cultivos de Cebada según la Categoría de Tamaño Específica del Servicio de Impuestos Internos de Chile para el Año 2020 (empleados)</v>
      </c>
      <c r="AK223" s="35" t="str">
        <f t="shared" si="153"/>
        <v>Año 2020</v>
      </c>
      <c r="AL223" s="34" t="str">
        <f t="shared" si="153"/>
        <v>venta estimada, empresas en agricultura, cultivos, actividad económica, agricultura, ganadería</v>
      </c>
      <c r="AM223" s="36" t="str">
        <f t="shared" si="119"/>
        <v>https://analytics.zoho.com/open-view/2395394000001175301?ZOHO_CRITERIA=%224.5%22.%22Id_Categor%C3%ADa%22%3D100111004</v>
      </c>
      <c r="AN223" s="44" t="str">
        <f t="shared" si="150"/>
        <v>CHL</v>
      </c>
      <c r="AO223" s="44" t="str">
        <f t="shared" si="150"/>
        <v>País</v>
      </c>
      <c r="AP223" s="34" t="str">
        <f t="shared" si="150"/>
        <v>Número de Empleados de las empresas dedicadas a una actividad económica asociada a la agricultura o la ganadería, según tamaño de la empresa.</v>
      </c>
      <c r="AQ223" s="45">
        <f t="shared" si="150"/>
        <v>44324</v>
      </c>
      <c r="AR223" s="36" t="str">
        <f t="shared" si="150"/>
        <v>Español</v>
      </c>
      <c r="AS223" s="36" t="str">
        <f t="shared" si="150"/>
        <v>Naty</v>
      </c>
      <c r="AT223" s="40" t="str">
        <f t="shared" si="150"/>
        <v>No Aplica</v>
      </c>
      <c r="AU223" s="40" t="str">
        <f t="shared" si="150"/>
        <v>No Aplica</v>
      </c>
      <c r="AV223" s="40" t="str">
        <f t="shared" si="150"/>
        <v>No Aplica</v>
      </c>
      <c r="AW223" s="35">
        <v>100111004</v>
      </c>
      <c r="AX223" s="41" t="e">
        <f t="shared" si="150"/>
        <v>#REF!</v>
      </c>
      <c r="AY223" s="46" t="str">
        <f t="shared" si="150"/>
        <v>Fruta</v>
      </c>
      <c r="AZ223" s="40">
        <f t="shared" si="150"/>
        <v>38</v>
      </c>
      <c r="BA223" s="41" t="e">
        <f>+VLOOKUP($Z223,[2]!Temporalidad[[nombre]:[Columna1]],7,0)</f>
        <v>#REF!</v>
      </c>
      <c r="BB223" s="41" t="e">
        <f>+VLOOKUP($B223,[2]!Tipo_Gráfico[#Data],2,0)</f>
        <v>#REF!</v>
      </c>
      <c r="BC223" s="36" t="str">
        <f t="shared" si="128"/>
        <v>Servicio de Impuestos Internos , Ministerio de Hacienda, Chile</v>
      </c>
      <c r="BD223" s="35" t="e">
        <f>+VLOOKUP($AA223,[2]!unidad_medida[[nombre]:[Columna1]],2,0)</f>
        <v>#REF!</v>
      </c>
      <c r="BE223" s="40" t="str">
        <f t="shared" si="151"/>
        <v>No Aplica</v>
      </c>
      <c r="BF223" s="40" t="str">
        <f t="shared" si="151"/>
        <v>No Aplica</v>
      </c>
      <c r="BG223" s="40" t="str">
        <f t="shared" si="151"/>
        <v>No Aplica</v>
      </c>
      <c r="BH223" s="41" t="e">
        <f>+VLOOKUP($AP223,[2]!Responsables[#Data],3,0)</f>
        <v>#REF!</v>
      </c>
      <c r="BI223" s="41" t="e">
        <f>+VLOOKUP($AA223,[2]!unidad_medida[[nombre]:[Columna1]],5,0)</f>
        <v>#REF!</v>
      </c>
    </row>
    <row r="224" spans="1:61" ht="43.5" x14ac:dyDescent="0.35">
      <c r="A224" s="58" t="s">
        <v>250</v>
      </c>
      <c r="B224" s="58" t="s">
        <v>251</v>
      </c>
      <c r="C224" s="59">
        <v>4.2</v>
      </c>
      <c r="D224" s="19">
        <f t="shared" si="122"/>
        <v>66</v>
      </c>
      <c r="E224" s="20" t="str">
        <f t="shared" si="159"/>
        <v>GR</v>
      </c>
      <c r="F224" s="21"/>
      <c r="G224" s="22"/>
      <c r="H224" s="22"/>
      <c r="I224" s="24">
        <v>100111005</v>
      </c>
      <c r="J224" s="23" t="s">
        <v>48</v>
      </c>
      <c r="K224" s="22"/>
      <c r="L224" s="22"/>
      <c r="M224" s="22"/>
      <c r="N224" s="22"/>
      <c r="O224" s="22"/>
      <c r="P224" s="53" t="str">
        <f t="shared" si="155"/>
        <v>Número de Empleados en Empresas del Sector Agrícola en cultivos de Avena según la Categoría de Tamaño Específica del Servicio de Impuestos Internos de Chile para el Año 2020 (empleados)</v>
      </c>
      <c r="Q224" s="20" t="str">
        <f t="shared" si="158"/>
        <v>Gráfico 6</v>
      </c>
      <c r="R224" s="49" t="s">
        <v>165</v>
      </c>
      <c r="S224" s="50">
        <f t="shared" si="160"/>
        <v>100111005</v>
      </c>
      <c r="T224" s="28"/>
      <c r="U224" s="28"/>
      <c r="V224" s="28"/>
      <c r="W224" s="28"/>
      <c r="X224" s="28"/>
      <c r="Y224" s="28"/>
      <c r="Z224" s="25" t="str">
        <f t="shared" si="161"/>
        <v>https://analytics.zoho.com/open-view/2395394000001175301?ZOHO_CRITERIA=%224.5%22.%22Id_Categor%C3%ADa%22%3D100111005</v>
      </c>
      <c r="AA224" s="54" t="s">
        <v>166</v>
      </c>
      <c r="AB224" s="30" t="str">
        <f t="shared" si="152"/>
        <v>Chile</v>
      </c>
      <c r="AC224" s="31" t="str">
        <f t="shared" si="152"/>
        <v>Año 2020</v>
      </c>
      <c r="AD224" s="32" t="str">
        <f t="shared" si="152"/>
        <v>Número</v>
      </c>
      <c r="AE224" s="30" t="str">
        <f t="shared" si="152"/>
        <v>Empleados</v>
      </c>
      <c r="AG224" s="33" t="str">
        <f t="shared" ref="AG224:AG287" si="162">+IF(Q224="","",Q224)</f>
        <v>Gráfico 6</v>
      </c>
      <c r="AH224" s="34" t="str">
        <f t="shared" si="126"/>
        <v>Número Empleados Agrícultura</v>
      </c>
      <c r="AI224" s="34" t="str">
        <f t="shared" si="154"/>
        <v>Ventas Estimadas de empresas dedicadas a agricultura y/o ganadería clasificadas por el Servicio de Impuestos Internos de tamaño GRANDE 3</v>
      </c>
      <c r="AJ224" s="34" t="str">
        <f t="shared" ref="AJ224:AJ287" si="163">+P224</f>
        <v>Número de Empleados en Empresas del Sector Agrícola en cultivos de Avena según la Categoría de Tamaño Específica del Servicio de Impuestos Internos de Chile para el Año 2020 (empleados)</v>
      </c>
      <c r="AK224" s="35" t="str">
        <f t="shared" si="153"/>
        <v>Año 2020</v>
      </c>
      <c r="AL224" s="34" t="str">
        <f t="shared" si="153"/>
        <v>venta estimada, empresas en agricultura, cultivos, actividad económica, agricultura, ganadería</v>
      </c>
      <c r="AM224" s="36" t="str">
        <f t="shared" ref="AM224:AM287" si="164">+AA224</f>
        <v>https://analytics.zoho.com/open-view/2395394000001175301?ZOHO_CRITERIA=%224.5%22.%22Id_Categor%C3%ADa%22%3D100111005</v>
      </c>
      <c r="AN224" s="44" t="str">
        <f t="shared" ref="AN224:AV239" si="165">+AN223</f>
        <v>CHL</v>
      </c>
      <c r="AO224" s="44" t="str">
        <f t="shared" si="165"/>
        <v>País</v>
      </c>
      <c r="AP224" s="34" t="str">
        <f t="shared" si="165"/>
        <v>Número de Empleados de las empresas dedicadas a una actividad económica asociada a la agricultura o la ganadería, según tamaño de la empresa.</v>
      </c>
      <c r="AQ224" s="45">
        <f t="shared" si="165"/>
        <v>44324</v>
      </c>
      <c r="AR224" s="36" t="str">
        <f t="shared" si="165"/>
        <v>Español</v>
      </c>
      <c r="AS224" s="36" t="str">
        <f t="shared" si="165"/>
        <v>Naty</v>
      </c>
      <c r="AT224" s="40" t="str">
        <f t="shared" si="165"/>
        <v>No Aplica</v>
      </c>
      <c r="AU224" s="40" t="str">
        <f t="shared" si="165"/>
        <v>No Aplica</v>
      </c>
      <c r="AV224" s="40" t="str">
        <f t="shared" si="165"/>
        <v>No Aplica</v>
      </c>
      <c r="AW224" s="35">
        <v>100111005</v>
      </c>
      <c r="AX224" s="41" t="e">
        <f t="shared" ref="AX224:AZ239" si="166">+AX223</f>
        <v>#REF!</v>
      </c>
      <c r="AY224" s="46" t="str">
        <f t="shared" si="166"/>
        <v>Fruta</v>
      </c>
      <c r="AZ224" s="40">
        <f t="shared" si="166"/>
        <v>38</v>
      </c>
      <c r="BA224" s="41" t="e">
        <f>+VLOOKUP($Z224,[2]!Temporalidad[[nombre]:[Columna1]],7,0)</f>
        <v>#REF!</v>
      </c>
      <c r="BB224" s="41" t="e">
        <f>+VLOOKUP($B224,[2]!Tipo_Gráfico[#Data],2,0)</f>
        <v>#REF!</v>
      </c>
      <c r="BC224" s="36" t="str">
        <f t="shared" si="128"/>
        <v>Servicio de Impuestos Internos , Ministerio de Hacienda, Chile</v>
      </c>
      <c r="BD224" s="35" t="e">
        <f>+VLOOKUP($AA224,[2]!unidad_medida[[nombre]:[Columna1]],2,0)</f>
        <v>#REF!</v>
      </c>
      <c r="BE224" s="40" t="str">
        <f t="shared" ref="BE224:BG239" si="167">+BE223</f>
        <v>No Aplica</v>
      </c>
      <c r="BF224" s="40" t="str">
        <f t="shared" si="167"/>
        <v>No Aplica</v>
      </c>
      <c r="BG224" s="40" t="str">
        <f t="shared" si="167"/>
        <v>No Aplica</v>
      </c>
      <c r="BH224" s="41" t="e">
        <f>+VLOOKUP($AP224,[2]!Responsables[#Data],3,0)</f>
        <v>#REF!</v>
      </c>
      <c r="BI224" s="41" t="e">
        <f>+VLOOKUP($AA224,[2]!unidad_medida[[nombre]:[Columna1]],5,0)</f>
        <v>#REF!</v>
      </c>
    </row>
    <row r="225" spans="1:61" ht="43.5" x14ac:dyDescent="0.35">
      <c r="A225" s="58" t="s">
        <v>250</v>
      </c>
      <c r="B225" s="58" t="s">
        <v>251</v>
      </c>
      <c r="C225" s="59">
        <v>4.2</v>
      </c>
      <c r="D225" s="19">
        <f t="shared" ref="D225:D288" si="168">+IF(E225="","",D224+1)</f>
        <v>67</v>
      </c>
      <c r="E225" s="20" t="str">
        <f t="shared" si="159"/>
        <v>GR</v>
      </c>
      <c r="F225" s="21"/>
      <c r="G225" s="22"/>
      <c r="H225" s="22"/>
      <c r="I225" s="24">
        <v>100111011</v>
      </c>
      <c r="J225" s="23" t="s">
        <v>48</v>
      </c>
      <c r="K225" s="22"/>
      <c r="L225" s="22"/>
      <c r="M225" s="22"/>
      <c r="N225" s="22"/>
      <c r="O225" s="22"/>
      <c r="P225" s="53" t="str">
        <f t="shared" si="155"/>
        <v>Número de Empleados en Empresas del Sector Agrícola en cultivos de Otros cereales según la Categoría de Tamaño Específica del Servicio de Impuestos Internos de Chile para el Año 2020 (empleados)</v>
      </c>
      <c r="Q225" s="20" t="str">
        <f t="shared" si="158"/>
        <v>Gráfico 6</v>
      </c>
      <c r="R225" s="49" t="s">
        <v>167</v>
      </c>
      <c r="S225" s="50">
        <f t="shared" si="160"/>
        <v>100111011</v>
      </c>
      <c r="T225" s="28"/>
      <c r="U225" s="28"/>
      <c r="V225" s="28"/>
      <c r="W225" s="28"/>
      <c r="X225" s="28"/>
      <c r="Y225" s="28"/>
      <c r="Z225" s="25" t="str">
        <f t="shared" si="161"/>
        <v>https://analytics.zoho.com/open-view/2395394000001175301?ZOHO_CRITERIA=%224.5%22.%22Id_Categor%C3%ADa%22%3D100111011</v>
      </c>
      <c r="AA225" s="54" t="s">
        <v>168</v>
      </c>
      <c r="AB225" s="30" t="str">
        <f t="shared" ref="AB225:AE240" si="169">+AB224</f>
        <v>Chile</v>
      </c>
      <c r="AC225" s="31" t="str">
        <f t="shared" si="169"/>
        <v>Año 2020</v>
      </c>
      <c r="AD225" s="32" t="str">
        <f t="shared" si="169"/>
        <v>Número</v>
      </c>
      <c r="AE225" s="30" t="str">
        <f t="shared" si="169"/>
        <v>Empleados</v>
      </c>
      <c r="AG225" s="33" t="str">
        <f t="shared" si="162"/>
        <v>Gráfico 6</v>
      </c>
      <c r="AH225" s="34" t="str">
        <f t="shared" ref="AH225:AI275" si="170">+AH224</f>
        <v>Número Empleados Agrícultura</v>
      </c>
      <c r="AI225" s="34" t="str">
        <f t="shared" si="154"/>
        <v>Ventas Estimadas de empresas dedicadas a agricultura y/o ganadería clasificadas por el Servicio de Impuestos Internos de tamaño GRANDE 3</v>
      </c>
      <c r="AJ225" s="34" t="str">
        <f t="shared" si="163"/>
        <v>Número de Empleados en Empresas del Sector Agrícola en cultivos de Otros cereales según la Categoría de Tamaño Específica del Servicio de Impuestos Internos de Chile para el Año 2020 (empleados)</v>
      </c>
      <c r="AK225" s="35" t="str">
        <f t="shared" ref="AK225:AL240" si="171">+AK224</f>
        <v>Año 2020</v>
      </c>
      <c r="AL225" s="34" t="str">
        <f t="shared" si="171"/>
        <v>venta estimada, empresas en agricultura, cultivos, actividad económica, agricultura, ganadería</v>
      </c>
      <c r="AM225" s="36" t="str">
        <f t="shared" si="164"/>
        <v>https://analytics.zoho.com/open-view/2395394000001175301?ZOHO_CRITERIA=%224.5%22.%22Id_Categor%C3%ADa%22%3D100111011</v>
      </c>
      <c r="AN225" s="44" t="str">
        <f t="shared" si="165"/>
        <v>CHL</v>
      </c>
      <c r="AO225" s="44" t="str">
        <f t="shared" si="165"/>
        <v>País</v>
      </c>
      <c r="AP225" s="34" t="str">
        <f t="shared" si="165"/>
        <v>Número de Empleados de las empresas dedicadas a una actividad económica asociada a la agricultura o la ganadería, según tamaño de la empresa.</v>
      </c>
      <c r="AQ225" s="45">
        <f t="shared" si="165"/>
        <v>44324</v>
      </c>
      <c r="AR225" s="36" t="str">
        <f t="shared" si="165"/>
        <v>Español</v>
      </c>
      <c r="AS225" s="36" t="str">
        <f t="shared" si="165"/>
        <v>Naty</v>
      </c>
      <c r="AT225" s="40" t="str">
        <f t="shared" si="165"/>
        <v>No Aplica</v>
      </c>
      <c r="AU225" s="40" t="str">
        <f t="shared" si="165"/>
        <v>No Aplica</v>
      </c>
      <c r="AV225" s="40" t="str">
        <f t="shared" si="165"/>
        <v>No Aplica</v>
      </c>
      <c r="AW225" s="35">
        <v>100111011</v>
      </c>
      <c r="AX225" s="41" t="e">
        <f t="shared" si="166"/>
        <v>#REF!</v>
      </c>
      <c r="AY225" s="46" t="str">
        <f t="shared" si="166"/>
        <v>Fruta</v>
      </c>
      <c r="AZ225" s="40">
        <f t="shared" si="166"/>
        <v>38</v>
      </c>
      <c r="BA225" s="41" t="e">
        <f>+VLOOKUP($Z225,[2]!Temporalidad[[nombre]:[Columna1]],7,0)</f>
        <v>#REF!</v>
      </c>
      <c r="BB225" s="41" t="e">
        <f>+VLOOKUP($B225,[2]!Tipo_Gráfico[#Data],2,0)</f>
        <v>#REF!</v>
      </c>
      <c r="BC225" s="36" t="str">
        <f t="shared" ref="BC225:BC288" si="172">+BC224</f>
        <v>Servicio de Impuestos Internos , Ministerio de Hacienda, Chile</v>
      </c>
      <c r="BD225" s="35" t="e">
        <f>+VLOOKUP($AA225,[2]!unidad_medida[[nombre]:[Columna1]],2,0)</f>
        <v>#REF!</v>
      </c>
      <c r="BE225" s="40" t="str">
        <f t="shared" si="167"/>
        <v>No Aplica</v>
      </c>
      <c r="BF225" s="40" t="str">
        <f t="shared" si="167"/>
        <v>No Aplica</v>
      </c>
      <c r="BG225" s="40" t="str">
        <f t="shared" si="167"/>
        <v>No Aplica</v>
      </c>
      <c r="BH225" s="41" t="e">
        <f>+VLOOKUP($AP225,[2]!Responsables[#Data],3,0)</f>
        <v>#REF!</v>
      </c>
      <c r="BI225" s="41" t="e">
        <f>+VLOOKUP($AA225,[2]!unidad_medida[[nombre]:[Columna1]],5,0)</f>
        <v>#REF!</v>
      </c>
    </row>
    <row r="226" spans="1:61" ht="43.5" x14ac:dyDescent="0.35">
      <c r="A226" s="58" t="s">
        <v>250</v>
      </c>
      <c r="B226" s="58" t="s">
        <v>251</v>
      </c>
      <c r="C226" s="59">
        <v>4.2</v>
      </c>
      <c r="D226" s="19">
        <f t="shared" si="168"/>
        <v>68</v>
      </c>
      <c r="E226" s="20" t="str">
        <f t="shared" si="159"/>
        <v>GR</v>
      </c>
      <c r="F226" s="21"/>
      <c r="G226" s="22"/>
      <c r="H226" s="22"/>
      <c r="I226" s="24">
        <v>100112046</v>
      </c>
      <c r="J226" s="23" t="s">
        <v>48</v>
      </c>
      <c r="K226" s="22"/>
      <c r="L226" s="22"/>
      <c r="M226" s="22"/>
      <c r="N226" s="22"/>
      <c r="O226" s="22"/>
      <c r="P226" s="53" t="str">
        <f t="shared" si="155"/>
        <v>Número de Empleados en Empresas del Sector Agrícola en cultivos de Hortalizas y melones según la Categoría de Tamaño Específica del Servicio de Impuestos Internos de Chile para el Año 2020 (empleados)</v>
      </c>
      <c r="Q226" s="20" t="str">
        <f t="shared" si="158"/>
        <v>Gráfico 6</v>
      </c>
      <c r="R226" s="49" t="s">
        <v>169</v>
      </c>
      <c r="S226" s="50">
        <f t="shared" si="160"/>
        <v>100112046</v>
      </c>
      <c r="T226" s="28"/>
      <c r="U226" s="28"/>
      <c r="V226" s="28"/>
      <c r="W226" s="28"/>
      <c r="X226" s="28"/>
      <c r="Y226" s="28"/>
      <c r="Z226" s="25" t="str">
        <f t="shared" si="161"/>
        <v>https://analytics.zoho.com/open-view/2395394000001175301?ZOHO_CRITERIA=%224.5%22.%22Id_Categor%C3%ADa%22%3D100112046</v>
      </c>
      <c r="AA226" s="54" t="s">
        <v>170</v>
      </c>
      <c r="AB226" s="30" t="str">
        <f t="shared" si="169"/>
        <v>Chile</v>
      </c>
      <c r="AC226" s="31" t="str">
        <f t="shared" si="169"/>
        <v>Año 2020</v>
      </c>
      <c r="AD226" s="32" t="str">
        <f t="shared" si="169"/>
        <v>Número</v>
      </c>
      <c r="AE226" s="30" t="str">
        <f t="shared" si="169"/>
        <v>Empleados</v>
      </c>
      <c r="AG226" s="33" t="str">
        <f t="shared" si="162"/>
        <v>Gráfico 6</v>
      </c>
      <c r="AH226" s="34" t="str">
        <f t="shared" si="170"/>
        <v>Número Empleados Agrícultura</v>
      </c>
      <c r="AI226" s="34" t="str">
        <f t="shared" si="154"/>
        <v>Ventas Estimadas de empresas dedicadas a agricultura y/o ganadería clasificadas por el Servicio de Impuestos Internos de tamaño GRANDE 3</v>
      </c>
      <c r="AJ226" s="34" t="str">
        <f t="shared" si="163"/>
        <v>Número de Empleados en Empresas del Sector Agrícola en cultivos de Hortalizas y melones según la Categoría de Tamaño Específica del Servicio de Impuestos Internos de Chile para el Año 2020 (empleados)</v>
      </c>
      <c r="AK226" s="35" t="str">
        <f t="shared" si="171"/>
        <v>Año 2020</v>
      </c>
      <c r="AL226" s="34" t="str">
        <f t="shared" si="171"/>
        <v>venta estimada, empresas en agricultura, cultivos, actividad económica, agricultura, ganadería</v>
      </c>
      <c r="AM226" s="36" t="str">
        <f t="shared" si="164"/>
        <v>https://analytics.zoho.com/open-view/2395394000001175301?ZOHO_CRITERIA=%224.5%22.%22Id_Categor%C3%ADa%22%3D100112046</v>
      </c>
      <c r="AN226" s="44" t="str">
        <f t="shared" si="165"/>
        <v>CHL</v>
      </c>
      <c r="AO226" s="44" t="str">
        <f t="shared" si="165"/>
        <v>País</v>
      </c>
      <c r="AP226" s="34" t="str">
        <f t="shared" si="165"/>
        <v>Número de Empleados de las empresas dedicadas a una actividad económica asociada a la agricultura o la ganadería, según tamaño de la empresa.</v>
      </c>
      <c r="AQ226" s="45">
        <f t="shared" si="165"/>
        <v>44324</v>
      </c>
      <c r="AR226" s="36" t="str">
        <f t="shared" si="165"/>
        <v>Español</v>
      </c>
      <c r="AS226" s="36" t="str">
        <f t="shared" si="165"/>
        <v>Naty</v>
      </c>
      <c r="AT226" s="40" t="str">
        <f t="shared" si="165"/>
        <v>No Aplica</v>
      </c>
      <c r="AU226" s="40" t="str">
        <f t="shared" si="165"/>
        <v>No Aplica</v>
      </c>
      <c r="AV226" s="40" t="str">
        <f t="shared" si="165"/>
        <v>No Aplica</v>
      </c>
      <c r="AW226" s="35">
        <v>100112046</v>
      </c>
      <c r="AX226" s="41" t="e">
        <f t="shared" si="166"/>
        <v>#REF!</v>
      </c>
      <c r="AY226" s="46" t="str">
        <f t="shared" si="166"/>
        <v>Fruta</v>
      </c>
      <c r="AZ226" s="40">
        <f t="shared" si="166"/>
        <v>38</v>
      </c>
      <c r="BA226" s="41" t="e">
        <f>+VLOOKUP($Z226,[2]!Temporalidad[[nombre]:[Columna1]],7,0)</f>
        <v>#REF!</v>
      </c>
      <c r="BB226" s="41" t="e">
        <f>+VLOOKUP($B226,[2]!Tipo_Gráfico[#Data],2,0)</f>
        <v>#REF!</v>
      </c>
      <c r="BC226" s="36" t="str">
        <f t="shared" si="172"/>
        <v>Servicio de Impuestos Internos , Ministerio de Hacienda, Chile</v>
      </c>
      <c r="BD226" s="35" t="e">
        <f>+VLOOKUP($AA226,[2]!unidad_medida[[nombre]:[Columna1]],2,0)</f>
        <v>#REF!</v>
      </c>
      <c r="BE226" s="40" t="str">
        <f t="shared" si="167"/>
        <v>No Aplica</v>
      </c>
      <c r="BF226" s="40" t="str">
        <f t="shared" si="167"/>
        <v>No Aplica</v>
      </c>
      <c r="BG226" s="40" t="str">
        <f t="shared" si="167"/>
        <v>No Aplica</v>
      </c>
      <c r="BH226" s="41" t="e">
        <f>+VLOOKUP($AP226,[2]!Responsables[#Data],3,0)</f>
        <v>#REF!</v>
      </c>
      <c r="BI226" s="41" t="e">
        <f>+VLOOKUP($AA226,[2]!unidad_medida[[nombre]:[Columna1]],5,0)</f>
        <v>#REF!</v>
      </c>
    </row>
    <row r="227" spans="1:61" ht="43.5" x14ac:dyDescent="0.35">
      <c r="A227" s="58" t="s">
        <v>250</v>
      </c>
      <c r="B227" s="58" t="s">
        <v>251</v>
      </c>
      <c r="C227" s="59">
        <v>4.2</v>
      </c>
      <c r="D227" s="19">
        <f t="shared" si="168"/>
        <v>69</v>
      </c>
      <c r="E227" s="20" t="str">
        <f t="shared" si="159"/>
        <v>GR</v>
      </c>
      <c r="F227" s="21"/>
      <c r="G227" s="22"/>
      <c r="H227" s="22"/>
      <c r="I227" s="24">
        <v>100113001</v>
      </c>
      <c r="J227" s="23" t="s">
        <v>48</v>
      </c>
      <c r="K227" s="22"/>
      <c r="L227" s="22"/>
      <c r="M227" s="22"/>
      <c r="N227" s="22"/>
      <c r="O227" s="22"/>
      <c r="P227" s="53" t="str">
        <f t="shared" si="155"/>
        <v>Número de Empleados en Empresas del Sector Agrícola en cultivos de Lupino según la Categoría de Tamaño Específica del Servicio de Impuestos Internos de Chile para el Año 2020 (empleados)</v>
      </c>
      <c r="Q227" s="20" t="str">
        <f t="shared" si="158"/>
        <v>Gráfico 6</v>
      </c>
      <c r="R227" s="49" t="s">
        <v>171</v>
      </c>
      <c r="S227" s="50">
        <f t="shared" si="160"/>
        <v>100113001</v>
      </c>
      <c r="T227" s="28"/>
      <c r="U227" s="28"/>
      <c r="V227" s="28"/>
      <c r="W227" s="28"/>
      <c r="X227" s="28"/>
      <c r="Y227" s="28"/>
      <c r="Z227" s="25" t="str">
        <f t="shared" si="161"/>
        <v>https://analytics.zoho.com/open-view/2395394000001175301?ZOHO_CRITERIA=%224.5%22.%22Id_Categor%C3%ADa%22%3D100113001</v>
      </c>
      <c r="AA227" s="54" t="s">
        <v>172</v>
      </c>
      <c r="AB227" s="30" t="str">
        <f t="shared" si="169"/>
        <v>Chile</v>
      </c>
      <c r="AC227" s="31" t="str">
        <f t="shared" si="169"/>
        <v>Año 2020</v>
      </c>
      <c r="AD227" s="32" t="str">
        <f t="shared" si="169"/>
        <v>Número</v>
      </c>
      <c r="AE227" s="30" t="str">
        <f t="shared" si="169"/>
        <v>Empleados</v>
      </c>
      <c r="AG227" s="33" t="str">
        <f t="shared" si="162"/>
        <v>Gráfico 6</v>
      </c>
      <c r="AH227" s="34" t="str">
        <f t="shared" si="170"/>
        <v>Número Empleados Agrícultura</v>
      </c>
      <c r="AI227" s="34" t="str">
        <f t="shared" si="154"/>
        <v>Ventas Estimadas de empresas dedicadas a agricultura y/o ganadería clasificadas por el Servicio de Impuestos Internos de tamaño GRANDE 3</v>
      </c>
      <c r="AJ227" s="34" t="str">
        <f t="shared" si="163"/>
        <v>Número de Empleados en Empresas del Sector Agrícola en cultivos de Lupino según la Categoría de Tamaño Específica del Servicio de Impuestos Internos de Chile para el Año 2020 (empleados)</v>
      </c>
      <c r="AK227" s="35" t="str">
        <f t="shared" si="171"/>
        <v>Año 2020</v>
      </c>
      <c r="AL227" s="34" t="str">
        <f t="shared" si="171"/>
        <v>venta estimada, empresas en agricultura, cultivos, actividad económica, agricultura, ganadería</v>
      </c>
      <c r="AM227" s="36" t="str">
        <f t="shared" si="164"/>
        <v>https://analytics.zoho.com/open-view/2395394000001175301?ZOHO_CRITERIA=%224.5%22.%22Id_Categor%C3%ADa%22%3D100113001</v>
      </c>
      <c r="AN227" s="44" t="str">
        <f t="shared" si="165"/>
        <v>CHL</v>
      </c>
      <c r="AO227" s="44" t="str">
        <f t="shared" si="165"/>
        <v>País</v>
      </c>
      <c r="AP227" s="34" t="str">
        <f t="shared" si="165"/>
        <v>Número de Empleados de las empresas dedicadas a una actividad económica asociada a la agricultura o la ganadería, según tamaño de la empresa.</v>
      </c>
      <c r="AQ227" s="45">
        <f t="shared" si="165"/>
        <v>44324</v>
      </c>
      <c r="AR227" s="36" t="str">
        <f t="shared" si="165"/>
        <v>Español</v>
      </c>
      <c r="AS227" s="36" t="str">
        <f t="shared" si="165"/>
        <v>Naty</v>
      </c>
      <c r="AT227" s="40" t="str">
        <f t="shared" si="165"/>
        <v>No Aplica</v>
      </c>
      <c r="AU227" s="40" t="str">
        <f t="shared" si="165"/>
        <v>No Aplica</v>
      </c>
      <c r="AV227" s="40" t="str">
        <f t="shared" si="165"/>
        <v>No Aplica</v>
      </c>
      <c r="AW227" s="35">
        <v>100113001</v>
      </c>
      <c r="AX227" s="41" t="e">
        <f t="shared" si="166"/>
        <v>#REF!</v>
      </c>
      <c r="AY227" s="46" t="str">
        <f t="shared" si="166"/>
        <v>Fruta</v>
      </c>
      <c r="AZ227" s="40">
        <f t="shared" si="166"/>
        <v>38</v>
      </c>
      <c r="BA227" s="41" t="e">
        <f>+VLOOKUP($Z227,[2]!Temporalidad[[nombre]:[Columna1]],7,0)</f>
        <v>#REF!</v>
      </c>
      <c r="BB227" s="41" t="e">
        <f>+VLOOKUP($B227,[2]!Tipo_Gráfico[#Data],2,0)</f>
        <v>#REF!</v>
      </c>
      <c r="BC227" s="36" t="str">
        <f t="shared" si="172"/>
        <v>Servicio de Impuestos Internos , Ministerio de Hacienda, Chile</v>
      </c>
      <c r="BD227" s="35" t="e">
        <f>+VLOOKUP($AA227,[2]!unidad_medida[[nombre]:[Columna1]],2,0)</f>
        <v>#REF!</v>
      </c>
      <c r="BE227" s="40" t="str">
        <f t="shared" si="167"/>
        <v>No Aplica</v>
      </c>
      <c r="BF227" s="40" t="str">
        <f t="shared" si="167"/>
        <v>No Aplica</v>
      </c>
      <c r="BG227" s="40" t="str">
        <f t="shared" si="167"/>
        <v>No Aplica</v>
      </c>
      <c r="BH227" s="41" t="e">
        <f>+VLOOKUP($AP227,[2]!Responsables[#Data],3,0)</f>
        <v>#REF!</v>
      </c>
      <c r="BI227" s="41" t="e">
        <f>+VLOOKUP($AA227,[2]!unidad_medida[[nombre]:[Columna1]],5,0)</f>
        <v>#REF!</v>
      </c>
    </row>
    <row r="228" spans="1:61" ht="43.5" x14ac:dyDescent="0.35">
      <c r="A228" s="58" t="s">
        <v>250</v>
      </c>
      <c r="B228" s="58" t="s">
        <v>251</v>
      </c>
      <c r="C228" s="59">
        <v>4.2</v>
      </c>
      <c r="D228" s="19">
        <f t="shared" si="168"/>
        <v>70</v>
      </c>
      <c r="E228" s="20" t="str">
        <f t="shared" si="159"/>
        <v>GR</v>
      </c>
      <c r="F228" s="21"/>
      <c r="G228" s="22"/>
      <c r="H228" s="22"/>
      <c r="I228" s="24">
        <v>100113002</v>
      </c>
      <c r="J228" s="23" t="s">
        <v>48</v>
      </c>
      <c r="K228" s="22"/>
      <c r="L228" s="22"/>
      <c r="M228" s="22"/>
      <c r="N228" s="22"/>
      <c r="O228" s="22"/>
      <c r="P228" s="53" t="str">
        <f t="shared" si="155"/>
        <v>Número de Empleados en Empresas del Sector Agrícola en cultivos de Semillas de Maravilla según la Categoría de Tamaño Específica del Servicio de Impuestos Internos de Chile para el Año 2020 (empleados)</v>
      </c>
      <c r="Q228" s="20" t="str">
        <f t="shared" si="158"/>
        <v>Gráfico 6</v>
      </c>
      <c r="R228" s="49" t="s">
        <v>173</v>
      </c>
      <c r="S228" s="50">
        <f t="shared" si="160"/>
        <v>100113002</v>
      </c>
      <c r="T228" s="28"/>
      <c r="U228" s="28"/>
      <c r="V228" s="28"/>
      <c r="W228" s="28"/>
      <c r="X228" s="28"/>
      <c r="Y228" s="28"/>
      <c r="Z228" s="25" t="str">
        <f t="shared" si="161"/>
        <v>https://analytics.zoho.com/open-view/2395394000001175301?ZOHO_CRITERIA=%224.5%22.%22Id_Categor%C3%ADa%22%3D100113002</v>
      </c>
      <c r="AA228" s="54" t="s">
        <v>174</v>
      </c>
      <c r="AB228" s="30" t="str">
        <f t="shared" si="169"/>
        <v>Chile</v>
      </c>
      <c r="AC228" s="31" t="str">
        <f t="shared" si="169"/>
        <v>Año 2020</v>
      </c>
      <c r="AD228" s="32" t="str">
        <f t="shared" si="169"/>
        <v>Número</v>
      </c>
      <c r="AE228" s="30" t="str">
        <f t="shared" si="169"/>
        <v>Empleados</v>
      </c>
      <c r="AG228" s="33" t="str">
        <f t="shared" si="162"/>
        <v>Gráfico 6</v>
      </c>
      <c r="AH228" s="34" t="str">
        <f t="shared" si="170"/>
        <v>Número Empleados Agrícultura</v>
      </c>
      <c r="AI228" s="34" t="str">
        <f t="shared" si="154"/>
        <v>Ventas Estimadas de empresas dedicadas a agricultura y/o ganadería clasificadas por el Servicio de Impuestos Internos de tamaño GRANDE 3</v>
      </c>
      <c r="AJ228" s="34" t="str">
        <f t="shared" si="163"/>
        <v>Número de Empleados en Empresas del Sector Agrícola en cultivos de Semillas de Maravilla según la Categoría de Tamaño Específica del Servicio de Impuestos Internos de Chile para el Año 2020 (empleados)</v>
      </c>
      <c r="AK228" s="35" t="str">
        <f t="shared" si="171"/>
        <v>Año 2020</v>
      </c>
      <c r="AL228" s="34" t="str">
        <f t="shared" si="171"/>
        <v>venta estimada, empresas en agricultura, cultivos, actividad económica, agricultura, ganadería</v>
      </c>
      <c r="AM228" s="36" t="str">
        <f t="shared" si="164"/>
        <v>https://analytics.zoho.com/open-view/2395394000001175301?ZOHO_CRITERIA=%224.5%22.%22Id_Categor%C3%ADa%22%3D100113002</v>
      </c>
      <c r="AN228" s="44" t="str">
        <f t="shared" si="165"/>
        <v>CHL</v>
      </c>
      <c r="AO228" s="44" t="str">
        <f t="shared" si="165"/>
        <v>País</v>
      </c>
      <c r="AP228" s="34" t="str">
        <f t="shared" si="165"/>
        <v>Número de Empleados de las empresas dedicadas a una actividad económica asociada a la agricultura o la ganadería, según tamaño de la empresa.</v>
      </c>
      <c r="AQ228" s="45">
        <f t="shared" si="165"/>
        <v>44324</v>
      </c>
      <c r="AR228" s="36" t="str">
        <f t="shared" si="165"/>
        <v>Español</v>
      </c>
      <c r="AS228" s="36" t="str">
        <f t="shared" si="165"/>
        <v>Naty</v>
      </c>
      <c r="AT228" s="40" t="str">
        <f t="shared" si="165"/>
        <v>No Aplica</v>
      </c>
      <c r="AU228" s="40" t="str">
        <f t="shared" si="165"/>
        <v>No Aplica</v>
      </c>
      <c r="AV228" s="40" t="str">
        <f t="shared" si="165"/>
        <v>No Aplica</v>
      </c>
      <c r="AW228" s="35">
        <v>100113002</v>
      </c>
      <c r="AX228" s="41" t="e">
        <f t="shared" si="166"/>
        <v>#REF!</v>
      </c>
      <c r="AY228" s="46" t="str">
        <f t="shared" si="166"/>
        <v>Fruta</v>
      </c>
      <c r="AZ228" s="40">
        <f t="shared" si="166"/>
        <v>38</v>
      </c>
      <c r="BA228" s="41" t="e">
        <f>+VLOOKUP($Z228,[2]!Temporalidad[[nombre]:[Columna1]],7,0)</f>
        <v>#REF!</v>
      </c>
      <c r="BB228" s="41" t="e">
        <f>+VLOOKUP($B228,[2]!Tipo_Gráfico[#Data],2,0)</f>
        <v>#REF!</v>
      </c>
      <c r="BC228" s="36" t="str">
        <f t="shared" si="172"/>
        <v>Servicio de Impuestos Internos , Ministerio de Hacienda, Chile</v>
      </c>
      <c r="BD228" s="35" t="e">
        <f>+VLOOKUP($AA228,[2]!unidad_medida[[nombre]:[Columna1]],2,0)</f>
        <v>#REF!</v>
      </c>
      <c r="BE228" s="40" t="str">
        <f t="shared" si="167"/>
        <v>No Aplica</v>
      </c>
      <c r="BF228" s="40" t="str">
        <f t="shared" si="167"/>
        <v>No Aplica</v>
      </c>
      <c r="BG228" s="40" t="str">
        <f t="shared" si="167"/>
        <v>No Aplica</v>
      </c>
      <c r="BH228" s="41" t="e">
        <f>+VLOOKUP($AP228,[2]!Responsables[#Data],3,0)</f>
        <v>#REF!</v>
      </c>
      <c r="BI228" s="41" t="e">
        <f>+VLOOKUP($AA228,[2]!unidad_medida[[nombre]:[Columna1]],5,0)</f>
        <v>#REF!</v>
      </c>
    </row>
    <row r="229" spans="1:61" ht="43.5" x14ac:dyDescent="0.35">
      <c r="A229" s="58" t="s">
        <v>250</v>
      </c>
      <c r="B229" s="58" t="s">
        <v>251</v>
      </c>
      <c r="C229" s="59">
        <v>4.2</v>
      </c>
      <c r="D229" s="19">
        <f t="shared" si="168"/>
        <v>71</v>
      </c>
      <c r="E229" s="20" t="s">
        <v>47</v>
      </c>
      <c r="F229" s="21"/>
      <c r="G229" s="22"/>
      <c r="H229" s="22"/>
      <c r="I229" s="24">
        <v>100113003</v>
      </c>
      <c r="J229" s="23" t="s">
        <v>48</v>
      </c>
      <c r="K229" s="22"/>
      <c r="L229" s="22"/>
      <c r="M229" s="22"/>
      <c r="N229" s="22"/>
      <c r="O229" s="22"/>
      <c r="P229" s="53" t="str">
        <f t="shared" si="155"/>
        <v>Número de Empleados en Empresas del Sector Agrícola en cultivos de Semillas de Raps según la Categoría de Tamaño Específica del Servicio de Impuestos Internos de Chile para el Año 2020 (empleados)</v>
      </c>
      <c r="Q229" s="20" t="s">
        <v>152</v>
      </c>
      <c r="R229" s="49" t="s">
        <v>175</v>
      </c>
      <c r="S229" s="50">
        <f t="shared" si="160"/>
        <v>100113003</v>
      </c>
      <c r="T229" s="28"/>
      <c r="U229" s="28"/>
      <c r="V229" s="28"/>
      <c r="W229" s="28"/>
      <c r="X229" s="28"/>
      <c r="Y229" s="28"/>
      <c r="Z229" s="25" t="str">
        <f t="shared" si="161"/>
        <v>https://analytics.zoho.com/open-view/2395394000001175301?ZOHO_CRITERIA=%224.5%22.%22Id_Categor%C3%ADa%22%3D100113003</v>
      </c>
      <c r="AA229" s="54" t="s">
        <v>176</v>
      </c>
      <c r="AB229" s="30" t="str">
        <f t="shared" si="169"/>
        <v>Chile</v>
      </c>
      <c r="AC229" s="31" t="str">
        <f t="shared" si="169"/>
        <v>Año 2020</v>
      </c>
      <c r="AD229" s="32" t="str">
        <f t="shared" si="169"/>
        <v>Número</v>
      </c>
      <c r="AE229" s="30" t="str">
        <f t="shared" si="169"/>
        <v>Empleados</v>
      </c>
      <c r="AG229" s="33" t="str">
        <f t="shared" si="162"/>
        <v>Gráfico 6</v>
      </c>
      <c r="AH229" s="34" t="str">
        <f t="shared" si="170"/>
        <v>Número Empleados Agrícultura</v>
      </c>
      <c r="AI229" s="34" t="str">
        <f t="shared" si="154"/>
        <v>Ventas Estimadas de empresas dedicadas a agricultura y/o ganadería clasificadas por el Servicio de Impuestos Internos de tamaño GRANDE 3</v>
      </c>
      <c r="AJ229" s="34" t="str">
        <f t="shared" si="163"/>
        <v>Número de Empleados en Empresas del Sector Agrícola en cultivos de Semillas de Raps según la Categoría de Tamaño Específica del Servicio de Impuestos Internos de Chile para el Año 2020 (empleados)</v>
      </c>
      <c r="AK229" s="35" t="str">
        <f t="shared" si="171"/>
        <v>Año 2020</v>
      </c>
      <c r="AL229" s="34" t="str">
        <f t="shared" si="171"/>
        <v>venta estimada, empresas en agricultura, cultivos, actividad económica, agricultura, ganadería</v>
      </c>
      <c r="AM229" s="36" t="str">
        <f t="shared" si="164"/>
        <v>https://analytics.zoho.com/open-view/2395394000001175301?ZOHO_CRITERIA=%224.5%22.%22Id_Categor%C3%ADa%22%3D100113003</v>
      </c>
      <c r="AN229" s="44" t="str">
        <f t="shared" si="165"/>
        <v>CHL</v>
      </c>
      <c r="AO229" s="44" t="str">
        <f t="shared" si="165"/>
        <v>País</v>
      </c>
      <c r="AP229" s="34" t="str">
        <f t="shared" si="165"/>
        <v>Número de Empleados de las empresas dedicadas a una actividad económica asociada a la agricultura o la ganadería, según tamaño de la empresa.</v>
      </c>
      <c r="AQ229" s="45">
        <f t="shared" si="165"/>
        <v>44324</v>
      </c>
      <c r="AR229" s="36" t="str">
        <f t="shared" si="165"/>
        <v>Español</v>
      </c>
      <c r="AS229" s="36" t="str">
        <f t="shared" si="165"/>
        <v>Naty</v>
      </c>
      <c r="AT229" s="40" t="str">
        <f t="shared" si="165"/>
        <v>No Aplica</v>
      </c>
      <c r="AU229" s="40" t="str">
        <f t="shared" si="165"/>
        <v>No Aplica</v>
      </c>
      <c r="AV229" s="40" t="str">
        <f t="shared" si="165"/>
        <v>No Aplica</v>
      </c>
      <c r="AW229" s="35">
        <v>100113003</v>
      </c>
      <c r="AX229" s="41" t="e">
        <f t="shared" si="166"/>
        <v>#REF!</v>
      </c>
      <c r="AY229" s="46" t="str">
        <f t="shared" si="166"/>
        <v>Fruta</v>
      </c>
      <c r="AZ229" s="40">
        <f t="shared" si="166"/>
        <v>38</v>
      </c>
      <c r="BA229" s="41" t="e">
        <f>+VLOOKUP($Z229,[2]!Temporalidad[[nombre]:[Columna1]],7,0)</f>
        <v>#REF!</v>
      </c>
      <c r="BB229" s="41" t="e">
        <f>+VLOOKUP($B229,[2]!Tipo_Gráfico[#Data],2,0)</f>
        <v>#REF!</v>
      </c>
      <c r="BC229" s="36" t="str">
        <f t="shared" si="172"/>
        <v>Servicio de Impuestos Internos , Ministerio de Hacienda, Chile</v>
      </c>
      <c r="BD229" s="35" t="e">
        <f>+VLOOKUP($AA229,[2]!unidad_medida[[nombre]:[Columna1]],2,0)</f>
        <v>#REF!</v>
      </c>
      <c r="BE229" s="40" t="str">
        <f t="shared" si="167"/>
        <v>No Aplica</v>
      </c>
      <c r="BF229" s="40" t="str">
        <f t="shared" si="167"/>
        <v>No Aplica</v>
      </c>
      <c r="BG229" s="40" t="str">
        <f t="shared" si="167"/>
        <v>No Aplica</v>
      </c>
      <c r="BH229" s="41" t="e">
        <f>+VLOOKUP($AP229,[2]!Responsables[#Data],3,0)</f>
        <v>#REF!</v>
      </c>
      <c r="BI229" s="41" t="e">
        <f>+VLOOKUP($AA229,[2]!unidad_medida[[nombre]:[Columna1]],5,0)</f>
        <v>#REF!</v>
      </c>
    </row>
    <row r="230" spans="1:61" ht="43.5" x14ac:dyDescent="0.35">
      <c r="A230" s="58" t="s">
        <v>250</v>
      </c>
      <c r="B230" s="58" t="s">
        <v>251</v>
      </c>
      <c r="C230" s="59">
        <v>4.2</v>
      </c>
      <c r="D230" s="19">
        <f t="shared" si="168"/>
        <v>72</v>
      </c>
      <c r="E230" s="20" t="str">
        <f>+E229</f>
        <v>GR</v>
      </c>
      <c r="F230" s="21"/>
      <c r="G230" s="22"/>
      <c r="H230" s="22"/>
      <c r="I230" s="24">
        <v>100113004</v>
      </c>
      <c r="J230" s="23" t="s">
        <v>48</v>
      </c>
      <c r="K230" s="22"/>
      <c r="L230" s="22"/>
      <c r="M230" s="22"/>
      <c r="N230" s="22"/>
      <c r="O230" s="22"/>
      <c r="P230" s="53" t="str">
        <f t="shared" si="155"/>
        <v>Número de Empleados en Empresas del Sector Agrícola en cultivos de Remolacha azucarera según la Categoría de Tamaño Específica del Servicio de Impuestos Internos de Chile para el Año 2020 (empleados)</v>
      </c>
      <c r="Q230" s="20" t="str">
        <f t="shared" ref="Q230:Q242" si="173">+Q229</f>
        <v>Gráfico 6</v>
      </c>
      <c r="R230" s="49" t="s">
        <v>177</v>
      </c>
      <c r="S230" s="50">
        <f t="shared" si="160"/>
        <v>100113004</v>
      </c>
      <c r="T230" s="28"/>
      <c r="U230" s="28"/>
      <c r="V230" s="28"/>
      <c r="W230" s="28"/>
      <c r="X230" s="28"/>
      <c r="Y230" s="28"/>
      <c r="Z230" s="25" t="str">
        <f t="shared" si="161"/>
        <v>https://analytics.zoho.com/open-view/2395394000001175301?ZOHO_CRITERIA=%224.5%22.%22Id_Categor%C3%ADa%22%3D100113004</v>
      </c>
      <c r="AA230" s="54" t="s">
        <v>178</v>
      </c>
      <c r="AB230" s="30" t="str">
        <f t="shared" si="169"/>
        <v>Chile</v>
      </c>
      <c r="AC230" s="31" t="str">
        <f t="shared" si="169"/>
        <v>Año 2020</v>
      </c>
      <c r="AD230" s="32" t="str">
        <f t="shared" si="169"/>
        <v>Número</v>
      </c>
      <c r="AE230" s="30" t="str">
        <f t="shared" si="169"/>
        <v>Empleados</v>
      </c>
      <c r="AG230" s="33" t="str">
        <f t="shared" si="162"/>
        <v>Gráfico 6</v>
      </c>
      <c r="AH230" s="34" t="str">
        <f t="shared" si="170"/>
        <v>Número Empleados Agrícultura</v>
      </c>
      <c r="AI230" s="34" t="str">
        <f t="shared" si="154"/>
        <v>Ventas Estimadas de empresas dedicadas a agricultura y/o ganadería clasificadas por el Servicio de Impuestos Internos de tamaño GRANDE 3</v>
      </c>
      <c r="AJ230" s="34" t="str">
        <f t="shared" si="163"/>
        <v>Número de Empleados en Empresas del Sector Agrícola en cultivos de Remolacha azucarera según la Categoría de Tamaño Específica del Servicio de Impuestos Internos de Chile para el Año 2020 (empleados)</v>
      </c>
      <c r="AK230" s="35" t="str">
        <f t="shared" si="171"/>
        <v>Año 2020</v>
      </c>
      <c r="AL230" s="34" t="str">
        <f t="shared" si="171"/>
        <v>venta estimada, empresas en agricultura, cultivos, actividad económica, agricultura, ganadería</v>
      </c>
      <c r="AM230" s="36" t="str">
        <f t="shared" si="164"/>
        <v>https://analytics.zoho.com/open-view/2395394000001175301?ZOHO_CRITERIA=%224.5%22.%22Id_Categor%C3%ADa%22%3D100113004</v>
      </c>
      <c r="AN230" s="44" t="str">
        <f t="shared" si="165"/>
        <v>CHL</v>
      </c>
      <c r="AO230" s="44" t="str">
        <f t="shared" si="165"/>
        <v>País</v>
      </c>
      <c r="AP230" s="34" t="str">
        <f t="shared" si="165"/>
        <v>Número de Empleados de las empresas dedicadas a una actividad económica asociada a la agricultura o la ganadería, según tamaño de la empresa.</v>
      </c>
      <c r="AQ230" s="45">
        <f t="shared" si="165"/>
        <v>44324</v>
      </c>
      <c r="AR230" s="36" t="str">
        <f t="shared" si="165"/>
        <v>Español</v>
      </c>
      <c r="AS230" s="36" t="str">
        <f t="shared" si="165"/>
        <v>Naty</v>
      </c>
      <c r="AT230" s="40" t="str">
        <f t="shared" si="165"/>
        <v>No Aplica</v>
      </c>
      <c r="AU230" s="40" t="str">
        <f t="shared" si="165"/>
        <v>No Aplica</v>
      </c>
      <c r="AV230" s="40" t="str">
        <f t="shared" si="165"/>
        <v>No Aplica</v>
      </c>
      <c r="AW230" s="35">
        <v>100113004</v>
      </c>
      <c r="AX230" s="41" t="e">
        <f t="shared" si="166"/>
        <v>#REF!</v>
      </c>
      <c r="AY230" s="46" t="str">
        <f t="shared" si="166"/>
        <v>Fruta</v>
      </c>
      <c r="AZ230" s="40">
        <f t="shared" si="166"/>
        <v>38</v>
      </c>
      <c r="BA230" s="41" t="e">
        <f>+VLOOKUP($Z230,[2]!Temporalidad[[nombre]:[Columna1]],7,0)</f>
        <v>#REF!</v>
      </c>
      <c r="BB230" s="41" t="e">
        <f>+VLOOKUP($B230,[2]!Tipo_Gráfico[#Data],2,0)</f>
        <v>#REF!</v>
      </c>
      <c r="BC230" s="36" t="str">
        <f t="shared" si="172"/>
        <v>Servicio de Impuestos Internos , Ministerio de Hacienda, Chile</v>
      </c>
      <c r="BD230" s="35" t="e">
        <f>+VLOOKUP($AA230,[2]!unidad_medida[[nombre]:[Columna1]],2,0)</f>
        <v>#REF!</v>
      </c>
      <c r="BE230" s="40" t="str">
        <f t="shared" si="167"/>
        <v>No Aplica</v>
      </c>
      <c r="BF230" s="40" t="str">
        <f t="shared" si="167"/>
        <v>No Aplica</v>
      </c>
      <c r="BG230" s="40" t="str">
        <f t="shared" si="167"/>
        <v>No Aplica</v>
      </c>
      <c r="BH230" s="41" t="e">
        <f>+VLOOKUP($AP230,[2]!Responsables[#Data],3,0)</f>
        <v>#REF!</v>
      </c>
      <c r="BI230" s="41" t="e">
        <f>+VLOOKUP($AA230,[2]!unidad_medida[[nombre]:[Columna1]],5,0)</f>
        <v>#REF!</v>
      </c>
    </row>
    <row r="231" spans="1:61" ht="43.5" x14ac:dyDescent="0.35">
      <c r="A231" s="58" t="s">
        <v>250</v>
      </c>
      <c r="B231" s="58" t="s">
        <v>251</v>
      </c>
      <c r="C231" s="59">
        <v>4.2</v>
      </c>
      <c r="D231" s="19">
        <f t="shared" si="168"/>
        <v>73</v>
      </c>
      <c r="E231" s="20" t="str">
        <f t="shared" ref="E231:E242" si="174">+E230</f>
        <v>GR</v>
      </c>
      <c r="F231" s="21"/>
      <c r="G231" s="22"/>
      <c r="H231" s="22"/>
      <c r="I231" s="24">
        <v>100113005</v>
      </c>
      <c r="J231" s="23" t="s">
        <v>48</v>
      </c>
      <c r="K231" s="22"/>
      <c r="L231" s="22"/>
      <c r="M231" s="22"/>
      <c r="N231" s="22"/>
      <c r="O231" s="22"/>
      <c r="P231" s="53" t="str">
        <f t="shared" si="155"/>
        <v>Número de Empleados en Empresas del Sector Agrícola en cultivos de Tabaco según la Categoría de Tamaño Específica del Servicio de Impuestos Internos de Chile para el Año 2020 (empleados)</v>
      </c>
      <c r="Q231" s="20" t="str">
        <f t="shared" si="173"/>
        <v>Gráfico 6</v>
      </c>
      <c r="R231" s="49" t="s">
        <v>179</v>
      </c>
      <c r="S231" s="50">
        <f t="shared" si="160"/>
        <v>100113005</v>
      </c>
      <c r="T231" s="28"/>
      <c r="U231" s="28"/>
      <c r="V231" s="28"/>
      <c r="W231" s="28"/>
      <c r="X231" s="28"/>
      <c r="Y231" s="28"/>
      <c r="Z231" s="25" t="str">
        <f t="shared" si="161"/>
        <v>https://analytics.zoho.com/open-view/2395394000001175301?ZOHO_CRITERIA=%224.5%22.%22Id_Categor%C3%ADa%22%3D100113005</v>
      </c>
      <c r="AA231" s="54" t="s">
        <v>180</v>
      </c>
      <c r="AB231" s="30" t="str">
        <f t="shared" si="169"/>
        <v>Chile</v>
      </c>
      <c r="AC231" s="31" t="str">
        <f t="shared" si="169"/>
        <v>Año 2020</v>
      </c>
      <c r="AD231" s="32" t="str">
        <f t="shared" si="169"/>
        <v>Número</v>
      </c>
      <c r="AE231" s="30" t="str">
        <f t="shared" si="169"/>
        <v>Empleados</v>
      </c>
      <c r="AG231" s="33" t="str">
        <f t="shared" si="162"/>
        <v>Gráfico 6</v>
      </c>
      <c r="AH231" s="34" t="str">
        <f t="shared" si="170"/>
        <v>Número Empleados Agrícultura</v>
      </c>
      <c r="AI231" s="34" t="str">
        <f t="shared" si="154"/>
        <v>Ventas Estimadas de empresas dedicadas a agricultura y/o ganadería clasificadas por el Servicio de Impuestos Internos de tamaño GRANDE 3</v>
      </c>
      <c r="AJ231" s="34" t="str">
        <f t="shared" si="163"/>
        <v>Número de Empleados en Empresas del Sector Agrícola en cultivos de Tabaco según la Categoría de Tamaño Específica del Servicio de Impuestos Internos de Chile para el Año 2020 (empleados)</v>
      </c>
      <c r="AK231" s="35" t="str">
        <f t="shared" si="171"/>
        <v>Año 2020</v>
      </c>
      <c r="AL231" s="34" t="str">
        <f t="shared" si="171"/>
        <v>venta estimada, empresas en agricultura, cultivos, actividad económica, agricultura, ganadería</v>
      </c>
      <c r="AM231" s="36" t="str">
        <f t="shared" si="164"/>
        <v>https://analytics.zoho.com/open-view/2395394000001175301?ZOHO_CRITERIA=%224.5%22.%22Id_Categor%C3%ADa%22%3D100113005</v>
      </c>
      <c r="AN231" s="44" t="str">
        <f t="shared" si="165"/>
        <v>CHL</v>
      </c>
      <c r="AO231" s="44" t="str">
        <f t="shared" si="165"/>
        <v>País</v>
      </c>
      <c r="AP231" s="34" t="str">
        <f t="shared" si="165"/>
        <v>Número de Empleados de las empresas dedicadas a una actividad económica asociada a la agricultura o la ganadería, según tamaño de la empresa.</v>
      </c>
      <c r="AQ231" s="45">
        <f t="shared" si="165"/>
        <v>44324</v>
      </c>
      <c r="AR231" s="36" t="str">
        <f t="shared" si="165"/>
        <v>Español</v>
      </c>
      <c r="AS231" s="36" t="str">
        <f t="shared" si="165"/>
        <v>Naty</v>
      </c>
      <c r="AT231" s="40" t="str">
        <f t="shared" si="165"/>
        <v>No Aplica</v>
      </c>
      <c r="AU231" s="40" t="str">
        <f t="shared" si="165"/>
        <v>No Aplica</v>
      </c>
      <c r="AV231" s="40" t="str">
        <f t="shared" si="165"/>
        <v>No Aplica</v>
      </c>
      <c r="AW231" s="35">
        <v>100113005</v>
      </c>
      <c r="AX231" s="41" t="e">
        <f t="shared" si="166"/>
        <v>#REF!</v>
      </c>
      <c r="AY231" s="46" t="str">
        <f t="shared" si="166"/>
        <v>Fruta</v>
      </c>
      <c r="AZ231" s="40">
        <f t="shared" si="166"/>
        <v>38</v>
      </c>
      <c r="BA231" s="41" t="e">
        <f>+VLOOKUP($Z231,[2]!Temporalidad[[nombre]:[Columna1]],7,0)</f>
        <v>#REF!</v>
      </c>
      <c r="BB231" s="41" t="e">
        <f>+VLOOKUP($B231,[2]!Tipo_Gráfico[#Data],2,0)</f>
        <v>#REF!</v>
      </c>
      <c r="BC231" s="36" t="str">
        <f t="shared" si="172"/>
        <v>Servicio de Impuestos Internos , Ministerio de Hacienda, Chile</v>
      </c>
      <c r="BD231" s="35" t="e">
        <f>+VLOOKUP($AA231,[2]!unidad_medida[[nombre]:[Columna1]],2,0)</f>
        <v>#REF!</v>
      </c>
      <c r="BE231" s="40" t="str">
        <f t="shared" si="167"/>
        <v>No Aplica</v>
      </c>
      <c r="BF231" s="40" t="str">
        <f t="shared" si="167"/>
        <v>No Aplica</v>
      </c>
      <c r="BG231" s="40" t="str">
        <f t="shared" si="167"/>
        <v>No Aplica</v>
      </c>
      <c r="BH231" s="41" t="e">
        <f>+VLOOKUP($AP231,[2]!Responsables[#Data],3,0)</f>
        <v>#REF!</v>
      </c>
      <c r="BI231" s="41" t="e">
        <f>+VLOOKUP($AA231,[2]!unidad_medida[[nombre]:[Columna1]],5,0)</f>
        <v>#REF!</v>
      </c>
    </row>
    <row r="232" spans="1:61" ht="43.5" x14ac:dyDescent="0.35">
      <c r="A232" s="58" t="s">
        <v>250</v>
      </c>
      <c r="B232" s="58" t="s">
        <v>251</v>
      </c>
      <c r="C232" s="59">
        <v>4.2</v>
      </c>
      <c r="D232" s="19">
        <f t="shared" si="168"/>
        <v>74</v>
      </c>
      <c r="E232" s="20" t="str">
        <f t="shared" si="174"/>
        <v>GR</v>
      </c>
      <c r="F232" s="21"/>
      <c r="G232" s="22"/>
      <c r="H232" s="22"/>
      <c r="I232" s="24">
        <v>100114001</v>
      </c>
      <c r="J232" s="23" t="s">
        <v>48</v>
      </c>
      <c r="K232" s="22"/>
      <c r="L232" s="22"/>
      <c r="M232" s="22"/>
      <c r="N232" s="22"/>
      <c r="O232" s="22"/>
      <c r="P232" s="53" t="str">
        <f t="shared" si="155"/>
        <v>Número de Empleados en Empresas del Sector Agrícola en cultivos de Papas según la Categoría de Tamaño Específica del Servicio de Impuestos Internos de Chile para el Año 2020 (empleados)</v>
      </c>
      <c r="Q232" s="20" t="str">
        <f t="shared" si="173"/>
        <v>Gráfico 6</v>
      </c>
      <c r="R232" s="49" t="s">
        <v>181</v>
      </c>
      <c r="S232" s="50">
        <f t="shared" si="160"/>
        <v>100114001</v>
      </c>
      <c r="T232" s="28"/>
      <c r="U232" s="28"/>
      <c r="V232" s="28"/>
      <c r="W232" s="28"/>
      <c r="X232" s="28"/>
      <c r="Y232" s="28"/>
      <c r="Z232" s="25" t="str">
        <f t="shared" si="161"/>
        <v>https://analytics.zoho.com/open-view/2395394000001175301?ZOHO_CRITERIA=%224.5%22.%22Id_Categor%C3%ADa%22%3D100114001</v>
      </c>
      <c r="AA232" s="54" t="s">
        <v>182</v>
      </c>
      <c r="AB232" s="30" t="str">
        <f t="shared" si="169"/>
        <v>Chile</v>
      </c>
      <c r="AC232" s="31" t="str">
        <f t="shared" si="169"/>
        <v>Año 2020</v>
      </c>
      <c r="AD232" s="32" t="str">
        <f t="shared" si="169"/>
        <v>Número</v>
      </c>
      <c r="AE232" s="30" t="str">
        <f t="shared" si="169"/>
        <v>Empleados</v>
      </c>
      <c r="AG232" s="33" t="str">
        <f t="shared" si="162"/>
        <v>Gráfico 6</v>
      </c>
      <c r="AH232" s="34" t="str">
        <f t="shared" si="170"/>
        <v>Número Empleados Agrícultura</v>
      </c>
      <c r="AI232" s="34" t="str">
        <f t="shared" si="154"/>
        <v>Ventas Estimadas de empresas dedicadas a agricultura y/o ganadería clasificadas por el Servicio de Impuestos Internos de tamaño GRANDE 3</v>
      </c>
      <c r="AJ232" s="34" t="str">
        <f t="shared" si="163"/>
        <v>Número de Empleados en Empresas del Sector Agrícola en cultivos de Papas según la Categoría de Tamaño Específica del Servicio de Impuestos Internos de Chile para el Año 2020 (empleados)</v>
      </c>
      <c r="AK232" s="35" t="str">
        <f t="shared" si="171"/>
        <v>Año 2020</v>
      </c>
      <c r="AL232" s="34" t="str">
        <f t="shared" si="171"/>
        <v>venta estimada, empresas en agricultura, cultivos, actividad económica, agricultura, ganadería</v>
      </c>
      <c r="AM232" s="36" t="str">
        <f t="shared" si="164"/>
        <v>https://analytics.zoho.com/open-view/2395394000001175301?ZOHO_CRITERIA=%224.5%22.%22Id_Categor%C3%ADa%22%3D100114001</v>
      </c>
      <c r="AN232" s="44" t="str">
        <f t="shared" si="165"/>
        <v>CHL</v>
      </c>
      <c r="AO232" s="44" t="str">
        <f t="shared" si="165"/>
        <v>País</v>
      </c>
      <c r="AP232" s="34" t="str">
        <f t="shared" si="165"/>
        <v>Número de Empleados de las empresas dedicadas a una actividad económica asociada a la agricultura o la ganadería, según tamaño de la empresa.</v>
      </c>
      <c r="AQ232" s="45">
        <f t="shared" si="165"/>
        <v>44324</v>
      </c>
      <c r="AR232" s="36" t="str">
        <f t="shared" si="165"/>
        <v>Español</v>
      </c>
      <c r="AS232" s="36" t="str">
        <f t="shared" si="165"/>
        <v>Naty</v>
      </c>
      <c r="AT232" s="40" t="str">
        <f t="shared" si="165"/>
        <v>No Aplica</v>
      </c>
      <c r="AU232" s="40" t="str">
        <f t="shared" si="165"/>
        <v>No Aplica</v>
      </c>
      <c r="AV232" s="40" t="str">
        <f t="shared" si="165"/>
        <v>No Aplica</v>
      </c>
      <c r="AW232" s="35">
        <v>100114001</v>
      </c>
      <c r="AX232" s="41" t="e">
        <f t="shared" si="166"/>
        <v>#REF!</v>
      </c>
      <c r="AY232" s="46" t="str">
        <f t="shared" si="166"/>
        <v>Fruta</v>
      </c>
      <c r="AZ232" s="40">
        <f t="shared" si="166"/>
        <v>38</v>
      </c>
      <c r="BA232" s="41" t="e">
        <f>+VLOOKUP($Z232,[2]!Temporalidad[[nombre]:[Columna1]],7,0)</f>
        <v>#REF!</v>
      </c>
      <c r="BB232" s="41" t="e">
        <f>+VLOOKUP($B232,[2]!Tipo_Gráfico[#Data],2,0)</f>
        <v>#REF!</v>
      </c>
      <c r="BC232" s="36" t="str">
        <f t="shared" si="172"/>
        <v>Servicio de Impuestos Internos , Ministerio de Hacienda, Chile</v>
      </c>
      <c r="BD232" s="35" t="e">
        <f>+VLOOKUP($AA232,[2]!unidad_medida[[nombre]:[Columna1]],2,0)</f>
        <v>#REF!</v>
      </c>
      <c r="BE232" s="40" t="str">
        <f t="shared" si="167"/>
        <v>No Aplica</v>
      </c>
      <c r="BF232" s="40" t="str">
        <f t="shared" si="167"/>
        <v>No Aplica</v>
      </c>
      <c r="BG232" s="40" t="str">
        <f t="shared" si="167"/>
        <v>No Aplica</v>
      </c>
      <c r="BH232" s="41" t="e">
        <f>+VLOOKUP($AP232,[2]!Responsables[#Data],3,0)</f>
        <v>#REF!</v>
      </c>
      <c r="BI232" s="41" t="e">
        <f>+VLOOKUP($AA232,[2]!unidad_medida[[nombre]:[Columna1]],5,0)</f>
        <v>#REF!</v>
      </c>
    </row>
    <row r="233" spans="1:61" ht="43.5" x14ac:dyDescent="0.35">
      <c r="A233" s="58" t="s">
        <v>250</v>
      </c>
      <c r="B233" s="58" t="s">
        <v>251</v>
      </c>
      <c r="C233" s="59">
        <v>4.2</v>
      </c>
      <c r="D233" s="19">
        <f t="shared" si="168"/>
        <v>75</v>
      </c>
      <c r="E233" s="20" t="str">
        <f t="shared" si="174"/>
        <v>GR</v>
      </c>
      <c r="F233" s="21"/>
      <c r="G233" s="22"/>
      <c r="H233" s="22"/>
      <c r="I233" s="24">
        <v>100114002</v>
      </c>
      <c r="J233" s="23" t="s">
        <v>48</v>
      </c>
      <c r="K233" s="22"/>
      <c r="L233" s="22"/>
      <c r="M233" s="22"/>
      <c r="N233" s="22"/>
      <c r="O233" s="22"/>
      <c r="P233" s="53" t="str">
        <f t="shared" si="155"/>
        <v>Número de Empleados en Empresas del Sector Agrícola en cultivos de Camotes según la Categoría de Tamaño Específica del Servicio de Impuestos Internos de Chile para el Año 2020 (empleados)</v>
      </c>
      <c r="Q233" s="20" t="str">
        <f t="shared" si="173"/>
        <v>Gráfico 6</v>
      </c>
      <c r="R233" s="49" t="s">
        <v>183</v>
      </c>
      <c r="S233" s="50">
        <f t="shared" si="160"/>
        <v>100114002</v>
      </c>
      <c r="T233" s="28"/>
      <c r="U233" s="28"/>
      <c r="V233" s="28"/>
      <c r="W233" s="28"/>
      <c r="X233" s="28"/>
      <c r="Y233" s="28"/>
      <c r="Z233" s="25" t="str">
        <f t="shared" si="161"/>
        <v>https://analytics.zoho.com/open-view/2395394000001175301?ZOHO_CRITERIA=%224.5%22.%22Id_Categor%C3%ADa%22%3D100114002</v>
      </c>
      <c r="AA233" s="54" t="s">
        <v>184</v>
      </c>
      <c r="AB233" s="30" t="str">
        <f t="shared" si="169"/>
        <v>Chile</v>
      </c>
      <c r="AC233" s="31" t="str">
        <f t="shared" si="169"/>
        <v>Año 2020</v>
      </c>
      <c r="AD233" s="32" t="str">
        <f t="shared" si="169"/>
        <v>Número</v>
      </c>
      <c r="AE233" s="30" t="str">
        <f t="shared" si="169"/>
        <v>Empleados</v>
      </c>
      <c r="AG233" s="33" t="str">
        <f t="shared" si="162"/>
        <v>Gráfico 6</v>
      </c>
      <c r="AH233" s="34" t="str">
        <f t="shared" si="170"/>
        <v>Número Empleados Agrícultura</v>
      </c>
      <c r="AI233" s="34" t="str">
        <f t="shared" si="154"/>
        <v>Ventas Estimadas de empresas dedicadas a agricultura y/o ganadería clasificadas por el Servicio de Impuestos Internos de tamaño GRANDE 3</v>
      </c>
      <c r="AJ233" s="34" t="str">
        <f t="shared" si="163"/>
        <v>Número de Empleados en Empresas del Sector Agrícola en cultivos de Camotes según la Categoría de Tamaño Específica del Servicio de Impuestos Internos de Chile para el Año 2020 (empleados)</v>
      </c>
      <c r="AK233" s="35" t="str">
        <f t="shared" si="171"/>
        <v>Año 2020</v>
      </c>
      <c r="AL233" s="34" t="str">
        <f t="shared" si="171"/>
        <v>venta estimada, empresas en agricultura, cultivos, actividad económica, agricultura, ganadería</v>
      </c>
      <c r="AM233" s="36" t="str">
        <f t="shared" si="164"/>
        <v>https://analytics.zoho.com/open-view/2395394000001175301?ZOHO_CRITERIA=%224.5%22.%22Id_Categor%C3%ADa%22%3D100114002</v>
      </c>
      <c r="AN233" s="44" t="str">
        <f t="shared" si="165"/>
        <v>CHL</v>
      </c>
      <c r="AO233" s="44" t="str">
        <f t="shared" si="165"/>
        <v>País</v>
      </c>
      <c r="AP233" s="34" t="str">
        <f t="shared" si="165"/>
        <v>Número de Empleados de las empresas dedicadas a una actividad económica asociada a la agricultura o la ganadería, según tamaño de la empresa.</v>
      </c>
      <c r="AQ233" s="45">
        <f t="shared" si="165"/>
        <v>44324</v>
      </c>
      <c r="AR233" s="36" t="str">
        <f t="shared" si="165"/>
        <v>Español</v>
      </c>
      <c r="AS233" s="36" t="str">
        <f t="shared" si="165"/>
        <v>Naty</v>
      </c>
      <c r="AT233" s="40" t="str">
        <f t="shared" si="165"/>
        <v>No Aplica</v>
      </c>
      <c r="AU233" s="40" t="str">
        <f t="shared" si="165"/>
        <v>No Aplica</v>
      </c>
      <c r="AV233" s="40" t="str">
        <f t="shared" si="165"/>
        <v>No Aplica</v>
      </c>
      <c r="AW233" s="35">
        <v>100114002</v>
      </c>
      <c r="AX233" s="41" t="e">
        <f t="shared" si="166"/>
        <v>#REF!</v>
      </c>
      <c r="AY233" s="46" t="str">
        <f t="shared" si="166"/>
        <v>Fruta</v>
      </c>
      <c r="AZ233" s="40">
        <f t="shared" si="166"/>
        <v>38</v>
      </c>
      <c r="BA233" s="41" t="e">
        <f>+VLOOKUP($Z233,[2]!Temporalidad[[nombre]:[Columna1]],7,0)</f>
        <v>#REF!</v>
      </c>
      <c r="BB233" s="41" t="e">
        <f>+VLOOKUP($B233,[2]!Tipo_Gráfico[#Data],2,0)</f>
        <v>#REF!</v>
      </c>
      <c r="BC233" s="36" t="str">
        <f t="shared" si="172"/>
        <v>Servicio de Impuestos Internos , Ministerio de Hacienda, Chile</v>
      </c>
      <c r="BD233" s="35" t="e">
        <f>+VLOOKUP($AA233,[2]!unidad_medida[[nombre]:[Columna1]],2,0)</f>
        <v>#REF!</v>
      </c>
      <c r="BE233" s="40" t="str">
        <f t="shared" si="167"/>
        <v>No Aplica</v>
      </c>
      <c r="BF233" s="40" t="str">
        <f t="shared" si="167"/>
        <v>No Aplica</v>
      </c>
      <c r="BG233" s="40" t="str">
        <f t="shared" si="167"/>
        <v>No Aplica</v>
      </c>
      <c r="BH233" s="41" t="e">
        <f>+VLOOKUP($AP233,[2]!Responsables[#Data],3,0)</f>
        <v>#REF!</v>
      </c>
      <c r="BI233" s="41" t="e">
        <f>+VLOOKUP($AA233,[2]!unidad_medida[[nombre]:[Columna1]],5,0)</f>
        <v>#REF!</v>
      </c>
    </row>
    <row r="234" spans="1:61" ht="43.5" x14ac:dyDescent="0.35">
      <c r="A234" s="58" t="s">
        <v>250</v>
      </c>
      <c r="B234" s="58" t="s">
        <v>251</v>
      </c>
      <c r="C234" s="59">
        <v>4.2</v>
      </c>
      <c r="D234" s="19">
        <f t="shared" si="168"/>
        <v>76</v>
      </c>
      <c r="E234" s="20" t="str">
        <f t="shared" si="174"/>
        <v>GR</v>
      </c>
      <c r="F234" s="21"/>
      <c r="G234" s="22"/>
      <c r="H234" s="22"/>
      <c r="I234" s="24">
        <v>100114015</v>
      </c>
      <c r="J234" s="23" t="s">
        <v>48</v>
      </c>
      <c r="K234" s="22"/>
      <c r="L234" s="22"/>
      <c r="M234" s="22"/>
      <c r="N234" s="22"/>
      <c r="O234" s="22"/>
      <c r="P234" s="53" t="str">
        <f t="shared" si="155"/>
        <v>Número de Empleados en Empresas del Sector Agrícola en cultivos de Otros tubérculos según la Categoría de Tamaño Específica del Servicio de Impuestos Internos de Chile para el Año 2020 (empleados)</v>
      </c>
      <c r="Q234" s="20" t="str">
        <f t="shared" si="173"/>
        <v>Gráfico 6</v>
      </c>
      <c r="R234" s="49" t="s">
        <v>185</v>
      </c>
      <c r="S234" s="50">
        <f t="shared" si="160"/>
        <v>100114015</v>
      </c>
      <c r="T234" s="28"/>
      <c r="U234" s="28"/>
      <c r="V234" s="28"/>
      <c r="W234" s="28"/>
      <c r="X234" s="28"/>
      <c r="Y234" s="28"/>
      <c r="Z234" s="25" t="str">
        <f t="shared" si="161"/>
        <v>https://analytics.zoho.com/open-view/2395394000001175301?ZOHO_CRITERIA=%224.5%22.%22Id_Categor%C3%ADa%22%3D100114015</v>
      </c>
      <c r="AA234" s="54" t="s">
        <v>186</v>
      </c>
      <c r="AB234" s="30" t="str">
        <f t="shared" si="169"/>
        <v>Chile</v>
      </c>
      <c r="AC234" s="31" t="str">
        <f t="shared" si="169"/>
        <v>Año 2020</v>
      </c>
      <c r="AD234" s="32" t="str">
        <f t="shared" si="169"/>
        <v>Número</v>
      </c>
      <c r="AE234" s="30" t="str">
        <f t="shared" si="169"/>
        <v>Empleados</v>
      </c>
      <c r="AG234" s="33" t="str">
        <f t="shared" si="162"/>
        <v>Gráfico 6</v>
      </c>
      <c r="AH234" s="34" t="str">
        <f t="shared" si="170"/>
        <v>Número Empleados Agrícultura</v>
      </c>
      <c r="AI234" s="34" t="str">
        <f t="shared" si="154"/>
        <v>Ventas Estimadas de empresas dedicadas a agricultura y/o ganadería clasificadas por el Servicio de Impuestos Internos de tamaño GRANDE 3</v>
      </c>
      <c r="AJ234" s="34" t="str">
        <f t="shared" si="163"/>
        <v>Número de Empleados en Empresas del Sector Agrícola en cultivos de Otros tubérculos según la Categoría de Tamaño Específica del Servicio de Impuestos Internos de Chile para el Año 2020 (empleados)</v>
      </c>
      <c r="AK234" s="35" t="str">
        <f t="shared" si="171"/>
        <v>Año 2020</v>
      </c>
      <c r="AL234" s="34" t="str">
        <f t="shared" si="171"/>
        <v>venta estimada, empresas en agricultura, cultivos, actividad económica, agricultura, ganadería</v>
      </c>
      <c r="AM234" s="36" t="str">
        <f t="shared" si="164"/>
        <v>https://analytics.zoho.com/open-view/2395394000001175301?ZOHO_CRITERIA=%224.5%22.%22Id_Categor%C3%ADa%22%3D100114015</v>
      </c>
      <c r="AN234" s="44" t="str">
        <f t="shared" si="165"/>
        <v>CHL</v>
      </c>
      <c r="AO234" s="44" t="str">
        <f t="shared" si="165"/>
        <v>País</v>
      </c>
      <c r="AP234" s="34" t="str">
        <f t="shared" si="165"/>
        <v>Número de Empleados de las empresas dedicadas a una actividad económica asociada a la agricultura o la ganadería, según tamaño de la empresa.</v>
      </c>
      <c r="AQ234" s="45">
        <f t="shared" si="165"/>
        <v>44324</v>
      </c>
      <c r="AR234" s="36" t="str">
        <f t="shared" si="165"/>
        <v>Español</v>
      </c>
      <c r="AS234" s="36" t="str">
        <f t="shared" si="165"/>
        <v>Naty</v>
      </c>
      <c r="AT234" s="40" t="str">
        <f t="shared" si="165"/>
        <v>No Aplica</v>
      </c>
      <c r="AU234" s="40" t="str">
        <f t="shared" si="165"/>
        <v>No Aplica</v>
      </c>
      <c r="AV234" s="40" t="str">
        <f t="shared" si="165"/>
        <v>No Aplica</v>
      </c>
      <c r="AW234" s="35">
        <v>100114015</v>
      </c>
      <c r="AX234" s="41" t="e">
        <f t="shared" si="166"/>
        <v>#REF!</v>
      </c>
      <c r="AY234" s="46" t="str">
        <f t="shared" si="166"/>
        <v>Fruta</v>
      </c>
      <c r="AZ234" s="40">
        <f t="shared" si="166"/>
        <v>38</v>
      </c>
      <c r="BA234" s="41" t="e">
        <f>+VLOOKUP($Z234,[2]!Temporalidad[[nombre]:[Columna1]],7,0)</f>
        <v>#REF!</v>
      </c>
      <c r="BB234" s="41" t="e">
        <f>+VLOOKUP($B234,[2]!Tipo_Gráfico[#Data],2,0)</f>
        <v>#REF!</v>
      </c>
      <c r="BC234" s="36" t="str">
        <f t="shared" si="172"/>
        <v>Servicio de Impuestos Internos , Ministerio de Hacienda, Chile</v>
      </c>
      <c r="BD234" s="35" t="e">
        <f>+VLOOKUP($AA234,[2]!unidad_medida[[nombre]:[Columna1]],2,0)</f>
        <v>#REF!</v>
      </c>
      <c r="BE234" s="40" t="str">
        <f t="shared" si="167"/>
        <v>No Aplica</v>
      </c>
      <c r="BF234" s="40" t="str">
        <f t="shared" si="167"/>
        <v>No Aplica</v>
      </c>
      <c r="BG234" s="40" t="str">
        <f t="shared" si="167"/>
        <v>No Aplica</v>
      </c>
      <c r="BH234" s="41" t="e">
        <f>+VLOOKUP($AP234,[2]!Responsables[#Data],3,0)</f>
        <v>#REF!</v>
      </c>
      <c r="BI234" s="41" t="e">
        <f>+VLOOKUP($AA234,[2]!unidad_medida[[nombre]:[Columna1]],5,0)</f>
        <v>#REF!</v>
      </c>
    </row>
    <row r="235" spans="1:61" ht="43.5" x14ac:dyDescent="0.35">
      <c r="A235" s="58" t="s">
        <v>250</v>
      </c>
      <c r="B235" s="58" t="s">
        <v>251</v>
      </c>
      <c r="C235" s="59">
        <v>4.2</v>
      </c>
      <c r="D235" s="19">
        <f t="shared" si="168"/>
        <v>77</v>
      </c>
      <c r="E235" s="20" t="str">
        <f t="shared" si="174"/>
        <v>GR</v>
      </c>
      <c r="F235" s="21"/>
      <c r="G235" s="22"/>
      <c r="H235" s="22"/>
      <c r="I235" s="24">
        <v>100115001</v>
      </c>
      <c r="J235" s="23" t="s">
        <v>48</v>
      </c>
      <c r="K235" s="22"/>
      <c r="L235" s="22"/>
      <c r="M235" s="22"/>
      <c r="N235" s="22"/>
      <c r="O235" s="22"/>
      <c r="P235" s="53" t="str">
        <f t="shared" si="155"/>
        <v>Número de Empleados en Empresas del Sector Agrícola en cultivos de Semillas de hortalizas según la Categoría de Tamaño Específica del Servicio de Impuestos Internos de Chile para el Año 2020 (empleados)</v>
      </c>
      <c r="Q235" s="20" t="str">
        <f t="shared" si="173"/>
        <v>Gráfico 6</v>
      </c>
      <c r="R235" s="49" t="s">
        <v>187</v>
      </c>
      <c r="S235" s="50">
        <f t="shared" si="160"/>
        <v>100115001</v>
      </c>
      <c r="T235" s="28"/>
      <c r="U235" s="28"/>
      <c r="V235" s="28"/>
      <c r="W235" s="28"/>
      <c r="X235" s="28"/>
      <c r="Y235" s="28"/>
      <c r="Z235" s="25" t="str">
        <f t="shared" si="161"/>
        <v>https://analytics.zoho.com/open-view/2395394000001175301?ZOHO_CRITERIA=%224.5%22.%22Id_Categor%C3%ADa%22%3D100115001</v>
      </c>
      <c r="AA235" s="54" t="s">
        <v>188</v>
      </c>
      <c r="AB235" s="30" t="str">
        <f t="shared" si="169"/>
        <v>Chile</v>
      </c>
      <c r="AC235" s="31" t="str">
        <f t="shared" si="169"/>
        <v>Año 2020</v>
      </c>
      <c r="AD235" s="32" t="str">
        <f t="shared" si="169"/>
        <v>Número</v>
      </c>
      <c r="AE235" s="30" t="str">
        <f t="shared" si="169"/>
        <v>Empleados</v>
      </c>
      <c r="AG235" s="33" t="str">
        <f t="shared" si="162"/>
        <v>Gráfico 6</v>
      </c>
      <c r="AH235" s="34" t="str">
        <f t="shared" si="170"/>
        <v>Número Empleados Agrícultura</v>
      </c>
      <c r="AI235" s="34" t="str">
        <f t="shared" si="154"/>
        <v>Ventas Estimadas de empresas dedicadas a agricultura y/o ganadería clasificadas por el Servicio de Impuestos Internos de tamaño GRANDE 3</v>
      </c>
      <c r="AJ235" s="34" t="str">
        <f t="shared" si="163"/>
        <v>Número de Empleados en Empresas del Sector Agrícola en cultivos de Semillas de hortalizas según la Categoría de Tamaño Específica del Servicio de Impuestos Internos de Chile para el Año 2020 (empleados)</v>
      </c>
      <c r="AK235" s="35" t="str">
        <f t="shared" si="171"/>
        <v>Año 2020</v>
      </c>
      <c r="AL235" s="34" t="str">
        <f t="shared" si="171"/>
        <v>venta estimada, empresas en agricultura, cultivos, actividad económica, agricultura, ganadería</v>
      </c>
      <c r="AM235" s="36" t="str">
        <f t="shared" si="164"/>
        <v>https://analytics.zoho.com/open-view/2395394000001175301?ZOHO_CRITERIA=%224.5%22.%22Id_Categor%C3%ADa%22%3D100115001</v>
      </c>
      <c r="AN235" s="44" t="str">
        <f t="shared" si="165"/>
        <v>CHL</v>
      </c>
      <c r="AO235" s="44" t="str">
        <f t="shared" si="165"/>
        <v>País</v>
      </c>
      <c r="AP235" s="34" t="str">
        <f t="shared" si="165"/>
        <v>Número de Empleados de las empresas dedicadas a una actividad económica asociada a la agricultura o la ganadería, según tamaño de la empresa.</v>
      </c>
      <c r="AQ235" s="45">
        <f t="shared" si="165"/>
        <v>44324</v>
      </c>
      <c r="AR235" s="36" t="str">
        <f t="shared" si="165"/>
        <v>Español</v>
      </c>
      <c r="AS235" s="36" t="str">
        <f t="shared" si="165"/>
        <v>Naty</v>
      </c>
      <c r="AT235" s="40" t="str">
        <f t="shared" si="165"/>
        <v>No Aplica</v>
      </c>
      <c r="AU235" s="40" t="str">
        <f t="shared" si="165"/>
        <v>No Aplica</v>
      </c>
      <c r="AV235" s="40" t="str">
        <f t="shared" si="165"/>
        <v>No Aplica</v>
      </c>
      <c r="AW235" s="35">
        <v>100115001</v>
      </c>
      <c r="AX235" s="41" t="e">
        <f t="shared" si="166"/>
        <v>#REF!</v>
      </c>
      <c r="AY235" s="46" t="str">
        <f t="shared" si="166"/>
        <v>Fruta</v>
      </c>
      <c r="AZ235" s="40">
        <f t="shared" si="166"/>
        <v>38</v>
      </c>
      <c r="BA235" s="41" t="e">
        <f>+VLOOKUP($Z235,[2]!Temporalidad[[nombre]:[Columna1]],7,0)</f>
        <v>#REF!</v>
      </c>
      <c r="BB235" s="41" t="e">
        <f>+VLOOKUP($B235,[2]!Tipo_Gráfico[#Data],2,0)</f>
        <v>#REF!</v>
      </c>
      <c r="BC235" s="36" t="str">
        <f t="shared" si="172"/>
        <v>Servicio de Impuestos Internos , Ministerio de Hacienda, Chile</v>
      </c>
      <c r="BD235" s="35" t="e">
        <f>+VLOOKUP($AA235,[2]!unidad_medida[[nombre]:[Columna1]],2,0)</f>
        <v>#REF!</v>
      </c>
      <c r="BE235" s="40" t="str">
        <f t="shared" si="167"/>
        <v>No Aplica</v>
      </c>
      <c r="BF235" s="40" t="str">
        <f t="shared" si="167"/>
        <v>No Aplica</v>
      </c>
      <c r="BG235" s="40" t="str">
        <f t="shared" si="167"/>
        <v>No Aplica</v>
      </c>
      <c r="BH235" s="41" t="e">
        <f>+VLOOKUP($AP235,[2]!Responsables[#Data],3,0)</f>
        <v>#REF!</v>
      </c>
      <c r="BI235" s="41" t="e">
        <f>+VLOOKUP($AA235,[2]!unidad_medida[[nombre]:[Columna1]],5,0)</f>
        <v>#REF!</v>
      </c>
    </row>
    <row r="236" spans="1:61" ht="43.5" x14ac:dyDescent="0.35">
      <c r="A236" s="58" t="s">
        <v>250</v>
      </c>
      <c r="B236" s="58" t="s">
        <v>251</v>
      </c>
      <c r="C236" s="59">
        <v>4.2</v>
      </c>
      <c r="D236" s="19">
        <f t="shared" si="168"/>
        <v>78</v>
      </c>
      <c r="E236" s="20" t="str">
        <f t="shared" si="174"/>
        <v>GR</v>
      </c>
      <c r="F236" s="21"/>
      <c r="G236" s="22"/>
      <c r="H236" s="22"/>
      <c r="I236" s="24">
        <v>100115003</v>
      </c>
      <c r="J236" s="23" t="s">
        <v>48</v>
      </c>
      <c r="K236" s="22"/>
      <c r="L236" s="22"/>
      <c r="M236" s="22"/>
      <c r="N236" s="22"/>
      <c r="O236" s="22"/>
      <c r="P236" s="53" t="str">
        <f t="shared" si="155"/>
        <v>Número de Empleados en Empresas del Sector Agrícola en cultivos de Otras semillas de cereales, legumbres y oleaginosas según la Categoría de Tamaño Específica del Servicio de Impuestos Internos de Chile para el Año 2020 (empleados)</v>
      </c>
      <c r="Q236" s="20" t="str">
        <f t="shared" si="173"/>
        <v>Gráfico 6</v>
      </c>
      <c r="R236" s="49" t="s">
        <v>189</v>
      </c>
      <c r="S236" s="50">
        <f t="shared" si="160"/>
        <v>100115003</v>
      </c>
      <c r="T236" s="28"/>
      <c r="U236" s="28"/>
      <c r="V236" s="28"/>
      <c r="W236" s="28"/>
      <c r="X236" s="28"/>
      <c r="Y236" s="28"/>
      <c r="Z236" s="25" t="str">
        <f t="shared" si="161"/>
        <v>https://analytics.zoho.com/open-view/2395394000001175301?ZOHO_CRITERIA=%224.5%22.%22Id_Categor%C3%ADa%22%3D100115003</v>
      </c>
      <c r="AA236" s="54" t="s">
        <v>190</v>
      </c>
      <c r="AB236" s="30" t="str">
        <f t="shared" si="169"/>
        <v>Chile</v>
      </c>
      <c r="AC236" s="31" t="str">
        <f t="shared" si="169"/>
        <v>Año 2020</v>
      </c>
      <c r="AD236" s="32" t="str">
        <f t="shared" si="169"/>
        <v>Número</v>
      </c>
      <c r="AE236" s="30" t="str">
        <f t="shared" si="169"/>
        <v>Empleados</v>
      </c>
      <c r="AG236" s="33" t="str">
        <f t="shared" si="162"/>
        <v>Gráfico 6</v>
      </c>
      <c r="AH236" s="34" t="str">
        <f t="shared" si="170"/>
        <v>Número Empleados Agrícultura</v>
      </c>
      <c r="AI236" s="34" t="str">
        <f t="shared" si="154"/>
        <v>Ventas Estimadas de empresas dedicadas a agricultura y/o ganadería clasificadas por el Servicio de Impuestos Internos de tamaño GRANDE 3</v>
      </c>
      <c r="AJ236" s="34" t="str">
        <f t="shared" si="163"/>
        <v>Número de Empleados en Empresas del Sector Agrícola en cultivos de Otras semillas de cereales, legumbres y oleaginosas según la Categoría de Tamaño Específica del Servicio de Impuestos Internos de Chile para el Año 2020 (empleados)</v>
      </c>
      <c r="AK236" s="35" t="str">
        <f t="shared" si="171"/>
        <v>Año 2020</v>
      </c>
      <c r="AL236" s="34" t="str">
        <f t="shared" si="171"/>
        <v>venta estimada, empresas en agricultura, cultivos, actividad económica, agricultura, ganadería</v>
      </c>
      <c r="AM236" s="36" t="str">
        <f t="shared" si="164"/>
        <v>https://analytics.zoho.com/open-view/2395394000001175301?ZOHO_CRITERIA=%224.5%22.%22Id_Categor%C3%ADa%22%3D100115003</v>
      </c>
      <c r="AN236" s="44" t="str">
        <f t="shared" si="165"/>
        <v>CHL</v>
      </c>
      <c r="AO236" s="44" t="str">
        <f t="shared" si="165"/>
        <v>País</v>
      </c>
      <c r="AP236" s="34" t="str">
        <f t="shared" si="165"/>
        <v>Número de Empleados de las empresas dedicadas a una actividad económica asociada a la agricultura o la ganadería, según tamaño de la empresa.</v>
      </c>
      <c r="AQ236" s="45">
        <f t="shared" si="165"/>
        <v>44324</v>
      </c>
      <c r="AR236" s="36" t="str">
        <f t="shared" si="165"/>
        <v>Español</v>
      </c>
      <c r="AS236" s="36" t="str">
        <f t="shared" si="165"/>
        <v>Naty</v>
      </c>
      <c r="AT236" s="40" t="str">
        <f t="shared" si="165"/>
        <v>No Aplica</v>
      </c>
      <c r="AU236" s="40" t="str">
        <f t="shared" si="165"/>
        <v>No Aplica</v>
      </c>
      <c r="AV236" s="40" t="str">
        <f t="shared" si="165"/>
        <v>No Aplica</v>
      </c>
      <c r="AW236" s="35">
        <v>100115003</v>
      </c>
      <c r="AX236" s="41" t="e">
        <f t="shared" si="166"/>
        <v>#REF!</v>
      </c>
      <c r="AY236" s="46" t="str">
        <f t="shared" si="166"/>
        <v>Fruta</v>
      </c>
      <c r="AZ236" s="40">
        <f t="shared" si="166"/>
        <v>38</v>
      </c>
      <c r="BA236" s="41" t="e">
        <f>+VLOOKUP($Z236,[2]!Temporalidad[[nombre]:[Columna1]],7,0)</f>
        <v>#REF!</v>
      </c>
      <c r="BB236" s="41" t="e">
        <f>+VLOOKUP($B236,[2]!Tipo_Gráfico[#Data],2,0)</f>
        <v>#REF!</v>
      </c>
      <c r="BC236" s="36" t="str">
        <f t="shared" si="172"/>
        <v>Servicio de Impuestos Internos , Ministerio de Hacienda, Chile</v>
      </c>
      <c r="BD236" s="35" t="e">
        <f>+VLOOKUP($AA236,[2]!unidad_medida[[nombre]:[Columna1]],2,0)</f>
        <v>#REF!</v>
      </c>
      <c r="BE236" s="40" t="str">
        <f t="shared" si="167"/>
        <v>No Aplica</v>
      </c>
      <c r="BF236" s="40" t="str">
        <f t="shared" si="167"/>
        <v>No Aplica</v>
      </c>
      <c r="BG236" s="40" t="str">
        <f t="shared" si="167"/>
        <v>No Aplica</v>
      </c>
      <c r="BH236" s="41" t="e">
        <f>+VLOOKUP($AP236,[2]!Responsables[#Data],3,0)</f>
        <v>#REF!</v>
      </c>
      <c r="BI236" s="41" t="e">
        <f>+VLOOKUP($AA236,[2]!unidad_medida[[nombre]:[Columna1]],5,0)</f>
        <v>#REF!</v>
      </c>
    </row>
    <row r="237" spans="1:61" ht="43.5" x14ac:dyDescent="0.35">
      <c r="A237" s="58" t="s">
        <v>250</v>
      </c>
      <c r="B237" s="58" t="s">
        <v>251</v>
      </c>
      <c r="C237" s="59">
        <v>4.2</v>
      </c>
      <c r="D237" s="19">
        <f t="shared" si="168"/>
        <v>79</v>
      </c>
      <c r="E237" s="20" t="str">
        <f t="shared" si="174"/>
        <v>GR</v>
      </c>
      <c r="F237" s="21"/>
      <c r="G237" s="22"/>
      <c r="H237" s="22"/>
      <c r="I237" s="24">
        <v>100117002</v>
      </c>
      <c r="J237" s="23" t="s">
        <v>48</v>
      </c>
      <c r="K237" s="22"/>
      <c r="L237" s="22"/>
      <c r="M237" s="22"/>
      <c r="N237" s="22"/>
      <c r="O237" s="22"/>
      <c r="P237" s="53" t="str">
        <f t="shared" si="155"/>
        <v>Número de Empleados en Empresas del Sector Agrícola en cultivos de Plantas de fibra según la Categoría de Tamaño Específica del Servicio de Impuestos Internos de Chile para el Año 2020 (empleados)</v>
      </c>
      <c r="Q237" s="20" t="str">
        <f t="shared" si="173"/>
        <v>Gráfico 6</v>
      </c>
      <c r="R237" s="49" t="s">
        <v>191</v>
      </c>
      <c r="S237" s="50">
        <f t="shared" si="160"/>
        <v>100117002</v>
      </c>
      <c r="T237" s="28"/>
      <c r="U237" s="28"/>
      <c r="V237" s="28"/>
      <c r="W237" s="28"/>
      <c r="X237" s="28"/>
      <c r="Y237" s="28"/>
      <c r="Z237" s="25" t="str">
        <f t="shared" si="161"/>
        <v>https://analytics.zoho.com/open-view/2395394000001175301?ZOHO_CRITERIA=%224.5%22.%22Id_Categor%C3%ADa%22%3D100117002</v>
      </c>
      <c r="AA237" s="54" t="s">
        <v>192</v>
      </c>
      <c r="AB237" s="30" t="str">
        <f t="shared" si="169"/>
        <v>Chile</v>
      </c>
      <c r="AC237" s="31" t="str">
        <f t="shared" si="169"/>
        <v>Año 2020</v>
      </c>
      <c r="AD237" s="32" t="str">
        <f t="shared" si="169"/>
        <v>Número</v>
      </c>
      <c r="AE237" s="30" t="str">
        <f t="shared" si="169"/>
        <v>Empleados</v>
      </c>
      <c r="AG237" s="33" t="str">
        <f t="shared" si="162"/>
        <v>Gráfico 6</v>
      </c>
      <c r="AH237" s="34" t="str">
        <f t="shared" si="170"/>
        <v>Número Empleados Agrícultura</v>
      </c>
      <c r="AI237" s="34" t="str">
        <f t="shared" si="154"/>
        <v>Ventas Estimadas de empresas dedicadas a agricultura y/o ganadería clasificadas por el Servicio de Impuestos Internos de tamaño GRANDE 3</v>
      </c>
      <c r="AJ237" s="34" t="str">
        <f t="shared" si="163"/>
        <v>Número de Empleados en Empresas del Sector Agrícola en cultivos de Plantas de fibra según la Categoría de Tamaño Específica del Servicio de Impuestos Internos de Chile para el Año 2020 (empleados)</v>
      </c>
      <c r="AK237" s="35" t="str">
        <f t="shared" si="171"/>
        <v>Año 2020</v>
      </c>
      <c r="AL237" s="34" t="str">
        <f t="shared" si="171"/>
        <v>venta estimada, empresas en agricultura, cultivos, actividad económica, agricultura, ganadería</v>
      </c>
      <c r="AM237" s="36" t="str">
        <f t="shared" si="164"/>
        <v>https://analytics.zoho.com/open-view/2395394000001175301?ZOHO_CRITERIA=%224.5%22.%22Id_Categor%C3%ADa%22%3D100117002</v>
      </c>
      <c r="AN237" s="44" t="str">
        <f t="shared" si="165"/>
        <v>CHL</v>
      </c>
      <c r="AO237" s="44" t="str">
        <f t="shared" si="165"/>
        <v>País</v>
      </c>
      <c r="AP237" s="34" t="str">
        <f t="shared" si="165"/>
        <v>Número de Empleados de las empresas dedicadas a una actividad económica asociada a la agricultura o la ganadería, según tamaño de la empresa.</v>
      </c>
      <c r="AQ237" s="45">
        <f t="shared" si="165"/>
        <v>44324</v>
      </c>
      <c r="AR237" s="36" t="str">
        <f t="shared" si="165"/>
        <v>Español</v>
      </c>
      <c r="AS237" s="36" t="str">
        <f t="shared" si="165"/>
        <v>Naty</v>
      </c>
      <c r="AT237" s="40" t="str">
        <f t="shared" si="165"/>
        <v>No Aplica</v>
      </c>
      <c r="AU237" s="40" t="str">
        <f t="shared" si="165"/>
        <v>No Aplica</v>
      </c>
      <c r="AV237" s="40" t="str">
        <f t="shared" si="165"/>
        <v>No Aplica</v>
      </c>
      <c r="AW237" s="35">
        <v>100117002</v>
      </c>
      <c r="AX237" s="41" t="e">
        <f t="shared" si="166"/>
        <v>#REF!</v>
      </c>
      <c r="AY237" s="46" t="str">
        <f t="shared" si="166"/>
        <v>Fruta</v>
      </c>
      <c r="AZ237" s="40">
        <f t="shared" si="166"/>
        <v>38</v>
      </c>
      <c r="BA237" s="41" t="e">
        <f>+VLOOKUP($Z237,[2]!Temporalidad[[nombre]:[Columna1]],7,0)</f>
        <v>#REF!</v>
      </c>
      <c r="BB237" s="41" t="e">
        <f>+VLOOKUP($B237,[2]!Tipo_Gráfico[#Data],2,0)</f>
        <v>#REF!</v>
      </c>
      <c r="BC237" s="36" t="str">
        <f t="shared" si="172"/>
        <v>Servicio de Impuestos Internos , Ministerio de Hacienda, Chile</v>
      </c>
      <c r="BD237" s="35" t="e">
        <f>+VLOOKUP($AA237,[2]!unidad_medida[[nombre]:[Columna1]],2,0)</f>
        <v>#REF!</v>
      </c>
      <c r="BE237" s="40" t="str">
        <f t="shared" si="167"/>
        <v>No Aplica</v>
      </c>
      <c r="BF237" s="40" t="str">
        <f t="shared" si="167"/>
        <v>No Aplica</v>
      </c>
      <c r="BG237" s="40" t="str">
        <f t="shared" si="167"/>
        <v>No Aplica</v>
      </c>
      <c r="BH237" s="41" t="e">
        <f>+VLOOKUP($AP237,[2]!Responsables[#Data],3,0)</f>
        <v>#REF!</v>
      </c>
      <c r="BI237" s="41" t="e">
        <f>+VLOOKUP($AA237,[2]!unidad_medida[[nombre]:[Columna1]],5,0)</f>
        <v>#REF!</v>
      </c>
    </row>
    <row r="238" spans="1:61" ht="43.5" x14ac:dyDescent="0.35">
      <c r="A238" s="58" t="s">
        <v>250</v>
      </c>
      <c r="B238" s="58" t="s">
        <v>251</v>
      </c>
      <c r="C238" s="59">
        <v>4.2</v>
      </c>
      <c r="D238" s="19">
        <f t="shared" si="168"/>
        <v>80</v>
      </c>
      <c r="E238" s="20" t="str">
        <f t="shared" si="174"/>
        <v>GR</v>
      </c>
      <c r="F238" s="21"/>
      <c r="G238" s="22"/>
      <c r="H238" s="22"/>
      <c r="I238" s="24">
        <v>100117005</v>
      </c>
      <c r="J238" s="23" t="s">
        <v>48</v>
      </c>
      <c r="K238" s="22"/>
      <c r="L238" s="22"/>
      <c r="M238" s="22"/>
      <c r="N238" s="22"/>
      <c r="O238" s="22"/>
      <c r="P238" s="53" t="str">
        <f t="shared" si="155"/>
        <v>Número de Empleados en Empresas del Sector Agrícola en cultivos de Flores según la Categoría de Tamaño Específica del Servicio de Impuestos Internos de Chile para el Año 2020 (empleados)</v>
      </c>
      <c r="Q238" s="20" t="str">
        <f t="shared" si="173"/>
        <v>Gráfico 6</v>
      </c>
      <c r="R238" s="49" t="s">
        <v>193</v>
      </c>
      <c r="S238" s="50">
        <f t="shared" si="160"/>
        <v>100117005</v>
      </c>
      <c r="T238" s="28"/>
      <c r="U238" s="28"/>
      <c r="V238" s="28"/>
      <c r="W238" s="28"/>
      <c r="X238" s="28"/>
      <c r="Y238" s="28"/>
      <c r="Z238" s="25" t="str">
        <f t="shared" si="161"/>
        <v>https://analytics.zoho.com/open-view/2395394000001175301?ZOHO_CRITERIA=%224.5%22.%22Id_Categor%C3%ADa%22%3D100117005</v>
      </c>
      <c r="AA238" s="54" t="s">
        <v>194</v>
      </c>
      <c r="AB238" s="30" t="str">
        <f t="shared" si="169"/>
        <v>Chile</v>
      </c>
      <c r="AC238" s="31" t="str">
        <f t="shared" si="169"/>
        <v>Año 2020</v>
      </c>
      <c r="AD238" s="32" t="str">
        <f t="shared" si="169"/>
        <v>Número</v>
      </c>
      <c r="AE238" s="30" t="str">
        <f t="shared" si="169"/>
        <v>Empleados</v>
      </c>
      <c r="AG238" s="33" t="str">
        <f t="shared" si="162"/>
        <v>Gráfico 6</v>
      </c>
      <c r="AH238" s="34" t="str">
        <f t="shared" si="170"/>
        <v>Número Empleados Agrícultura</v>
      </c>
      <c r="AI238" s="34" t="str">
        <f t="shared" si="154"/>
        <v>Ventas Estimadas de empresas dedicadas a agricultura y/o ganadería clasificadas por el Servicio de Impuestos Internos de tamaño GRANDE 3</v>
      </c>
      <c r="AJ238" s="34" t="str">
        <f t="shared" si="163"/>
        <v>Número de Empleados en Empresas del Sector Agrícola en cultivos de Flores según la Categoría de Tamaño Específica del Servicio de Impuestos Internos de Chile para el Año 2020 (empleados)</v>
      </c>
      <c r="AK238" s="35" t="str">
        <f t="shared" si="171"/>
        <v>Año 2020</v>
      </c>
      <c r="AL238" s="34" t="str">
        <f t="shared" si="171"/>
        <v>venta estimada, empresas en agricultura, cultivos, actividad económica, agricultura, ganadería</v>
      </c>
      <c r="AM238" s="36" t="str">
        <f t="shared" si="164"/>
        <v>https://analytics.zoho.com/open-view/2395394000001175301?ZOHO_CRITERIA=%224.5%22.%22Id_Categor%C3%ADa%22%3D100117005</v>
      </c>
      <c r="AN238" s="44" t="str">
        <f t="shared" si="165"/>
        <v>CHL</v>
      </c>
      <c r="AO238" s="44" t="str">
        <f t="shared" si="165"/>
        <v>País</v>
      </c>
      <c r="AP238" s="34" t="str">
        <f t="shared" si="165"/>
        <v>Número de Empleados de las empresas dedicadas a una actividad económica asociada a la agricultura o la ganadería, según tamaño de la empresa.</v>
      </c>
      <c r="AQ238" s="45">
        <f t="shared" si="165"/>
        <v>44324</v>
      </c>
      <c r="AR238" s="36" t="str">
        <f t="shared" si="165"/>
        <v>Español</v>
      </c>
      <c r="AS238" s="36" t="str">
        <f t="shared" si="165"/>
        <v>Naty</v>
      </c>
      <c r="AT238" s="40" t="str">
        <f t="shared" si="165"/>
        <v>No Aplica</v>
      </c>
      <c r="AU238" s="40" t="str">
        <f t="shared" si="165"/>
        <v>No Aplica</v>
      </c>
      <c r="AV238" s="40" t="str">
        <f t="shared" si="165"/>
        <v>No Aplica</v>
      </c>
      <c r="AW238" s="35">
        <v>100117005</v>
      </c>
      <c r="AX238" s="41" t="e">
        <f t="shared" si="166"/>
        <v>#REF!</v>
      </c>
      <c r="AY238" s="46" t="str">
        <f t="shared" si="166"/>
        <v>Fruta</v>
      </c>
      <c r="AZ238" s="40">
        <f t="shared" si="166"/>
        <v>38</v>
      </c>
      <c r="BA238" s="41" t="e">
        <f>+VLOOKUP($Z238,[2]!Temporalidad[[nombre]:[Columna1]],7,0)</f>
        <v>#REF!</v>
      </c>
      <c r="BB238" s="41" t="e">
        <f>+VLOOKUP($B238,[2]!Tipo_Gráfico[#Data],2,0)</f>
        <v>#REF!</v>
      </c>
      <c r="BC238" s="36" t="str">
        <f t="shared" si="172"/>
        <v>Servicio de Impuestos Internos , Ministerio de Hacienda, Chile</v>
      </c>
      <c r="BD238" s="35" t="e">
        <f>+VLOOKUP($AA238,[2]!unidad_medida[[nombre]:[Columna1]],2,0)</f>
        <v>#REF!</v>
      </c>
      <c r="BE238" s="40" t="str">
        <f t="shared" si="167"/>
        <v>No Aplica</v>
      </c>
      <c r="BF238" s="40" t="str">
        <f t="shared" si="167"/>
        <v>No Aplica</v>
      </c>
      <c r="BG238" s="40" t="str">
        <f t="shared" si="167"/>
        <v>No Aplica</v>
      </c>
      <c r="BH238" s="41" t="e">
        <f>+VLOOKUP($AP238,[2]!Responsables[#Data],3,0)</f>
        <v>#REF!</v>
      </c>
      <c r="BI238" s="41" t="e">
        <f>+VLOOKUP($AA238,[2]!unidad_medida[[nombre]:[Columna1]],5,0)</f>
        <v>#REF!</v>
      </c>
    </row>
    <row r="239" spans="1:61" ht="43.5" x14ac:dyDescent="0.35">
      <c r="A239" s="58" t="s">
        <v>250</v>
      </c>
      <c r="B239" s="58" t="s">
        <v>251</v>
      </c>
      <c r="C239" s="59">
        <v>4.2</v>
      </c>
      <c r="D239" s="19">
        <f t="shared" si="168"/>
        <v>81</v>
      </c>
      <c r="E239" s="20" t="str">
        <f t="shared" si="174"/>
        <v>GR</v>
      </c>
      <c r="F239" s="21"/>
      <c r="G239" s="22"/>
      <c r="H239" s="22"/>
      <c r="I239" s="24">
        <v>100117006</v>
      </c>
      <c r="J239" s="23" t="s">
        <v>48</v>
      </c>
      <c r="K239" s="22"/>
      <c r="L239" s="22"/>
      <c r="M239" s="22"/>
      <c r="N239" s="22"/>
      <c r="O239" s="22"/>
      <c r="P239" s="53" t="str">
        <f t="shared" si="155"/>
        <v>Número de Empleados en Empresas del Sector Agrícola en cultivos de Forraje en praderas mejoradas o sembradas según la Categoría de Tamaño Específica del Servicio de Impuestos Internos de Chile para el Año 2020 (empleados)</v>
      </c>
      <c r="Q239" s="20" t="str">
        <f t="shared" si="173"/>
        <v>Gráfico 6</v>
      </c>
      <c r="R239" s="49" t="s">
        <v>195</v>
      </c>
      <c r="S239" s="50">
        <f t="shared" si="160"/>
        <v>100117006</v>
      </c>
      <c r="T239" s="28"/>
      <c r="U239" s="28"/>
      <c r="V239" s="28"/>
      <c r="W239" s="28"/>
      <c r="X239" s="28"/>
      <c r="Y239" s="28"/>
      <c r="Z239" s="25" t="str">
        <f t="shared" si="161"/>
        <v>https://analytics.zoho.com/open-view/2395394000001175301?ZOHO_CRITERIA=%224.5%22.%22Id_Categor%C3%ADa%22%3D100117006</v>
      </c>
      <c r="AA239" s="54" t="s">
        <v>196</v>
      </c>
      <c r="AB239" s="30" t="str">
        <f t="shared" si="169"/>
        <v>Chile</v>
      </c>
      <c r="AC239" s="31" t="str">
        <f t="shared" si="169"/>
        <v>Año 2020</v>
      </c>
      <c r="AD239" s="32" t="str">
        <f t="shared" si="169"/>
        <v>Número</v>
      </c>
      <c r="AE239" s="30" t="str">
        <f t="shared" si="169"/>
        <v>Empleados</v>
      </c>
      <c r="AG239" s="33" t="str">
        <f t="shared" si="162"/>
        <v>Gráfico 6</v>
      </c>
      <c r="AH239" s="34" t="str">
        <f t="shared" si="170"/>
        <v>Número Empleados Agrícultura</v>
      </c>
      <c r="AI239" s="34" t="str">
        <f t="shared" si="154"/>
        <v>Ventas Estimadas de empresas dedicadas a agricultura y/o ganadería clasificadas por el Servicio de Impuestos Internos de tamaño GRANDE 3</v>
      </c>
      <c r="AJ239" s="34" t="str">
        <f t="shared" si="163"/>
        <v>Número de Empleados en Empresas del Sector Agrícola en cultivos de Forraje en praderas mejoradas o sembradas según la Categoría de Tamaño Específica del Servicio de Impuestos Internos de Chile para el Año 2020 (empleados)</v>
      </c>
      <c r="AK239" s="35" t="str">
        <f t="shared" si="171"/>
        <v>Año 2020</v>
      </c>
      <c r="AL239" s="34" t="str">
        <f t="shared" si="171"/>
        <v>venta estimada, empresas en agricultura, cultivos, actividad económica, agricultura, ganadería</v>
      </c>
      <c r="AM239" s="36" t="str">
        <f t="shared" si="164"/>
        <v>https://analytics.zoho.com/open-view/2395394000001175301?ZOHO_CRITERIA=%224.5%22.%22Id_Categor%C3%ADa%22%3D100117006</v>
      </c>
      <c r="AN239" s="44" t="str">
        <f t="shared" si="165"/>
        <v>CHL</v>
      </c>
      <c r="AO239" s="44" t="str">
        <f t="shared" si="165"/>
        <v>País</v>
      </c>
      <c r="AP239" s="34" t="str">
        <f t="shared" si="165"/>
        <v>Número de Empleados de las empresas dedicadas a una actividad económica asociada a la agricultura o la ganadería, según tamaño de la empresa.</v>
      </c>
      <c r="AQ239" s="45">
        <f t="shared" si="165"/>
        <v>44324</v>
      </c>
      <c r="AR239" s="36" t="str">
        <f t="shared" si="165"/>
        <v>Español</v>
      </c>
      <c r="AS239" s="36" t="str">
        <f t="shared" si="165"/>
        <v>Naty</v>
      </c>
      <c r="AT239" s="40" t="str">
        <f t="shared" si="165"/>
        <v>No Aplica</v>
      </c>
      <c r="AU239" s="40" t="str">
        <f t="shared" si="165"/>
        <v>No Aplica</v>
      </c>
      <c r="AV239" s="40" t="str">
        <f t="shared" si="165"/>
        <v>No Aplica</v>
      </c>
      <c r="AW239" s="35">
        <v>100117006</v>
      </c>
      <c r="AX239" s="41" t="e">
        <f t="shared" si="166"/>
        <v>#REF!</v>
      </c>
      <c r="AY239" s="46" t="str">
        <f t="shared" si="166"/>
        <v>Fruta</v>
      </c>
      <c r="AZ239" s="40">
        <f t="shared" si="166"/>
        <v>38</v>
      </c>
      <c r="BA239" s="41" t="e">
        <f>+VLOOKUP($Z239,[2]!Temporalidad[[nombre]:[Columna1]],7,0)</f>
        <v>#REF!</v>
      </c>
      <c r="BB239" s="41" t="e">
        <f>+VLOOKUP($B239,[2]!Tipo_Gráfico[#Data],2,0)</f>
        <v>#REF!</v>
      </c>
      <c r="BC239" s="36" t="str">
        <f t="shared" si="172"/>
        <v>Servicio de Impuestos Internos , Ministerio de Hacienda, Chile</v>
      </c>
      <c r="BD239" s="35" t="e">
        <f>+VLOOKUP($AA239,[2]!unidad_medida[[nombre]:[Columna1]],2,0)</f>
        <v>#REF!</v>
      </c>
      <c r="BE239" s="40" t="str">
        <f t="shared" si="167"/>
        <v>No Aplica</v>
      </c>
      <c r="BF239" s="40" t="str">
        <f t="shared" si="167"/>
        <v>No Aplica</v>
      </c>
      <c r="BG239" s="40" t="str">
        <f t="shared" si="167"/>
        <v>No Aplica</v>
      </c>
      <c r="BH239" s="41" t="e">
        <f>+VLOOKUP($AP239,[2]!Responsables[#Data],3,0)</f>
        <v>#REF!</v>
      </c>
      <c r="BI239" s="41" t="e">
        <f>+VLOOKUP($AA239,[2]!unidad_medida[[nombre]:[Columna1]],5,0)</f>
        <v>#REF!</v>
      </c>
    </row>
    <row r="240" spans="1:61" ht="43.5" x14ac:dyDescent="0.35">
      <c r="A240" s="58" t="s">
        <v>250</v>
      </c>
      <c r="B240" s="58" t="s">
        <v>251</v>
      </c>
      <c r="C240" s="59">
        <v>4.2</v>
      </c>
      <c r="D240" s="19">
        <f t="shared" si="168"/>
        <v>82</v>
      </c>
      <c r="E240" s="20" t="str">
        <f t="shared" si="174"/>
        <v>GR</v>
      </c>
      <c r="F240" s="21"/>
      <c r="G240" s="22"/>
      <c r="H240" s="24">
        <v>100110</v>
      </c>
      <c r="I240" s="22"/>
      <c r="J240" s="23" t="s">
        <v>48</v>
      </c>
      <c r="K240" s="22"/>
      <c r="L240" s="22"/>
      <c r="M240" s="22"/>
      <c r="N240" s="22"/>
      <c r="O240" s="22"/>
      <c r="P240" s="53" t="str">
        <f>+"Ventas Estimadas de Empresas del Sector Agrícola en cultivos de "&amp;R240&amp;"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240" s="20" t="s">
        <v>197</v>
      </c>
      <c r="R240" s="47" t="s">
        <v>136</v>
      </c>
      <c r="S240" s="48">
        <f>+H240</f>
        <v>100110</v>
      </c>
      <c r="T240" s="28"/>
      <c r="U240" s="28"/>
      <c r="V240" s="28"/>
      <c r="W240" s="28"/>
      <c r="X240" s="28"/>
      <c r="Y240" s="28"/>
      <c r="Z240" s="25" t="str">
        <f>+"https://analytics.zoho.com/open-view/2395394000001175328?ZOHO_CRITERIA=%224.5%22.%22Id_Producto%22%3D"&amp;S240</f>
        <v>https://analytics.zoho.com/open-view/2395394000001175328?ZOHO_CRITERIA=%224.5%22.%22Id_Producto%22%3D100110</v>
      </c>
      <c r="AA240" s="54" t="s">
        <v>198</v>
      </c>
      <c r="AB240" s="30" t="str">
        <f t="shared" si="169"/>
        <v>Chile</v>
      </c>
      <c r="AC240" s="31" t="str">
        <f t="shared" si="169"/>
        <v>Año 2020</v>
      </c>
      <c r="AD240" s="32" t="s">
        <v>106</v>
      </c>
      <c r="AE240" s="30" t="s">
        <v>107</v>
      </c>
      <c r="AG240" s="33" t="str">
        <f t="shared" si="162"/>
        <v>Gráfico 7</v>
      </c>
      <c r="AH240" s="34" t="s">
        <v>108</v>
      </c>
      <c r="AI240" s="34" t="s">
        <v>199</v>
      </c>
      <c r="AJ240" s="34" t="str">
        <f t="shared" si="163"/>
        <v>Ventas Estimadas de Empresas del Sector Agrícola en cultivos de Legumbres según la Categoría de Tamaño Específica del Servicio de Impuestos Internos de Chile para el Año 2020 (USD)</v>
      </c>
      <c r="AK240" s="35" t="str">
        <f t="shared" si="171"/>
        <v>Año 2020</v>
      </c>
      <c r="AL240" s="34" t="str">
        <f t="shared" si="171"/>
        <v>venta estimada, empresas en agricultura, cultivos, actividad económica, agricultura, ganadería</v>
      </c>
      <c r="AM240" s="36" t="str">
        <f t="shared" si="164"/>
        <v>https://analytics.zoho.com/open-view/2395394000001175328?ZOHO_CRITERIA=%224.5%22.%22Id_Producto%22%3D100110</v>
      </c>
      <c r="AN240" s="44" t="str">
        <f t="shared" ref="AN240:AZ255" si="175">+AN239</f>
        <v>CHL</v>
      </c>
      <c r="AO240" s="44" t="str">
        <f t="shared" si="175"/>
        <v>País</v>
      </c>
      <c r="AP240" s="34" t="str">
        <f t="shared" si="175"/>
        <v>Número de Empleados de las empresas dedicadas a una actividad económica asociada a la agricultura o la ganadería, según tamaño de la empresa.</v>
      </c>
      <c r="AQ240" s="45">
        <f t="shared" si="175"/>
        <v>44324</v>
      </c>
      <c r="AR240" s="36" t="str">
        <f t="shared" si="175"/>
        <v>Español</v>
      </c>
      <c r="AS240" s="36" t="str">
        <f t="shared" si="175"/>
        <v>Naty</v>
      </c>
      <c r="AT240" s="40" t="str">
        <f t="shared" si="175"/>
        <v>No Aplica</v>
      </c>
      <c r="AU240" s="40" t="str">
        <f t="shared" si="175"/>
        <v>No Aplica</v>
      </c>
      <c r="AV240" s="40" t="str">
        <f t="shared" si="175"/>
        <v>No Aplica</v>
      </c>
      <c r="AW240" s="35">
        <f t="shared" si="175"/>
        <v>100117006</v>
      </c>
      <c r="AX240" s="41" t="e">
        <f t="shared" si="175"/>
        <v>#REF!</v>
      </c>
      <c r="AY240" s="46" t="str">
        <f t="shared" si="175"/>
        <v>Fruta</v>
      </c>
      <c r="AZ240" s="40">
        <f t="shared" si="175"/>
        <v>38</v>
      </c>
      <c r="BA240" s="41" t="e">
        <f>+VLOOKUP($Z240,[2]!Temporalidad[[nombre]:[Columna1]],7,0)</f>
        <v>#REF!</v>
      </c>
      <c r="BB240" s="41" t="e">
        <f>+VLOOKUP($B240,[2]!Tipo_Gráfico[#Data],2,0)</f>
        <v>#REF!</v>
      </c>
      <c r="BC240" s="36" t="str">
        <f t="shared" si="172"/>
        <v>Servicio de Impuestos Internos , Ministerio de Hacienda, Chile</v>
      </c>
      <c r="BD240" s="35" t="e">
        <f>+VLOOKUP($AA240,[2]!unidad_medida[[nombre]:[Columna1]],2,0)</f>
        <v>#REF!</v>
      </c>
      <c r="BE240" s="40" t="str">
        <f t="shared" ref="BE240:BG255" si="176">+BE239</f>
        <v>No Aplica</v>
      </c>
      <c r="BF240" s="40" t="str">
        <f t="shared" si="176"/>
        <v>No Aplica</v>
      </c>
      <c r="BG240" s="40" t="str">
        <f t="shared" si="176"/>
        <v>No Aplica</v>
      </c>
      <c r="BH240" s="41" t="e">
        <f>+VLOOKUP($AP240,[2]!Responsables[#Data],3,0)</f>
        <v>#REF!</v>
      </c>
      <c r="BI240" s="41" t="e">
        <f>+VLOOKUP($AA240,[2]!unidad_medida[[nombre]:[Columna1]],5,0)</f>
        <v>#REF!</v>
      </c>
    </row>
    <row r="241" spans="1:61" ht="43.5" x14ac:dyDescent="0.35">
      <c r="A241" s="58" t="s">
        <v>250</v>
      </c>
      <c r="B241" s="58" t="s">
        <v>251</v>
      </c>
      <c r="C241" s="59">
        <v>4.2</v>
      </c>
      <c r="D241" s="19">
        <f t="shared" si="168"/>
        <v>83</v>
      </c>
      <c r="E241" s="20" t="str">
        <f t="shared" si="174"/>
        <v>GR</v>
      </c>
      <c r="F241" s="21"/>
      <c r="G241" s="22"/>
      <c r="H241" s="24">
        <v>100111</v>
      </c>
      <c r="I241" s="22"/>
      <c r="J241" s="23" t="s">
        <v>48</v>
      </c>
      <c r="K241" s="22"/>
      <c r="L241" s="22"/>
      <c r="M241" s="22"/>
      <c r="N241" s="22"/>
      <c r="O241" s="22"/>
      <c r="P241" s="53" t="str">
        <f t="shared" ref="P241:P268" si="177">+"Ventas Estimadas de Empresas del Sector Agrícola en cultivos de "&amp;R241&amp;"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241" s="20" t="str">
        <f t="shared" si="173"/>
        <v>Gráfico 7</v>
      </c>
      <c r="R241" s="47" t="s">
        <v>140</v>
      </c>
      <c r="S241" s="48">
        <f t="shared" ref="S241:S246" si="178">+H241</f>
        <v>100111</v>
      </c>
      <c r="T241" s="28"/>
      <c r="U241" s="28"/>
      <c r="V241" s="28"/>
      <c r="W241" s="28"/>
      <c r="X241" s="28"/>
      <c r="Y241" s="28"/>
      <c r="Z241" s="25" t="str">
        <f t="shared" ref="Z241:Z246" si="179">+"https://analytics.zoho.com/open-view/2395394000001175328?ZOHO_CRITERIA=%224.5%22.%22Id_Producto%22%3D"&amp;S241</f>
        <v>https://analytics.zoho.com/open-view/2395394000001175328?ZOHO_CRITERIA=%224.5%22.%22Id_Producto%22%3D100111</v>
      </c>
      <c r="AA241" s="54" t="s">
        <v>200</v>
      </c>
      <c r="AB241" s="30" t="str">
        <f t="shared" ref="AB241:AE256" si="180">+AB240</f>
        <v>Chile</v>
      </c>
      <c r="AC241" s="31" t="str">
        <f t="shared" si="180"/>
        <v>Año 2020</v>
      </c>
      <c r="AD241" s="32" t="str">
        <f t="shared" si="180"/>
        <v>Dólar USA</v>
      </c>
      <c r="AE241" s="30" t="str">
        <f t="shared" si="180"/>
        <v>Ventas</v>
      </c>
      <c r="AG241" s="33" t="str">
        <f t="shared" si="162"/>
        <v>Gráfico 7</v>
      </c>
      <c r="AH241" s="34" t="str">
        <f t="shared" si="170"/>
        <v>Ventas Estimadas Agricultura</v>
      </c>
      <c r="AI241" s="34" t="str">
        <f t="shared" si="154"/>
        <v>Ventas estimadas de empresas dedicadas a agricultura y/o ganadería</v>
      </c>
      <c r="AJ241" s="34" t="str">
        <f t="shared" si="163"/>
        <v>Ventas Estimadas de Empresas del Sector Agrícola en cultivos de Cereales según la Categoría de Tamaño Específica del Servicio de Impuestos Internos de Chile para el Año 2020 (USD)</v>
      </c>
      <c r="AK241" s="35" t="str">
        <f t="shared" ref="AK241:AL256" si="181">+AK240</f>
        <v>Año 2020</v>
      </c>
      <c r="AL241" s="34" t="str">
        <f t="shared" si="181"/>
        <v>venta estimada, empresas en agricultura, cultivos, actividad económica, agricultura, ganadería</v>
      </c>
      <c r="AM241" s="36" t="str">
        <f t="shared" si="164"/>
        <v>https://analytics.zoho.com/open-view/2395394000001175328?ZOHO_CRITERIA=%224.5%22.%22Id_Producto%22%3D100111</v>
      </c>
      <c r="AN241" s="44" t="str">
        <f t="shared" si="175"/>
        <v>CHL</v>
      </c>
      <c r="AO241" s="44" t="str">
        <f t="shared" si="175"/>
        <v>País</v>
      </c>
      <c r="AP241" s="34" t="str">
        <f t="shared" si="175"/>
        <v>Número de Empleados de las empresas dedicadas a una actividad económica asociada a la agricultura o la ganadería, según tamaño de la empresa.</v>
      </c>
      <c r="AQ241" s="45">
        <f t="shared" si="175"/>
        <v>44324</v>
      </c>
      <c r="AR241" s="36" t="str">
        <f t="shared" si="175"/>
        <v>Español</v>
      </c>
      <c r="AS241" s="36" t="str">
        <f t="shared" si="175"/>
        <v>Naty</v>
      </c>
      <c r="AT241" s="40" t="str">
        <f t="shared" si="175"/>
        <v>No Aplica</v>
      </c>
      <c r="AU241" s="40" t="str">
        <f t="shared" si="175"/>
        <v>No Aplica</v>
      </c>
      <c r="AV241" s="40" t="str">
        <f t="shared" si="175"/>
        <v>No Aplica</v>
      </c>
      <c r="AW241" s="35">
        <f t="shared" si="175"/>
        <v>100117006</v>
      </c>
      <c r="AX241" s="41" t="e">
        <f t="shared" si="175"/>
        <v>#REF!</v>
      </c>
      <c r="AY241" s="46" t="str">
        <f t="shared" si="175"/>
        <v>Fruta</v>
      </c>
      <c r="AZ241" s="40">
        <f t="shared" si="175"/>
        <v>38</v>
      </c>
      <c r="BA241" s="41" t="e">
        <f>+VLOOKUP($Z241,[2]!Temporalidad[[nombre]:[Columna1]],7,0)</f>
        <v>#REF!</v>
      </c>
      <c r="BB241" s="41" t="e">
        <f>+VLOOKUP($B241,[2]!Tipo_Gráfico[#Data],2,0)</f>
        <v>#REF!</v>
      </c>
      <c r="BC241" s="36" t="str">
        <f t="shared" si="172"/>
        <v>Servicio de Impuestos Internos , Ministerio de Hacienda, Chile</v>
      </c>
      <c r="BD241" s="35" t="e">
        <f>+VLOOKUP($AA241,[2]!unidad_medida[[nombre]:[Columna1]],2,0)</f>
        <v>#REF!</v>
      </c>
      <c r="BE241" s="40" t="str">
        <f t="shared" si="176"/>
        <v>No Aplica</v>
      </c>
      <c r="BF241" s="40" t="str">
        <f t="shared" si="176"/>
        <v>No Aplica</v>
      </c>
      <c r="BG241" s="40" t="str">
        <f t="shared" si="176"/>
        <v>No Aplica</v>
      </c>
      <c r="BH241" s="41" t="e">
        <f>+VLOOKUP($AP241,[2]!Responsables[#Data],3,0)</f>
        <v>#REF!</v>
      </c>
      <c r="BI241" s="41" t="e">
        <f>+VLOOKUP($AA241,[2]!unidad_medida[[nombre]:[Columna1]],5,0)</f>
        <v>#REF!</v>
      </c>
    </row>
    <row r="242" spans="1:61" ht="43.5" x14ac:dyDescent="0.35">
      <c r="A242" s="58" t="s">
        <v>250</v>
      </c>
      <c r="B242" s="58" t="s">
        <v>251</v>
      </c>
      <c r="C242" s="59">
        <v>4.2</v>
      </c>
      <c r="D242" s="19">
        <f t="shared" si="168"/>
        <v>84</v>
      </c>
      <c r="E242" s="20" t="str">
        <f t="shared" si="174"/>
        <v>GR</v>
      </c>
      <c r="F242" s="21"/>
      <c r="G242" s="22"/>
      <c r="H242" s="24">
        <v>100112</v>
      </c>
      <c r="I242" s="22"/>
      <c r="J242" s="23" t="s">
        <v>48</v>
      </c>
      <c r="K242" s="22"/>
      <c r="L242" s="22"/>
      <c r="M242" s="22"/>
      <c r="N242" s="22"/>
      <c r="O242" s="22"/>
      <c r="P242" s="53" t="str">
        <f t="shared" si="177"/>
        <v>Ventas Estimadas de Empresas del Sector Agrícola en cultivos de Hortalizas según la Categoría de Tamaño Específica del Servicio de Impuestos Internos de Chile para el Año 2020 (USD)</v>
      </c>
      <c r="Q242" s="20" t="str">
        <f t="shared" si="173"/>
        <v>Gráfico 7</v>
      </c>
      <c r="R242" s="47" t="s">
        <v>142</v>
      </c>
      <c r="S242" s="48">
        <f t="shared" si="178"/>
        <v>100112</v>
      </c>
      <c r="T242" s="28"/>
      <c r="U242" s="28"/>
      <c r="V242" s="28"/>
      <c r="W242" s="28"/>
      <c r="X242" s="28"/>
      <c r="Y242" s="28"/>
      <c r="Z242" s="25" t="str">
        <f t="shared" si="179"/>
        <v>https://analytics.zoho.com/open-view/2395394000001175328?ZOHO_CRITERIA=%224.5%22.%22Id_Producto%22%3D100112</v>
      </c>
      <c r="AA242" s="54" t="s">
        <v>201</v>
      </c>
      <c r="AB242" s="30" t="str">
        <f t="shared" si="180"/>
        <v>Chile</v>
      </c>
      <c r="AC242" s="31" t="str">
        <f t="shared" si="180"/>
        <v>Año 2020</v>
      </c>
      <c r="AD242" s="32" t="str">
        <f t="shared" si="180"/>
        <v>Dólar USA</v>
      </c>
      <c r="AE242" s="30" t="str">
        <f t="shared" si="180"/>
        <v>Ventas</v>
      </c>
      <c r="AG242" s="33" t="str">
        <f t="shared" si="162"/>
        <v>Gráfico 7</v>
      </c>
      <c r="AH242" s="34" t="str">
        <f t="shared" si="170"/>
        <v>Ventas Estimadas Agricultura</v>
      </c>
      <c r="AI242" s="34" t="str">
        <f t="shared" si="154"/>
        <v>Ventas estimadas de empresas dedicadas a agricultura y/o ganadería</v>
      </c>
      <c r="AJ242" s="34" t="str">
        <f t="shared" si="163"/>
        <v>Ventas Estimadas de Empresas del Sector Agrícola en cultivos de Hortalizas según la Categoría de Tamaño Específica del Servicio de Impuestos Internos de Chile para el Año 2020 (USD)</v>
      </c>
      <c r="AK242" s="35" t="str">
        <f t="shared" si="181"/>
        <v>Año 2020</v>
      </c>
      <c r="AL242" s="34" t="str">
        <f t="shared" si="181"/>
        <v>venta estimada, empresas en agricultura, cultivos, actividad económica, agricultura, ganadería</v>
      </c>
      <c r="AM242" s="36" t="str">
        <f t="shared" si="164"/>
        <v>https://analytics.zoho.com/open-view/2395394000001175328?ZOHO_CRITERIA=%224.5%22.%22Id_Producto%22%3D100112</v>
      </c>
      <c r="AN242" s="44" t="str">
        <f t="shared" si="175"/>
        <v>CHL</v>
      </c>
      <c r="AO242" s="44" t="str">
        <f t="shared" si="175"/>
        <v>País</v>
      </c>
      <c r="AP242" s="34" t="str">
        <f t="shared" si="175"/>
        <v>Número de Empleados de las empresas dedicadas a una actividad económica asociada a la agricultura o la ganadería, según tamaño de la empresa.</v>
      </c>
      <c r="AQ242" s="45">
        <f t="shared" si="175"/>
        <v>44324</v>
      </c>
      <c r="AR242" s="36" t="str">
        <f t="shared" si="175"/>
        <v>Español</v>
      </c>
      <c r="AS242" s="36" t="str">
        <f t="shared" si="175"/>
        <v>Naty</v>
      </c>
      <c r="AT242" s="40" t="str">
        <f t="shared" si="175"/>
        <v>No Aplica</v>
      </c>
      <c r="AU242" s="40" t="str">
        <f t="shared" si="175"/>
        <v>No Aplica</v>
      </c>
      <c r="AV242" s="40" t="str">
        <f t="shared" si="175"/>
        <v>No Aplica</v>
      </c>
      <c r="AW242" s="35">
        <f t="shared" si="175"/>
        <v>100117006</v>
      </c>
      <c r="AX242" s="41" t="e">
        <f t="shared" si="175"/>
        <v>#REF!</v>
      </c>
      <c r="AY242" s="46" t="str">
        <f t="shared" si="175"/>
        <v>Fruta</v>
      </c>
      <c r="AZ242" s="40">
        <f t="shared" si="175"/>
        <v>38</v>
      </c>
      <c r="BA242" s="41" t="e">
        <f>+VLOOKUP($Z242,[2]!Temporalidad[[nombre]:[Columna1]],7,0)</f>
        <v>#REF!</v>
      </c>
      <c r="BB242" s="41" t="e">
        <f>+VLOOKUP($B242,[2]!Tipo_Gráfico[#Data],2,0)</f>
        <v>#REF!</v>
      </c>
      <c r="BC242" s="36" t="str">
        <f t="shared" si="172"/>
        <v>Servicio de Impuestos Internos , Ministerio de Hacienda, Chile</v>
      </c>
      <c r="BD242" s="35" t="e">
        <f>+VLOOKUP($AA242,[2]!unidad_medida[[nombre]:[Columna1]],2,0)</f>
        <v>#REF!</v>
      </c>
      <c r="BE242" s="40" t="str">
        <f t="shared" si="176"/>
        <v>No Aplica</v>
      </c>
      <c r="BF242" s="40" t="str">
        <f t="shared" si="176"/>
        <v>No Aplica</v>
      </c>
      <c r="BG242" s="40" t="str">
        <f t="shared" si="176"/>
        <v>No Aplica</v>
      </c>
      <c r="BH242" s="41" t="e">
        <f>+VLOOKUP($AP242,[2]!Responsables[#Data],3,0)</f>
        <v>#REF!</v>
      </c>
      <c r="BI242" s="41" t="e">
        <f>+VLOOKUP($AA242,[2]!unidad_medida[[nombre]:[Columna1]],5,0)</f>
        <v>#REF!</v>
      </c>
    </row>
    <row r="243" spans="1:61" ht="43.5" x14ac:dyDescent="0.35">
      <c r="A243" s="58" t="s">
        <v>250</v>
      </c>
      <c r="B243" s="58" t="s">
        <v>251</v>
      </c>
      <c r="C243" s="59">
        <v>4.2</v>
      </c>
      <c r="D243" s="19">
        <f t="shared" si="168"/>
        <v>85</v>
      </c>
      <c r="E243" s="20" t="s">
        <v>47</v>
      </c>
      <c r="F243" s="21"/>
      <c r="G243" s="22"/>
      <c r="H243" s="24">
        <v>100113</v>
      </c>
      <c r="I243" s="22"/>
      <c r="J243" s="23" t="s">
        <v>48</v>
      </c>
      <c r="K243" s="22"/>
      <c r="L243" s="22"/>
      <c r="M243" s="22"/>
      <c r="N243" s="22"/>
      <c r="O243" s="22"/>
      <c r="P243" s="53" t="str">
        <f t="shared" si="177"/>
        <v>Ventas Estimadas de Empresas del Sector Agrícola en cultivos de Industriales según la Categoría de Tamaño Específica del Servicio de Impuestos Internos de Chile para el Año 2020 (USD)</v>
      </c>
      <c r="Q243" s="20" t="s">
        <v>197</v>
      </c>
      <c r="R243" s="47" t="s">
        <v>144</v>
      </c>
      <c r="S243" s="48">
        <f t="shared" si="178"/>
        <v>100113</v>
      </c>
      <c r="T243" s="28"/>
      <c r="U243" s="28"/>
      <c r="V243" s="28"/>
      <c r="W243" s="28"/>
      <c r="X243" s="28"/>
      <c r="Y243" s="28"/>
      <c r="Z243" s="25" t="str">
        <f t="shared" si="179"/>
        <v>https://analytics.zoho.com/open-view/2395394000001175328?ZOHO_CRITERIA=%224.5%22.%22Id_Producto%22%3D100113</v>
      </c>
      <c r="AA243" s="54" t="s">
        <v>202</v>
      </c>
      <c r="AB243" s="30" t="str">
        <f t="shared" si="180"/>
        <v>Chile</v>
      </c>
      <c r="AC243" s="31" t="str">
        <f t="shared" si="180"/>
        <v>Año 2020</v>
      </c>
      <c r="AD243" s="32" t="str">
        <f t="shared" si="180"/>
        <v>Dólar USA</v>
      </c>
      <c r="AE243" s="30" t="str">
        <f t="shared" si="180"/>
        <v>Ventas</v>
      </c>
      <c r="AG243" s="33" t="str">
        <f t="shared" si="162"/>
        <v>Gráfico 7</v>
      </c>
      <c r="AH243" s="34" t="str">
        <f t="shared" si="170"/>
        <v>Ventas Estimadas Agricultura</v>
      </c>
      <c r="AI243" s="34" t="str">
        <f t="shared" si="154"/>
        <v>Ventas estimadas de empresas dedicadas a agricultura y/o ganadería</v>
      </c>
      <c r="AJ243" s="34" t="str">
        <f t="shared" si="163"/>
        <v>Ventas Estimadas de Empresas del Sector Agrícola en cultivos de Industriales según la Categoría de Tamaño Específica del Servicio de Impuestos Internos de Chile para el Año 2020 (USD)</v>
      </c>
      <c r="AK243" s="35" t="str">
        <f t="shared" si="181"/>
        <v>Año 2020</v>
      </c>
      <c r="AL243" s="34" t="str">
        <f t="shared" si="181"/>
        <v>venta estimada, empresas en agricultura, cultivos, actividad económica, agricultura, ganadería</v>
      </c>
      <c r="AM243" s="36" t="str">
        <f t="shared" si="164"/>
        <v>https://analytics.zoho.com/open-view/2395394000001175328?ZOHO_CRITERIA=%224.5%22.%22Id_Producto%22%3D100113</v>
      </c>
      <c r="AN243" s="44" t="str">
        <f t="shared" si="175"/>
        <v>CHL</v>
      </c>
      <c r="AO243" s="44" t="str">
        <f t="shared" si="175"/>
        <v>País</v>
      </c>
      <c r="AP243" s="34" t="str">
        <f t="shared" si="175"/>
        <v>Número de Empleados de las empresas dedicadas a una actividad económica asociada a la agricultura o la ganadería, según tamaño de la empresa.</v>
      </c>
      <c r="AQ243" s="45">
        <f t="shared" si="175"/>
        <v>44324</v>
      </c>
      <c r="AR243" s="36" t="str">
        <f t="shared" si="175"/>
        <v>Español</v>
      </c>
      <c r="AS243" s="36" t="str">
        <f t="shared" si="175"/>
        <v>Naty</v>
      </c>
      <c r="AT243" s="40" t="str">
        <f t="shared" si="175"/>
        <v>No Aplica</v>
      </c>
      <c r="AU243" s="40" t="str">
        <f t="shared" si="175"/>
        <v>No Aplica</v>
      </c>
      <c r="AV243" s="40" t="str">
        <f t="shared" si="175"/>
        <v>No Aplica</v>
      </c>
      <c r="AW243" s="35">
        <f t="shared" si="175"/>
        <v>100117006</v>
      </c>
      <c r="AX243" s="41" t="e">
        <f t="shared" si="175"/>
        <v>#REF!</v>
      </c>
      <c r="AY243" s="46" t="str">
        <f t="shared" si="175"/>
        <v>Fruta</v>
      </c>
      <c r="AZ243" s="40">
        <f t="shared" si="175"/>
        <v>38</v>
      </c>
      <c r="BA243" s="41" t="e">
        <f>+VLOOKUP($Z243,[2]!Temporalidad[[nombre]:[Columna1]],7,0)</f>
        <v>#REF!</v>
      </c>
      <c r="BB243" s="41" t="e">
        <f>+VLOOKUP($B243,[2]!Tipo_Gráfico[#Data],2,0)</f>
        <v>#REF!</v>
      </c>
      <c r="BC243" s="36" t="str">
        <f t="shared" si="172"/>
        <v>Servicio de Impuestos Internos , Ministerio de Hacienda, Chile</v>
      </c>
      <c r="BD243" s="35" t="e">
        <f>+VLOOKUP($AA243,[2]!unidad_medida[[nombre]:[Columna1]],2,0)</f>
        <v>#REF!</v>
      </c>
      <c r="BE243" s="40" t="str">
        <f t="shared" si="176"/>
        <v>No Aplica</v>
      </c>
      <c r="BF243" s="40" t="str">
        <f t="shared" si="176"/>
        <v>No Aplica</v>
      </c>
      <c r="BG243" s="40" t="str">
        <f t="shared" si="176"/>
        <v>No Aplica</v>
      </c>
      <c r="BH243" s="41" t="e">
        <f>+VLOOKUP($AP243,[2]!Responsables[#Data],3,0)</f>
        <v>#REF!</v>
      </c>
      <c r="BI243" s="41" t="e">
        <f>+VLOOKUP($AA243,[2]!unidad_medida[[nombre]:[Columna1]],5,0)</f>
        <v>#REF!</v>
      </c>
    </row>
    <row r="244" spans="1:61" ht="43.5" x14ac:dyDescent="0.35">
      <c r="A244" s="58" t="s">
        <v>250</v>
      </c>
      <c r="B244" s="58" t="s">
        <v>251</v>
      </c>
      <c r="C244" s="59">
        <v>4.2</v>
      </c>
      <c r="D244" s="19">
        <f t="shared" si="168"/>
        <v>86</v>
      </c>
      <c r="E244" s="20" t="str">
        <f>+E243</f>
        <v>GR</v>
      </c>
      <c r="F244" s="21"/>
      <c r="G244" s="22"/>
      <c r="H244" s="24">
        <v>100114</v>
      </c>
      <c r="I244" s="22"/>
      <c r="J244" s="23" t="s">
        <v>48</v>
      </c>
      <c r="K244" s="22"/>
      <c r="L244" s="22"/>
      <c r="M244" s="22"/>
      <c r="N244" s="22"/>
      <c r="O244" s="22"/>
      <c r="P244" s="53" t="str">
        <f t="shared" si="177"/>
        <v>Ventas Estimadas de Empresas del Sector Agrícola en cultivos de Tubérculos según la Categoría de Tamaño Específica del Servicio de Impuestos Internos de Chile para el Año 2020 (USD)</v>
      </c>
      <c r="Q244" s="20" t="str">
        <f t="shared" ref="Q244:Q256" si="182">+Q243</f>
        <v>Gráfico 7</v>
      </c>
      <c r="R244" s="47" t="s">
        <v>146</v>
      </c>
      <c r="S244" s="48">
        <f t="shared" si="178"/>
        <v>100114</v>
      </c>
      <c r="T244" s="28"/>
      <c r="U244" s="28"/>
      <c r="V244" s="28"/>
      <c r="W244" s="28"/>
      <c r="X244" s="28"/>
      <c r="Y244" s="28"/>
      <c r="Z244" s="25" t="str">
        <f t="shared" si="179"/>
        <v>https://analytics.zoho.com/open-view/2395394000001175328?ZOHO_CRITERIA=%224.5%22.%22Id_Producto%22%3D100114</v>
      </c>
      <c r="AA244" s="54" t="s">
        <v>203</v>
      </c>
      <c r="AB244" s="30" t="str">
        <f t="shared" si="180"/>
        <v>Chile</v>
      </c>
      <c r="AC244" s="31" t="str">
        <f t="shared" si="180"/>
        <v>Año 2020</v>
      </c>
      <c r="AD244" s="32" t="str">
        <f t="shared" si="180"/>
        <v>Dólar USA</v>
      </c>
      <c r="AE244" s="30" t="str">
        <f t="shared" si="180"/>
        <v>Ventas</v>
      </c>
      <c r="AG244" s="33" t="str">
        <f t="shared" si="162"/>
        <v>Gráfico 7</v>
      </c>
      <c r="AH244" s="34" t="str">
        <f t="shared" si="170"/>
        <v>Ventas Estimadas Agricultura</v>
      </c>
      <c r="AI244" s="34" t="str">
        <f t="shared" si="154"/>
        <v>Ventas estimadas de empresas dedicadas a agricultura y/o ganadería</v>
      </c>
      <c r="AJ244" s="34" t="str">
        <f t="shared" si="163"/>
        <v>Ventas Estimadas de Empresas del Sector Agrícola en cultivos de Tubérculos según la Categoría de Tamaño Específica del Servicio de Impuestos Internos de Chile para el Año 2020 (USD)</v>
      </c>
      <c r="AK244" s="35" t="str">
        <f t="shared" si="181"/>
        <v>Año 2020</v>
      </c>
      <c r="AL244" s="34" t="str">
        <f t="shared" si="181"/>
        <v>venta estimada, empresas en agricultura, cultivos, actividad económica, agricultura, ganadería</v>
      </c>
      <c r="AM244" s="36" t="str">
        <f t="shared" si="164"/>
        <v>https://analytics.zoho.com/open-view/2395394000001175328?ZOHO_CRITERIA=%224.5%22.%22Id_Producto%22%3D100114</v>
      </c>
      <c r="AN244" s="44" t="str">
        <f t="shared" si="175"/>
        <v>CHL</v>
      </c>
      <c r="AO244" s="44" t="str">
        <f t="shared" si="175"/>
        <v>País</v>
      </c>
      <c r="AP244" s="34" t="str">
        <f t="shared" si="175"/>
        <v>Número de Empleados de las empresas dedicadas a una actividad económica asociada a la agricultura o la ganadería, según tamaño de la empresa.</v>
      </c>
      <c r="AQ244" s="45">
        <f t="shared" si="175"/>
        <v>44324</v>
      </c>
      <c r="AR244" s="36" t="str">
        <f t="shared" si="175"/>
        <v>Español</v>
      </c>
      <c r="AS244" s="36" t="str">
        <f t="shared" si="175"/>
        <v>Naty</v>
      </c>
      <c r="AT244" s="40" t="str">
        <f t="shared" si="175"/>
        <v>No Aplica</v>
      </c>
      <c r="AU244" s="40" t="str">
        <f t="shared" si="175"/>
        <v>No Aplica</v>
      </c>
      <c r="AV244" s="40" t="str">
        <f t="shared" si="175"/>
        <v>No Aplica</v>
      </c>
      <c r="AW244" s="35">
        <f t="shared" si="175"/>
        <v>100117006</v>
      </c>
      <c r="AX244" s="41" t="e">
        <f t="shared" si="175"/>
        <v>#REF!</v>
      </c>
      <c r="AY244" s="46" t="str">
        <f t="shared" si="175"/>
        <v>Fruta</v>
      </c>
      <c r="AZ244" s="40">
        <f t="shared" si="175"/>
        <v>38</v>
      </c>
      <c r="BA244" s="41" t="e">
        <f>+VLOOKUP($Z244,[2]!Temporalidad[[nombre]:[Columna1]],7,0)</f>
        <v>#REF!</v>
      </c>
      <c r="BB244" s="41" t="e">
        <f>+VLOOKUP($B244,[2]!Tipo_Gráfico[#Data],2,0)</f>
        <v>#REF!</v>
      </c>
      <c r="BC244" s="36" t="str">
        <f t="shared" si="172"/>
        <v>Servicio de Impuestos Internos , Ministerio de Hacienda, Chile</v>
      </c>
      <c r="BD244" s="35" t="e">
        <f>+VLOOKUP($AA244,[2]!unidad_medida[[nombre]:[Columna1]],2,0)</f>
        <v>#REF!</v>
      </c>
      <c r="BE244" s="40" t="str">
        <f t="shared" si="176"/>
        <v>No Aplica</v>
      </c>
      <c r="BF244" s="40" t="str">
        <f t="shared" si="176"/>
        <v>No Aplica</v>
      </c>
      <c r="BG244" s="40" t="str">
        <f t="shared" si="176"/>
        <v>No Aplica</v>
      </c>
      <c r="BH244" s="41" t="e">
        <f>+VLOOKUP($AP244,[2]!Responsables[#Data],3,0)</f>
        <v>#REF!</v>
      </c>
      <c r="BI244" s="41" t="e">
        <f>+VLOOKUP($AA244,[2]!unidad_medida[[nombre]:[Columna1]],5,0)</f>
        <v>#REF!</v>
      </c>
    </row>
    <row r="245" spans="1:61" ht="43.5" x14ac:dyDescent="0.35">
      <c r="A245" s="58" t="s">
        <v>250</v>
      </c>
      <c r="B245" s="58" t="s">
        <v>251</v>
      </c>
      <c r="C245" s="59">
        <v>4.2</v>
      </c>
      <c r="D245" s="19">
        <f t="shared" si="168"/>
        <v>87</v>
      </c>
      <c r="E245" s="20" t="str">
        <f t="shared" ref="E245:E256" si="183">+E244</f>
        <v>GR</v>
      </c>
      <c r="F245" s="21"/>
      <c r="G245" s="22"/>
      <c r="H245" s="24">
        <v>100115</v>
      </c>
      <c r="I245" s="22"/>
      <c r="J245" s="23" t="s">
        <v>48</v>
      </c>
      <c r="K245" s="22"/>
      <c r="L245" s="22"/>
      <c r="M245" s="22"/>
      <c r="N245" s="22"/>
      <c r="O245" s="22"/>
      <c r="P245" s="53" t="str">
        <f t="shared" si="177"/>
        <v>Ventas Estimadas de Empresas del Sector Agrícola en cultivos de Semillas según la Categoría de Tamaño Específica del Servicio de Impuestos Internos de Chile para el Año 2020 (USD)</v>
      </c>
      <c r="Q245" s="20" t="str">
        <f t="shared" si="182"/>
        <v>Gráfico 7</v>
      </c>
      <c r="R245" s="47" t="s">
        <v>148</v>
      </c>
      <c r="S245" s="48">
        <f t="shared" si="178"/>
        <v>100115</v>
      </c>
      <c r="T245" s="28"/>
      <c r="U245" s="28"/>
      <c r="V245" s="28"/>
      <c r="W245" s="28"/>
      <c r="X245" s="28"/>
      <c r="Y245" s="28"/>
      <c r="Z245" s="25" t="str">
        <f t="shared" si="179"/>
        <v>https://analytics.zoho.com/open-view/2395394000001175328?ZOHO_CRITERIA=%224.5%22.%22Id_Producto%22%3D100115</v>
      </c>
      <c r="AA245" s="54" t="s">
        <v>204</v>
      </c>
      <c r="AB245" s="30" t="str">
        <f t="shared" si="180"/>
        <v>Chile</v>
      </c>
      <c r="AC245" s="31" t="str">
        <f t="shared" si="180"/>
        <v>Año 2020</v>
      </c>
      <c r="AD245" s="32" t="str">
        <f t="shared" si="180"/>
        <v>Dólar USA</v>
      </c>
      <c r="AE245" s="30" t="str">
        <f t="shared" si="180"/>
        <v>Ventas</v>
      </c>
      <c r="AG245" s="33" t="str">
        <f t="shared" si="162"/>
        <v>Gráfico 7</v>
      </c>
      <c r="AH245" s="34" t="str">
        <f t="shared" si="170"/>
        <v>Ventas Estimadas Agricultura</v>
      </c>
      <c r="AI245" s="34" t="str">
        <f t="shared" si="154"/>
        <v>Ventas estimadas de empresas dedicadas a agricultura y/o ganadería</v>
      </c>
      <c r="AJ245" s="34" t="str">
        <f t="shared" si="163"/>
        <v>Ventas Estimadas de Empresas del Sector Agrícola en cultivos de Semillas según la Categoría de Tamaño Específica del Servicio de Impuestos Internos de Chile para el Año 2020 (USD)</v>
      </c>
      <c r="AK245" s="35" t="str">
        <f t="shared" si="181"/>
        <v>Año 2020</v>
      </c>
      <c r="AL245" s="34" t="str">
        <f t="shared" si="181"/>
        <v>venta estimada, empresas en agricultura, cultivos, actividad económica, agricultura, ganadería</v>
      </c>
      <c r="AM245" s="36" t="str">
        <f t="shared" si="164"/>
        <v>https://analytics.zoho.com/open-view/2395394000001175328?ZOHO_CRITERIA=%224.5%22.%22Id_Producto%22%3D100115</v>
      </c>
      <c r="AN245" s="44" t="str">
        <f t="shared" si="175"/>
        <v>CHL</v>
      </c>
      <c r="AO245" s="44" t="str">
        <f t="shared" si="175"/>
        <v>País</v>
      </c>
      <c r="AP245" s="34" t="str">
        <f t="shared" si="175"/>
        <v>Número de Empleados de las empresas dedicadas a una actividad económica asociada a la agricultura o la ganadería, según tamaño de la empresa.</v>
      </c>
      <c r="AQ245" s="45">
        <f t="shared" si="175"/>
        <v>44324</v>
      </c>
      <c r="AR245" s="36" t="str">
        <f t="shared" si="175"/>
        <v>Español</v>
      </c>
      <c r="AS245" s="36" t="str">
        <f t="shared" si="175"/>
        <v>Naty</v>
      </c>
      <c r="AT245" s="40" t="str">
        <f t="shared" si="175"/>
        <v>No Aplica</v>
      </c>
      <c r="AU245" s="40" t="str">
        <f t="shared" si="175"/>
        <v>No Aplica</v>
      </c>
      <c r="AV245" s="40" t="str">
        <f t="shared" si="175"/>
        <v>No Aplica</v>
      </c>
      <c r="AW245" s="35">
        <f t="shared" si="175"/>
        <v>100117006</v>
      </c>
      <c r="AX245" s="41" t="e">
        <f t="shared" si="175"/>
        <v>#REF!</v>
      </c>
      <c r="AY245" s="46" t="str">
        <f t="shared" si="175"/>
        <v>Fruta</v>
      </c>
      <c r="AZ245" s="40">
        <f t="shared" si="175"/>
        <v>38</v>
      </c>
      <c r="BA245" s="41" t="e">
        <f>+VLOOKUP($Z245,[2]!Temporalidad[[nombre]:[Columna1]],7,0)</f>
        <v>#REF!</v>
      </c>
      <c r="BB245" s="41" t="e">
        <f>+VLOOKUP($B245,[2]!Tipo_Gráfico[#Data],2,0)</f>
        <v>#REF!</v>
      </c>
      <c r="BC245" s="36" t="str">
        <f t="shared" si="172"/>
        <v>Servicio de Impuestos Internos , Ministerio de Hacienda, Chile</v>
      </c>
      <c r="BD245" s="35" t="e">
        <f>+VLOOKUP($AA245,[2]!unidad_medida[[nombre]:[Columna1]],2,0)</f>
        <v>#REF!</v>
      </c>
      <c r="BE245" s="40" t="str">
        <f t="shared" si="176"/>
        <v>No Aplica</v>
      </c>
      <c r="BF245" s="40" t="str">
        <f t="shared" si="176"/>
        <v>No Aplica</v>
      </c>
      <c r="BG245" s="40" t="str">
        <f t="shared" si="176"/>
        <v>No Aplica</v>
      </c>
      <c r="BH245" s="41" t="e">
        <f>+VLOOKUP($AP245,[2]!Responsables[#Data],3,0)</f>
        <v>#REF!</v>
      </c>
      <c r="BI245" s="41" t="e">
        <f>+VLOOKUP($AA245,[2]!unidad_medida[[nombre]:[Columna1]],5,0)</f>
        <v>#REF!</v>
      </c>
    </row>
    <row r="246" spans="1:61" ht="43.5" x14ac:dyDescent="0.35">
      <c r="A246" s="58" t="s">
        <v>250</v>
      </c>
      <c r="B246" s="58" t="s">
        <v>251</v>
      </c>
      <c r="C246" s="59">
        <v>4.2</v>
      </c>
      <c r="D246" s="19">
        <f t="shared" si="168"/>
        <v>88</v>
      </c>
      <c r="E246" s="20" t="str">
        <f t="shared" si="183"/>
        <v>GR</v>
      </c>
      <c r="F246" s="21"/>
      <c r="G246" s="22"/>
      <c r="H246" s="24">
        <v>100117</v>
      </c>
      <c r="I246" s="22"/>
      <c r="J246" s="23" t="s">
        <v>48</v>
      </c>
      <c r="K246" s="22"/>
      <c r="L246" s="22"/>
      <c r="M246" s="22"/>
      <c r="N246" s="22"/>
      <c r="O246" s="22"/>
      <c r="P246" s="53" t="str">
        <f t="shared" si="177"/>
        <v>Ventas Estimadas de Empresas del Sector Agrícola en cultivos de Plantas y forraje según la Categoría de Tamaño Específica del Servicio de Impuestos Internos de Chile para el Año 2020 (USD)</v>
      </c>
      <c r="Q246" s="20" t="str">
        <f t="shared" si="182"/>
        <v>Gráfico 7</v>
      </c>
      <c r="R246" s="47" t="s">
        <v>150</v>
      </c>
      <c r="S246" s="48">
        <f t="shared" si="178"/>
        <v>100117</v>
      </c>
      <c r="T246" s="28"/>
      <c r="U246" s="28"/>
      <c r="V246" s="28"/>
      <c r="W246" s="28"/>
      <c r="X246" s="28"/>
      <c r="Y246" s="28"/>
      <c r="Z246" s="25" t="str">
        <f t="shared" si="179"/>
        <v>https://analytics.zoho.com/open-view/2395394000001175328?ZOHO_CRITERIA=%224.5%22.%22Id_Producto%22%3D100117</v>
      </c>
      <c r="AA246" s="54" t="s">
        <v>205</v>
      </c>
      <c r="AB246" s="30" t="str">
        <f t="shared" si="180"/>
        <v>Chile</v>
      </c>
      <c r="AC246" s="31" t="str">
        <f t="shared" si="180"/>
        <v>Año 2020</v>
      </c>
      <c r="AD246" s="32" t="str">
        <f t="shared" si="180"/>
        <v>Dólar USA</v>
      </c>
      <c r="AE246" s="30" t="str">
        <f t="shared" si="180"/>
        <v>Ventas</v>
      </c>
      <c r="AG246" s="33" t="str">
        <f t="shared" si="162"/>
        <v>Gráfico 7</v>
      </c>
      <c r="AH246" s="34" t="str">
        <f t="shared" si="170"/>
        <v>Ventas Estimadas Agricultura</v>
      </c>
      <c r="AI246" s="34" t="str">
        <f t="shared" si="154"/>
        <v>Ventas estimadas de empresas dedicadas a agricultura y/o ganadería</v>
      </c>
      <c r="AJ246" s="34" t="str">
        <f t="shared" si="163"/>
        <v>Ventas Estimadas de Empresas del Sector Agrícola en cultivos de Plantas y forraje según la Categoría de Tamaño Específica del Servicio de Impuestos Internos de Chile para el Año 2020 (USD)</v>
      </c>
      <c r="AK246" s="35" t="str">
        <f t="shared" si="181"/>
        <v>Año 2020</v>
      </c>
      <c r="AL246" s="34" t="str">
        <f t="shared" si="181"/>
        <v>venta estimada, empresas en agricultura, cultivos, actividad económica, agricultura, ganadería</v>
      </c>
      <c r="AM246" s="36" t="str">
        <f t="shared" si="164"/>
        <v>https://analytics.zoho.com/open-view/2395394000001175328?ZOHO_CRITERIA=%224.5%22.%22Id_Producto%22%3D100117</v>
      </c>
      <c r="AN246" s="44" t="str">
        <f t="shared" si="175"/>
        <v>CHL</v>
      </c>
      <c r="AO246" s="44" t="str">
        <f t="shared" si="175"/>
        <v>País</v>
      </c>
      <c r="AP246" s="34" t="str">
        <f t="shared" si="175"/>
        <v>Número de Empleados de las empresas dedicadas a una actividad económica asociada a la agricultura o la ganadería, según tamaño de la empresa.</v>
      </c>
      <c r="AQ246" s="45">
        <f t="shared" si="175"/>
        <v>44324</v>
      </c>
      <c r="AR246" s="36" t="str">
        <f t="shared" si="175"/>
        <v>Español</v>
      </c>
      <c r="AS246" s="36" t="str">
        <f t="shared" si="175"/>
        <v>Naty</v>
      </c>
      <c r="AT246" s="40" t="str">
        <f t="shared" si="175"/>
        <v>No Aplica</v>
      </c>
      <c r="AU246" s="40" t="str">
        <f t="shared" si="175"/>
        <v>No Aplica</v>
      </c>
      <c r="AV246" s="40" t="str">
        <f t="shared" si="175"/>
        <v>No Aplica</v>
      </c>
      <c r="AW246" s="35">
        <f t="shared" si="175"/>
        <v>100117006</v>
      </c>
      <c r="AX246" s="41" t="e">
        <f t="shared" si="175"/>
        <v>#REF!</v>
      </c>
      <c r="AY246" s="46" t="str">
        <f t="shared" si="175"/>
        <v>Fruta</v>
      </c>
      <c r="AZ246" s="40">
        <f t="shared" si="175"/>
        <v>38</v>
      </c>
      <c r="BA246" s="41" t="e">
        <f>+VLOOKUP($Z246,[2]!Temporalidad[[nombre]:[Columna1]],7,0)</f>
        <v>#REF!</v>
      </c>
      <c r="BB246" s="41" t="e">
        <f>+VLOOKUP($B246,[2]!Tipo_Gráfico[#Data],2,0)</f>
        <v>#REF!</v>
      </c>
      <c r="BC246" s="36" t="str">
        <f t="shared" si="172"/>
        <v>Servicio de Impuestos Internos , Ministerio de Hacienda, Chile</v>
      </c>
      <c r="BD246" s="35" t="e">
        <f>+VLOOKUP($AA246,[2]!unidad_medida[[nombre]:[Columna1]],2,0)</f>
        <v>#REF!</v>
      </c>
      <c r="BE246" s="40" t="str">
        <f t="shared" si="176"/>
        <v>No Aplica</v>
      </c>
      <c r="BF246" s="40" t="str">
        <f t="shared" si="176"/>
        <v>No Aplica</v>
      </c>
      <c r="BG246" s="40" t="str">
        <f t="shared" si="176"/>
        <v>No Aplica</v>
      </c>
      <c r="BH246" s="41" t="e">
        <f>+VLOOKUP($AP246,[2]!Responsables[#Data],3,0)</f>
        <v>#REF!</v>
      </c>
      <c r="BI246" s="41" t="e">
        <f>+VLOOKUP($AA246,[2]!unidad_medida[[nombre]:[Columna1]],5,0)</f>
        <v>#REF!</v>
      </c>
    </row>
    <row r="247" spans="1:61" ht="43.5" x14ac:dyDescent="0.35">
      <c r="A247" s="58" t="s">
        <v>250</v>
      </c>
      <c r="B247" s="58" t="s">
        <v>251</v>
      </c>
      <c r="C247" s="59">
        <v>4.2</v>
      </c>
      <c r="D247" s="19">
        <f t="shared" si="168"/>
        <v>89</v>
      </c>
      <c r="E247" s="20" t="str">
        <f t="shared" si="183"/>
        <v>GR</v>
      </c>
      <c r="F247" s="21"/>
      <c r="G247" s="22"/>
      <c r="H247" s="22"/>
      <c r="I247" s="24">
        <v>100110002</v>
      </c>
      <c r="J247" s="23" t="s">
        <v>48</v>
      </c>
      <c r="K247" s="22"/>
      <c r="L247" s="22"/>
      <c r="M247" s="22"/>
      <c r="N247" s="22"/>
      <c r="O247" s="22"/>
      <c r="P247" s="53" t="str">
        <f t="shared" si="177"/>
        <v>Ventas Estimadas de Empresas del Sector Agrícola en cultivos de Porotos según la Categoría de Tamaño Específica del Servicio de Impuestos Internos de Chile para el Año 2020 (USD)</v>
      </c>
      <c r="Q247" s="20" t="s">
        <v>206</v>
      </c>
      <c r="R247" s="49" t="s">
        <v>153</v>
      </c>
      <c r="S247" s="50">
        <f>+I247</f>
        <v>100110002</v>
      </c>
      <c r="T247" s="28"/>
      <c r="U247" s="28"/>
      <c r="V247" s="28"/>
      <c r="W247" s="28"/>
      <c r="X247" s="28"/>
      <c r="Y247" s="28"/>
      <c r="Z247" s="25" t="str">
        <f>+"https://analytics.zoho.com/open-view/2395394000001175359?ZOHO_CRITERIA=%224.5%22.%22Id_Categor%C3%ADa%22%3D"&amp;S247</f>
        <v>https://analytics.zoho.com/open-view/2395394000001175359?ZOHO_CRITERIA=%224.5%22.%22Id_Categor%C3%ADa%22%3D100110002</v>
      </c>
      <c r="AA247" s="54" t="s">
        <v>207</v>
      </c>
      <c r="AB247" s="30" t="str">
        <f t="shared" si="180"/>
        <v>Chile</v>
      </c>
      <c r="AC247" s="31" t="str">
        <f t="shared" si="180"/>
        <v>Año 2020</v>
      </c>
      <c r="AD247" s="32" t="str">
        <f t="shared" si="180"/>
        <v>Dólar USA</v>
      </c>
      <c r="AE247" s="30" t="str">
        <f t="shared" si="180"/>
        <v>Ventas</v>
      </c>
      <c r="AG247" s="33" t="str">
        <f t="shared" si="162"/>
        <v>Gráfico 8</v>
      </c>
      <c r="AH247" s="34" t="str">
        <f t="shared" si="170"/>
        <v>Ventas Estimadas Agricultura</v>
      </c>
      <c r="AI247" s="34" t="str">
        <f t="shared" si="154"/>
        <v>Ventas estimadas de empresas dedicadas a agricultura y/o ganadería</v>
      </c>
      <c r="AJ247" s="34" t="str">
        <f t="shared" si="163"/>
        <v>Ventas Estimadas de Empresas del Sector Agrícola en cultivos de Porotos según la Categoría de Tamaño Específica del Servicio de Impuestos Internos de Chile para el Año 2020 (USD)</v>
      </c>
      <c r="AK247" s="35" t="str">
        <f t="shared" si="181"/>
        <v>Año 2020</v>
      </c>
      <c r="AL247" s="34" t="str">
        <f t="shared" si="181"/>
        <v>venta estimada, empresas en agricultura, cultivos, actividad económica, agricultura, ganadería</v>
      </c>
      <c r="AM247" s="36" t="str">
        <f t="shared" si="164"/>
        <v>https://analytics.zoho.com/open-view/2395394000001175359?ZOHO_CRITERIA=%224.5%22.%22Id_Categor%C3%ADa%22%3D100110002</v>
      </c>
      <c r="AN247" s="44" t="str">
        <f t="shared" si="175"/>
        <v>CHL</v>
      </c>
      <c r="AO247" s="44" t="str">
        <f t="shared" si="175"/>
        <v>País</v>
      </c>
      <c r="AP247" s="34" t="str">
        <f t="shared" si="175"/>
        <v>Número de Empleados de las empresas dedicadas a una actividad económica asociada a la agricultura o la ganadería, según tamaño de la empresa.</v>
      </c>
      <c r="AQ247" s="45">
        <f t="shared" si="175"/>
        <v>44324</v>
      </c>
      <c r="AR247" s="36" t="str">
        <f t="shared" si="175"/>
        <v>Español</v>
      </c>
      <c r="AS247" s="36" t="str">
        <f t="shared" si="175"/>
        <v>Naty</v>
      </c>
      <c r="AT247" s="40" t="str">
        <f t="shared" si="175"/>
        <v>No Aplica</v>
      </c>
      <c r="AU247" s="40" t="str">
        <f t="shared" si="175"/>
        <v>No Aplica</v>
      </c>
      <c r="AV247" s="40" t="str">
        <f t="shared" si="175"/>
        <v>No Aplica</v>
      </c>
      <c r="AW247" s="35">
        <v>100110002</v>
      </c>
      <c r="AX247" s="41" t="e">
        <f t="shared" si="175"/>
        <v>#REF!</v>
      </c>
      <c r="AY247" s="46" t="str">
        <f t="shared" si="175"/>
        <v>Fruta</v>
      </c>
      <c r="AZ247" s="40">
        <f t="shared" si="175"/>
        <v>38</v>
      </c>
      <c r="BA247" s="41" t="e">
        <f>+VLOOKUP($Z247,[2]!Temporalidad[[nombre]:[Columna1]],7,0)</f>
        <v>#REF!</v>
      </c>
      <c r="BB247" s="41" t="e">
        <f>+VLOOKUP($B247,[2]!Tipo_Gráfico[#Data],2,0)</f>
        <v>#REF!</v>
      </c>
      <c r="BC247" s="36" t="str">
        <f t="shared" si="172"/>
        <v>Servicio de Impuestos Internos , Ministerio de Hacienda, Chile</v>
      </c>
      <c r="BD247" s="35" t="e">
        <f>+VLOOKUP($AA247,[2]!unidad_medida[[nombre]:[Columna1]],2,0)</f>
        <v>#REF!</v>
      </c>
      <c r="BE247" s="40" t="str">
        <f t="shared" si="176"/>
        <v>No Aplica</v>
      </c>
      <c r="BF247" s="40" t="str">
        <f t="shared" si="176"/>
        <v>No Aplica</v>
      </c>
      <c r="BG247" s="40" t="str">
        <f t="shared" si="176"/>
        <v>No Aplica</v>
      </c>
      <c r="BH247" s="41" t="e">
        <f>+VLOOKUP($AP247,[2]!Responsables[#Data],3,0)</f>
        <v>#REF!</v>
      </c>
      <c r="BI247" s="41" t="e">
        <f>+VLOOKUP($AA247,[2]!unidad_medida[[nombre]:[Columna1]],5,0)</f>
        <v>#REF!</v>
      </c>
    </row>
    <row r="248" spans="1:61" ht="43.5" x14ac:dyDescent="0.35">
      <c r="A248" s="58" t="s">
        <v>250</v>
      </c>
      <c r="B248" s="58" t="s">
        <v>251</v>
      </c>
      <c r="C248" s="59">
        <v>4.2</v>
      </c>
      <c r="D248" s="19">
        <f t="shared" si="168"/>
        <v>90</v>
      </c>
      <c r="E248" s="20" t="str">
        <f t="shared" si="183"/>
        <v>GR</v>
      </c>
      <c r="F248" s="21"/>
      <c r="G248" s="22"/>
      <c r="H248" s="22"/>
      <c r="I248" s="24">
        <v>100110007</v>
      </c>
      <c r="J248" s="23" t="s">
        <v>48</v>
      </c>
      <c r="K248" s="22"/>
      <c r="L248" s="22"/>
      <c r="M248" s="22"/>
      <c r="N248" s="22"/>
      <c r="O248" s="22"/>
      <c r="P248" s="53" t="str">
        <f t="shared" si="177"/>
        <v>Ventas Estimadas de Empresas del Sector Agrícola en cultivos de Otras legumbres según la Categoría de Tamaño Específica del Servicio de Impuestos Internos de Chile para el Año 2020 (USD)</v>
      </c>
      <c r="Q248" s="20" t="str">
        <f t="shared" si="182"/>
        <v>Gráfico 8</v>
      </c>
      <c r="R248" s="49" t="s">
        <v>155</v>
      </c>
      <c r="S248" s="50">
        <f t="shared" ref="S248:S268" si="184">+I248</f>
        <v>100110007</v>
      </c>
      <c r="T248" s="28"/>
      <c r="U248" s="28"/>
      <c r="V248" s="28"/>
      <c r="W248" s="28"/>
      <c r="X248" s="28"/>
      <c r="Y248" s="28"/>
      <c r="Z248" s="25" t="str">
        <f t="shared" ref="Z248:Z268" si="185">+"https://analytics.zoho.com/open-view/2395394000001175359?ZOHO_CRITERIA=%224.5%22.%22Id_Categor%C3%ADa%22%3D"&amp;S248</f>
        <v>https://analytics.zoho.com/open-view/2395394000001175359?ZOHO_CRITERIA=%224.5%22.%22Id_Categor%C3%ADa%22%3D100110007</v>
      </c>
      <c r="AA248" s="54" t="s">
        <v>208</v>
      </c>
      <c r="AB248" s="30" t="str">
        <f t="shared" si="180"/>
        <v>Chile</v>
      </c>
      <c r="AC248" s="31" t="str">
        <f t="shared" si="180"/>
        <v>Año 2020</v>
      </c>
      <c r="AD248" s="32" t="str">
        <f t="shared" si="180"/>
        <v>Dólar USA</v>
      </c>
      <c r="AE248" s="30" t="str">
        <f t="shared" si="180"/>
        <v>Ventas</v>
      </c>
      <c r="AG248" s="33" t="str">
        <f t="shared" si="162"/>
        <v>Gráfico 8</v>
      </c>
      <c r="AH248" s="34" t="str">
        <f t="shared" si="170"/>
        <v>Ventas Estimadas Agricultura</v>
      </c>
      <c r="AI248" s="34" t="str">
        <f t="shared" si="154"/>
        <v>Ventas estimadas de empresas dedicadas a agricultura y/o ganadería</v>
      </c>
      <c r="AJ248" s="34" t="str">
        <f t="shared" si="163"/>
        <v>Ventas Estimadas de Empresas del Sector Agrícola en cultivos de Otras legumbres según la Categoría de Tamaño Específica del Servicio de Impuestos Internos de Chile para el Año 2020 (USD)</v>
      </c>
      <c r="AK248" s="35" t="str">
        <f t="shared" si="181"/>
        <v>Año 2020</v>
      </c>
      <c r="AL248" s="34" t="str">
        <f t="shared" si="181"/>
        <v>venta estimada, empresas en agricultura, cultivos, actividad económica, agricultura, ganadería</v>
      </c>
      <c r="AM248" s="36" t="str">
        <f t="shared" si="164"/>
        <v>https://analytics.zoho.com/open-view/2395394000001175359?ZOHO_CRITERIA=%224.5%22.%22Id_Categor%C3%ADa%22%3D100110007</v>
      </c>
      <c r="AN248" s="44" t="str">
        <f t="shared" si="175"/>
        <v>CHL</v>
      </c>
      <c r="AO248" s="44" t="str">
        <f t="shared" si="175"/>
        <v>País</v>
      </c>
      <c r="AP248" s="34" t="str">
        <f t="shared" si="175"/>
        <v>Número de Empleados de las empresas dedicadas a una actividad económica asociada a la agricultura o la ganadería, según tamaño de la empresa.</v>
      </c>
      <c r="AQ248" s="45">
        <f t="shared" si="175"/>
        <v>44324</v>
      </c>
      <c r="AR248" s="36" t="str">
        <f t="shared" si="175"/>
        <v>Español</v>
      </c>
      <c r="AS248" s="36" t="str">
        <f t="shared" si="175"/>
        <v>Naty</v>
      </c>
      <c r="AT248" s="40" t="str">
        <f t="shared" si="175"/>
        <v>No Aplica</v>
      </c>
      <c r="AU248" s="40" t="str">
        <f t="shared" si="175"/>
        <v>No Aplica</v>
      </c>
      <c r="AV248" s="40" t="str">
        <f t="shared" si="175"/>
        <v>No Aplica</v>
      </c>
      <c r="AW248" s="35">
        <v>100110007</v>
      </c>
      <c r="AX248" s="41" t="e">
        <f t="shared" si="175"/>
        <v>#REF!</v>
      </c>
      <c r="AY248" s="46" t="str">
        <f t="shared" si="175"/>
        <v>Fruta</v>
      </c>
      <c r="AZ248" s="40">
        <f t="shared" si="175"/>
        <v>38</v>
      </c>
      <c r="BA248" s="41" t="e">
        <f>+VLOOKUP($Z248,[2]!Temporalidad[[nombre]:[Columna1]],7,0)</f>
        <v>#REF!</v>
      </c>
      <c r="BB248" s="41" t="e">
        <f>+VLOOKUP($B248,[2]!Tipo_Gráfico[#Data],2,0)</f>
        <v>#REF!</v>
      </c>
      <c r="BC248" s="36" t="str">
        <f t="shared" si="172"/>
        <v>Servicio de Impuestos Internos , Ministerio de Hacienda, Chile</v>
      </c>
      <c r="BD248" s="35" t="e">
        <f>+VLOOKUP($AA248,[2]!unidad_medida[[nombre]:[Columna1]],2,0)</f>
        <v>#REF!</v>
      </c>
      <c r="BE248" s="40" t="str">
        <f t="shared" si="176"/>
        <v>No Aplica</v>
      </c>
      <c r="BF248" s="40" t="str">
        <f t="shared" si="176"/>
        <v>No Aplica</v>
      </c>
      <c r="BG248" s="40" t="str">
        <f t="shared" si="176"/>
        <v>No Aplica</v>
      </c>
      <c r="BH248" s="41" t="e">
        <f>+VLOOKUP($AP248,[2]!Responsables[#Data],3,0)</f>
        <v>#REF!</v>
      </c>
      <c r="BI248" s="41" t="e">
        <f>+VLOOKUP($AA248,[2]!unidad_medida[[nombre]:[Columna1]],5,0)</f>
        <v>#REF!</v>
      </c>
    </row>
    <row r="249" spans="1:61" ht="43.5" x14ac:dyDescent="0.35">
      <c r="A249" s="58" t="s">
        <v>250</v>
      </c>
      <c r="B249" s="58" t="s">
        <v>251</v>
      </c>
      <c r="C249" s="59">
        <v>4.2</v>
      </c>
      <c r="D249" s="19">
        <f t="shared" si="168"/>
        <v>91</v>
      </c>
      <c r="E249" s="20" t="str">
        <f t="shared" si="183"/>
        <v>GR</v>
      </c>
      <c r="F249" s="21"/>
      <c r="G249" s="22"/>
      <c r="H249" s="22"/>
      <c r="I249" s="24">
        <v>100111001</v>
      </c>
      <c r="J249" s="23" t="s">
        <v>48</v>
      </c>
      <c r="K249" s="22"/>
      <c r="L249" s="22"/>
      <c r="M249" s="22"/>
      <c r="N249" s="22"/>
      <c r="O249" s="22"/>
      <c r="P249" s="53" t="str">
        <f t="shared" si="177"/>
        <v>Ventas Estimadas de Empresas del Sector Agrícola en cultivos de Arroz según la Categoría de Tamaño Específica del Servicio de Impuestos Internos de Chile para el Año 2020 (USD)</v>
      </c>
      <c r="Q249" s="20" t="str">
        <f t="shared" si="182"/>
        <v>Gráfico 8</v>
      </c>
      <c r="R249" s="49" t="s">
        <v>157</v>
      </c>
      <c r="S249" s="50">
        <f t="shared" si="184"/>
        <v>100111001</v>
      </c>
      <c r="T249" s="28"/>
      <c r="U249" s="28"/>
      <c r="V249" s="28"/>
      <c r="W249" s="28"/>
      <c r="X249" s="28"/>
      <c r="Y249" s="28"/>
      <c r="Z249" s="25" t="str">
        <f t="shared" si="185"/>
        <v>https://analytics.zoho.com/open-view/2395394000001175359?ZOHO_CRITERIA=%224.5%22.%22Id_Categor%C3%ADa%22%3D100111001</v>
      </c>
      <c r="AA249" s="54" t="s">
        <v>209</v>
      </c>
      <c r="AB249" s="30" t="str">
        <f t="shared" si="180"/>
        <v>Chile</v>
      </c>
      <c r="AC249" s="31" t="str">
        <f t="shared" si="180"/>
        <v>Año 2020</v>
      </c>
      <c r="AD249" s="32" t="str">
        <f t="shared" si="180"/>
        <v>Dólar USA</v>
      </c>
      <c r="AE249" s="30" t="str">
        <f t="shared" si="180"/>
        <v>Ventas</v>
      </c>
      <c r="AG249" s="33" t="str">
        <f t="shared" si="162"/>
        <v>Gráfico 8</v>
      </c>
      <c r="AH249" s="34" t="str">
        <f t="shared" si="170"/>
        <v>Ventas Estimadas Agricultura</v>
      </c>
      <c r="AI249" s="34" t="str">
        <f t="shared" si="154"/>
        <v>Ventas estimadas de empresas dedicadas a agricultura y/o ganadería</v>
      </c>
      <c r="AJ249" s="34" t="str">
        <f t="shared" si="163"/>
        <v>Ventas Estimadas de Empresas del Sector Agrícola en cultivos de Arroz según la Categoría de Tamaño Específica del Servicio de Impuestos Internos de Chile para el Año 2020 (USD)</v>
      </c>
      <c r="AK249" s="35" t="str">
        <f t="shared" si="181"/>
        <v>Año 2020</v>
      </c>
      <c r="AL249" s="34" t="str">
        <f t="shared" si="181"/>
        <v>venta estimada, empresas en agricultura, cultivos, actividad económica, agricultura, ganadería</v>
      </c>
      <c r="AM249" s="36" t="str">
        <f t="shared" si="164"/>
        <v>https://analytics.zoho.com/open-view/2395394000001175359?ZOHO_CRITERIA=%224.5%22.%22Id_Categor%C3%ADa%22%3D100111001</v>
      </c>
      <c r="AN249" s="44" t="str">
        <f t="shared" si="175"/>
        <v>CHL</v>
      </c>
      <c r="AO249" s="44" t="str">
        <f t="shared" si="175"/>
        <v>País</v>
      </c>
      <c r="AP249" s="34" t="str">
        <f t="shared" si="175"/>
        <v>Número de Empleados de las empresas dedicadas a una actividad económica asociada a la agricultura o la ganadería, según tamaño de la empresa.</v>
      </c>
      <c r="AQ249" s="45">
        <f t="shared" si="175"/>
        <v>44324</v>
      </c>
      <c r="AR249" s="36" t="str">
        <f t="shared" si="175"/>
        <v>Español</v>
      </c>
      <c r="AS249" s="36" t="str">
        <f t="shared" si="175"/>
        <v>Naty</v>
      </c>
      <c r="AT249" s="40" t="str">
        <f t="shared" si="175"/>
        <v>No Aplica</v>
      </c>
      <c r="AU249" s="40" t="str">
        <f t="shared" si="175"/>
        <v>No Aplica</v>
      </c>
      <c r="AV249" s="40" t="str">
        <f t="shared" si="175"/>
        <v>No Aplica</v>
      </c>
      <c r="AW249" s="35">
        <v>100111001</v>
      </c>
      <c r="AX249" s="41" t="e">
        <f t="shared" si="175"/>
        <v>#REF!</v>
      </c>
      <c r="AY249" s="46" t="str">
        <f t="shared" si="175"/>
        <v>Fruta</v>
      </c>
      <c r="AZ249" s="40">
        <f t="shared" si="175"/>
        <v>38</v>
      </c>
      <c r="BA249" s="41" t="e">
        <f>+VLOOKUP($Z249,[2]!Temporalidad[[nombre]:[Columna1]],7,0)</f>
        <v>#REF!</v>
      </c>
      <c r="BB249" s="41" t="e">
        <f>+VLOOKUP($B249,[2]!Tipo_Gráfico[#Data],2,0)</f>
        <v>#REF!</v>
      </c>
      <c r="BC249" s="36" t="str">
        <f t="shared" si="172"/>
        <v>Servicio de Impuestos Internos , Ministerio de Hacienda, Chile</v>
      </c>
      <c r="BD249" s="35" t="e">
        <f>+VLOOKUP($AA249,[2]!unidad_medida[[nombre]:[Columna1]],2,0)</f>
        <v>#REF!</v>
      </c>
      <c r="BE249" s="40" t="str">
        <f t="shared" si="176"/>
        <v>No Aplica</v>
      </c>
      <c r="BF249" s="40" t="str">
        <f t="shared" si="176"/>
        <v>No Aplica</v>
      </c>
      <c r="BG249" s="40" t="str">
        <f t="shared" si="176"/>
        <v>No Aplica</v>
      </c>
      <c r="BH249" s="41" t="e">
        <f>+VLOOKUP($AP249,[2]!Responsables[#Data],3,0)</f>
        <v>#REF!</v>
      </c>
      <c r="BI249" s="41" t="e">
        <f>+VLOOKUP($AA249,[2]!unidad_medida[[nombre]:[Columna1]],5,0)</f>
        <v>#REF!</v>
      </c>
    </row>
    <row r="250" spans="1:61" ht="43.5" x14ac:dyDescent="0.35">
      <c r="A250" s="58" t="s">
        <v>250</v>
      </c>
      <c r="B250" s="58" t="s">
        <v>251</v>
      </c>
      <c r="C250" s="59">
        <v>4.2</v>
      </c>
      <c r="D250" s="19">
        <f t="shared" si="168"/>
        <v>92</v>
      </c>
      <c r="E250" s="20" t="str">
        <f t="shared" si="183"/>
        <v>GR</v>
      </c>
      <c r="F250" s="21"/>
      <c r="G250" s="22"/>
      <c r="H250" s="22"/>
      <c r="I250" s="24">
        <v>100111002</v>
      </c>
      <c r="J250" s="23" t="s">
        <v>48</v>
      </c>
      <c r="K250" s="22"/>
      <c r="L250" s="22"/>
      <c r="M250" s="22"/>
      <c r="N250" s="22"/>
      <c r="O250" s="22"/>
      <c r="P250" s="53" t="str">
        <f t="shared" si="177"/>
        <v>Ventas Estimadas de Empresas del Sector Agrícola en cultivos de Trigo según la Categoría de Tamaño Específica del Servicio de Impuestos Internos de Chile para el Año 2020 (USD)</v>
      </c>
      <c r="Q250" s="20" t="str">
        <f t="shared" si="182"/>
        <v>Gráfico 8</v>
      </c>
      <c r="R250" s="49" t="s">
        <v>159</v>
      </c>
      <c r="S250" s="50">
        <f t="shared" si="184"/>
        <v>100111002</v>
      </c>
      <c r="T250" s="28"/>
      <c r="U250" s="28"/>
      <c r="V250" s="28"/>
      <c r="W250" s="28"/>
      <c r="X250" s="28"/>
      <c r="Y250" s="28"/>
      <c r="Z250" s="25" t="str">
        <f t="shared" si="185"/>
        <v>https://analytics.zoho.com/open-view/2395394000001175359?ZOHO_CRITERIA=%224.5%22.%22Id_Categor%C3%ADa%22%3D100111002</v>
      </c>
      <c r="AA250" s="54" t="s">
        <v>210</v>
      </c>
      <c r="AB250" s="30" t="str">
        <f t="shared" si="180"/>
        <v>Chile</v>
      </c>
      <c r="AC250" s="31" t="str">
        <f t="shared" si="180"/>
        <v>Año 2020</v>
      </c>
      <c r="AD250" s="32" t="str">
        <f t="shared" si="180"/>
        <v>Dólar USA</v>
      </c>
      <c r="AE250" s="30" t="str">
        <f t="shared" si="180"/>
        <v>Ventas</v>
      </c>
      <c r="AG250" s="33" t="str">
        <f t="shared" si="162"/>
        <v>Gráfico 8</v>
      </c>
      <c r="AH250" s="34" t="str">
        <f t="shared" si="170"/>
        <v>Ventas Estimadas Agricultura</v>
      </c>
      <c r="AI250" s="34" t="str">
        <f t="shared" si="154"/>
        <v>Ventas estimadas de empresas dedicadas a agricultura y/o ganadería</v>
      </c>
      <c r="AJ250" s="34" t="str">
        <f t="shared" si="163"/>
        <v>Ventas Estimadas de Empresas del Sector Agrícola en cultivos de Trigo según la Categoría de Tamaño Específica del Servicio de Impuestos Internos de Chile para el Año 2020 (USD)</v>
      </c>
      <c r="AK250" s="35" t="str">
        <f t="shared" si="181"/>
        <v>Año 2020</v>
      </c>
      <c r="AL250" s="34" t="str">
        <f t="shared" si="181"/>
        <v>venta estimada, empresas en agricultura, cultivos, actividad económica, agricultura, ganadería</v>
      </c>
      <c r="AM250" s="36" t="str">
        <f t="shared" si="164"/>
        <v>https://analytics.zoho.com/open-view/2395394000001175359?ZOHO_CRITERIA=%224.5%22.%22Id_Categor%C3%ADa%22%3D100111002</v>
      </c>
      <c r="AN250" s="44" t="str">
        <f t="shared" si="175"/>
        <v>CHL</v>
      </c>
      <c r="AO250" s="44" t="str">
        <f t="shared" si="175"/>
        <v>País</v>
      </c>
      <c r="AP250" s="34" t="str">
        <f t="shared" si="175"/>
        <v>Número de Empleados de las empresas dedicadas a una actividad económica asociada a la agricultura o la ganadería, según tamaño de la empresa.</v>
      </c>
      <c r="AQ250" s="45">
        <f t="shared" si="175"/>
        <v>44324</v>
      </c>
      <c r="AR250" s="36" t="str">
        <f t="shared" si="175"/>
        <v>Español</v>
      </c>
      <c r="AS250" s="36" t="str">
        <f t="shared" si="175"/>
        <v>Naty</v>
      </c>
      <c r="AT250" s="40" t="str">
        <f t="shared" si="175"/>
        <v>No Aplica</v>
      </c>
      <c r="AU250" s="40" t="str">
        <f t="shared" si="175"/>
        <v>No Aplica</v>
      </c>
      <c r="AV250" s="40" t="str">
        <f t="shared" si="175"/>
        <v>No Aplica</v>
      </c>
      <c r="AW250" s="35">
        <v>100111002</v>
      </c>
      <c r="AX250" s="41" t="e">
        <f t="shared" si="175"/>
        <v>#REF!</v>
      </c>
      <c r="AY250" s="46" t="str">
        <f t="shared" si="175"/>
        <v>Fruta</v>
      </c>
      <c r="AZ250" s="40">
        <f t="shared" si="175"/>
        <v>38</v>
      </c>
      <c r="BA250" s="41" t="e">
        <f>+VLOOKUP($Z250,[2]!Temporalidad[[nombre]:[Columna1]],7,0)</f>
        <v>#REF!</v>
      </c>
      <c r="BB250" s="41" t="e">
        <f>+VLOOKUP($B250,[2]!Tipo_Gráfico[#Data],2,0)</f>
        <v>#REF!</v>
      </c>
      <c r="BC250" s="36" t="str">
        <f t="shared" si="172"/>
        <v>Servicio de Impuestos Internos , Ministerio de Hacienda, Chile</v>
      </c>
      <c r="BD250" s="35" t="e">
        <f>+VLOOKUP($AA250,[2]!unidad_medida[[nombre]:[Columna1]],2,0)</f>
        <v>#REF!</v>
      </c>
      <c r="BE250" s="40" t="str">
        <f t="shared" si="176"/>
        <v>No Aplica</v>
      </c>
      <c r="BF250" s="40" t="str">
        <f t="shared" si="176"/>
        <v>No Aplica</v>
      </c>
      <c r="BG250" s="40" t="str">
        <f t="shared" si="176"/>
        <v>No Aplica</v>
      </c>
      <c r="BH250" s="41" t="e">
        <f>+VLOOKUP($AP250,[2]!Responsables[#Data],3,0)</f>
        <v>#REF!</v>
      </c>
      <c r="BI250" s="41" t="e">
        <f>+VLOOKUP($AA250,[2]!unidad_medida[[nombre]:[Columna1]],5,0)</f>
        <v>#REF!</v>
      </c>
    </row>
    <row r="251" spans="1:61" ht="43.5" x14ac:dyDescent="0.35">
      <c r="A251" s="58" t="s">
        <v>250</v>
      </c>
      <c r="B251" s="58" t="s">
        <v>251</v>
      </c>
      <c r="C251" s="59">
        <v>4.2</v>
      </c>
      <c r="D251" s="19">
        <f t="shared" si="168"/>
        <v>93</v>
      </c>
      <c r="E251" s="20" t="str">
        <f t="shared" si="183"/>
        <v>GR</v>
      </c>
      <c r="F251" s="21"/>
      <c r="G251" s="22"/>
      <c r="H251" s="22"/>
      <c r="I251" s="24">
        <v>100111003</v>
      </c>
      <c r="J251" s="23" t="s">
        <v>48</v>
      </c>
      <c r="K251" s="22"/>
      <c r="L251" s="22"/>
      <c r="M251" s="22"/>
      <c r="N251" s="22"/>
      <c r="O251" s="22"/>
      <c r="P251" s="53" t="str">
        <f t="shared" si="177"/>
        <v>Ventas Estimadas de Empresas del Sector Agrícola en cultivos de Maíz según la Categoría de Tamaño Específica del Servicio de Impuestos Internos de Chile para el Año 2020 (USD)</v>
      </c>
      <c r="Q251" s="20" t="str">
        <f t="shared" si="182"/>
        <v>Gráfico 8</v>
      </c>
      <c r="R251" s="49" t="s">
        <v>161</v>
      </c>
      <c r="S251" s="50">
        <f t="shared" si="184"/>
        <v>100111003</v>
      </c>
      <c r="T251" s="28"/>
      <c r="U251" s="28"/>
      <c r="V251" s="28"/>
      <c r="W251" s="28"/>
      <c r="X251" s="28"/>
      <c r="Y251" s="28"/>
      <c r="Z251" s="25" t="str">
        <f t="shared" si="185"/>
        <v>https://analytics.zoho.com/open-view/2395394000001175359?ZOHO_CRITERIA=%224.5%22.%22Id_Categor%C3%ADa%22%3D100111003</v>
      </c>
      <c r="AA251" s="54" t="s">
        <v>211</v>
      </c>
      <c r="AB251" s="30" t="str">
        <f t="shared" si="180"/>
        <v>Chile</v>
      </c>
      <c r="AC251" s="31" t="str">
        <f t="shared" si="180"/>
        <v>Año 2020</v>
      </c>
      <c r="AD251" s="32" t="str">
        <f t="shared" si="180"/>
        <v>Dólar USA</v>
      </c>
      <c r="AE251" s="30" t="str">
        <f t="shared" si="180"/>
        <v>Ventas</v>
      </c>
      <c r="AG251" s="33" t="str">
        <f t="shared" si="162"/>
        <v>Gráfico 8</v>
      </c>
      <c r="AH251" s="34" t="str">
        <f t="shared" si="170"/>
        <v>Ventas Estimadas Agricultura</v>
      </c>
      <c r="AI251" s="34" t="str">
        <f t="shared" si="154"/>
        <v>Ventas estimadas de empresas dedicadas a agricultura y/o ganadería</v>
      </c>
      <c r="AJ251" s="34" t="str">
        <f t="shared" si="163"/>
        <v>Ventas Estimadas de Empresas del Sector Agrícola en cultivos de Maíz según la Categoría de Tamaño Específica del Servicio de Impuestos Internos de Chile para el Año 2020 (USD)</v>
      </c>
      <c r="AK251" s="35" t="str">
        <f t="shared" si="181"/>
        <v>Año 2020</v>
      </c>
      <c r="AL251" s="34" t="str">
        <f t="shared" si="181"/>
        <v>venta estimada, empresas en agricultura, cultivos, actividad económica, agricultura, ganadería</v>
      </c>
      <c r="AM251" s="36" t="str">
        <f t="shared" si="164"/>
        <v>https://analytics.zoho.com/open-view/2395394000001175359?ZOHO_CRITERIA=%224.5%22.%22Id_Categor%C3%ADa%22%3D100111003</v>
      </c>
      <c r="AN251" s="44" t="str">
        <f t="shared" si="175"/>
        <v>CHL</v>
      </c>
      <c r="AO251" s="44" t="str">
        <f t="shared" si="175"/>
        <v>País</v>
      </c>
      <c r="AP251" s="34" t="str">
        <f t="shared" si="175"/>
        <v>Número de Empleados de las empresas dedicadas a una actividad económica asociada a la agricultura o la ganadería, según tamaño de la empresa.</v>
      </c>
      <c r="AQ251" s="45">
        <f t="shared" si="175"/>
        <v>44324</v>
      </c>
      <c r="AR251" s="36" t="str">
        <f t="shared" si="175"/>
        <v>Español</v>
      </c>
      <c r="AS251" s="36" t="str">
        <f t="shared" si="175"/>
        <v>Naty</v>
      </c>
      <c r="AT251" s="40" t="str">
        <f t="shared" si="175"/>
        <v>No Aplica</v>
      </c>
      <c r="AU251" s="40" t="str">
        <f t="shared" si="175"/>
        <v>No Aplica</v>
      </c>
      <c r="AV251" s="40" t="str">
        <f t="shared" si="175"/>
        <v>No Aplica</v>
      </c>
      <c r="AW251" s="35">
        <v>100111003</v>
      </c>
      <c r="AX251" s="41" t="e">
        <f t="shared" si="175"/>
        <v>#REF!</v>
      </c>
      <c r="AY251" s="46" t="str">
        <f t="shared" si="175"/>
        <v>Fruta</v>
      </c>
      <c r="AZ251" s="40">
        <f t="shared" si="175"/>
        <v>38</v>
      </c>
      <c r="BA251" s="41" t="e">
        <f>+VLOOKUP($Z251,[2]!Temporalidad[[nombre]:[Columna1]],7,0)</f>
        <v>#REF!</v>
      </c>
      <c r="BB251" s="41" t="e">
        <f>+VLOOKUP($B251,[2]!Tipo_Gráfico[#Data],2,0)</f>
        <v>#REF!</v>
      </c>
      <c r="BC251" s="36" t="str">
        <f t="shared" si="172"/>
        <v>Servicio de Impuestos Internos , Ministerio de Hacienda, Chile</v>
      </c>
      <c r="BD251" s="35" t="e">
        <f>+VLOOKUP($AA251,[2]!unidad_medida[[nombre]:[Columna1]],2,0)</f>
        <v>#REF!</v>
      </c>
      <c r="BE251" s="40" t="str">
        <f t="shared" si="176"/>
        <v>No Aplica</v>
      </c>
      <c r="BF251" s="40" t="str">
        <f t="shared" si="176"/>
        <v>No Aplica</v>
      </c>
      <c r="BG251" s="40" t="str">
        <f t="shared" si="176"/>
        <v>No Aplica</v>
      </c>
      <c r="BH251" s="41" t="e">
        <f>+VLOOKUP($AP251,[2]!Responsables[#Data],3,0)</f>
        <v>#REF!</v>
      </c>
      <c r="BI251" s="41" t="e">
        <f>+VLOOKUP($AA251,[2]!unidad_medida[[nombre]:[Columna1]],5,0)</f>
        <v>#REF!</v>
      </c>
    </row>
    <row r="252" spans="1:61" ht="43.5" x14ac:dyDescent="0.35">
      <c r="A252" s="58" t="s">
        <v>250</v>
      </c>
      <c r="B252" s="58" t="s">
        <v>251</v>
      </c>
      <c r="C252" s="59">
        <v>4.2</v>
      </c>
      <c r="D252" s="19">
        <f t="shared" si="168"/>
        <v>94</v>
      </c>
      <c r="E252" s="20" t="str">
        <f t="shared" si="183"/>
        <v>GR</v>
      </c>
      <c r="F252" s="21"/>
      <c r="G252" s="22"/>
      <c r="H252" s="22"/>
      <c r="I252" s="24">
        <v>100111004</v>
      </c>
      <c r="J252" s="23" t="s">
        <v>48</v>
      </c>
      <c r="K252" s="22"/>
      <c r="L252" s="22"/>
      <c r="M252" s="22"/>
      <c r="N252" s="22"/>
      <c r="O252" s="22"/>
      <c r="P252" s="53" t="str">
        <f t="shared" si="177"/>
        <v>Ventas Estimadas de Empresas del Sector Agrícola en cultivos de Cebada según la Categoría de Tamaño Específica del Servicio de Impuestos Internos de Chile para el Año 2020 (USD)</v>
      </c>
      <c r="Q252" s="20" t="str">
        <f t="shared" si="182"/>
        <v>Gráfico 8</v>
      </c>
      <c r="R252" s="49" t="s">
        <v>163</v>
      </c>
      <c r="S252" s="50">
        <f t="shared" si="184"/>
        <v>100111004</v>
      </c>
      <c r="T252" s="28"/>
      <c r="U252" s="28"/>
      <c r="V252" s="28"/>
      <c r="W252" s="28"/>
      <c r="X252" s="28"/>
      <c r="Y252" s="28"/>
      <c r="Z252" s="25" t="str">
        <f t="shared" si="185"/>
        <v>https://analytics.zoho.com/open-view/2395394000001175359?ZOHO_CRITERIA=%224.5%22.%22Id_Categor%C3%ADa%22%3D100111004</v>
      </c>
      <c r="AA252" s="54" t="s">
        <v>212</v>
      </c>
      <c r="AB252" s="30" t="str">
        <f t="shared" si="180"/>
        <v>Chile</v>
      </c>
      <c r="AC252" s="31" t="str">
        <f t="shared" si="180"/>
        <v>Año 2020</v>
      </c>
      <c r="AD252" s="32" t="str">
        <f t="shared" si="180"/>
        <v>Dólar USA</v>
      </c>
      <c r="AE252" s="30" t="str">
        <f t="shared" si="180"/>
        <v>Ventas</v>
      </c>
      <c r="AG252" s="33" t="str">
        <f t="shared" si="162"/>
        <v>Gráfico 8</v>
      </c>
      <c r="AH252" s="34" t="str">
        <f t="shared" si="170"/>
        <v>Ventas Estimadas Agricultura</v>
      </c>
      <c r="AI252" s="34" t="str">
        <f t="shared" si="154"/>
        <v>Ventas estimadas de empresas dedicadas a agricultura y/o ganadería</v>
      </c>
      <c r="AJ252" s="34" t="str">
        <f t="shared" si="163"/>
        <v>Ventas Estimadas de Empresas del Sector Agrícola en cultivos de Cebada según la Categoría de Tamaño Específica del Servicio de Impuestos Internos de Chile para el Año 2020 (USD)</v>
      </c>
      <c r="AK252" s="35" t="str">
        <f t="shared" si="181"/>
        <v>Año 2020</v>
      </c>
      <c r="AL252" s="34" t="str">
        <f t="shared" si="181"/>
        <v>venta estimada, empresas en agricultura, cultivos, actividad económica, agricultura, ganadería</v>
      </c>
      <c r="AM252" s="36" t="str">
        <f t="shared" si="164"/>
        <v>https://analytics.zoho.com/open-view/2395394000001175359?ZOHO_CRITERIA=%224.5%22.%22Id_Categor%C3%ADa%22%3D100111004</v>
      </c>
      <c r="AN252" s="44" t="str">
        <f t="shared" si="175"/>
        <v>CHL</v>
      </c>
      <c r="AO252" s="44" t="str">
        <f t="shared" si="175"/>
        <v>País</v>
      </c>
      <c r="AP252" s="34" t="str">
        <f t="shared" si="175"/>
        <v>Número de Empleados de las empresas dedicadas a una actividad económica asociada a la agricultura o la ganadería, según tamaño de la empresa.</v>
      </c>
      <c r="AQ252" s="45">
        <f t="shared" si="175"/>
        <v>44324</v>
      </c>
      <c r="AR252" s="36" t="str">
        <f t="shared" si="175"/>
        <v>Español</v>
      </c>
      <c r="AS252" s="36" t="str">
        <f t="shared" si="175"/>
        <v>Naty</v>
      </c>
      <c r="AT252" s="40" t="str">
        <f t="shared" si="175"/>
        <v>No Aplica</v>
      </c>
      <c r="AU252" s="40" t="str">
        <f t="shared" si="175"/>
        <v>No Aplica</v>
      </c>
      <c r="AV252" s="40" t="str">
        <f t="shared" si="175"/>
        <v>No Aplica</v>
      </c>
      <c r="AW252" s="35">
        <v>100111004</v>
      </c>
      <c r="AX252" s="41" t="e">
        <f t="shared" si="175"/>
        <v>#REF!</v>
      </c>
      <c r="AY252" s="46" t="str">
        <f t="shared" si="175"/>
        <v>Fruta</v>
      </c>
      <c r="AZ252" s="40">
        <f t="shared" si="175"/>
        <v>38</v>
      </c>
      <c r="BA252" s="41" t="e">
        <f>+VLOOKUP($Z252,[2]!Temporalidad[[nombre]:[Columna1]],7,0)</f>
        <v>#REF!</v>
      </c>
      <c r="BB252" s="41" t="e">
        <f>+VLOOKUP($B252,[2]!Tipo_Gráfico[#Data],2,0)</f>
        <v>#REF!</v>
      </c>
      <c r="BC252" s="36" t="str">
        <f t="shared" si="172"/>
        <v>Servicio de Impuestos Internos , Ministerio de Hacienda, Chile</v>
      </c>
      <c r="BD252" s="35" t="e">
        <f>+VLOOKUP($AA252,[2]!unidad_medida[[nombre]:[Columna1]],2,0)</f>
        <v>#REF!</v>
      </c>
      <c r="BE252" s="40" t="str">
        <f t="shared" si="176"/>
        <v>No Aplica</v>
      </c>
      <c r="BF252" s="40" t="str">
        <f t="shared" si="176"/>
        <v>No Aplica</v>
      </c>
      <c r="BG252" s="40" t="str">
        <f t="shared" si="176"/>
        <v>No Aplica</v>
      </c>
      <c r="BH252" s="41" t="e">
        <f>+VLOOKUP($AP252,[2]!Responsables[#Data],3,0)</f>
        <v>#REF!</v>
      </c>
      <c r="BI252" s="41" t="e">
        <f>+VLOOKUP($AA252,[2]!unidad_medida[[nombre]:[Columna1]],5,0)</f>
        <v>#REF!</v>
      </c>
    </row>
    <row r="253" spans="1:61" ht="43.5" x14ac:dyDescent="0.35">
      <c r="A253" s="58" t="s">
        <v>250</v>
      </c>
      <c r="B253" s="58" t="s">
        <v>251</v>
      </c>
      <c r="C253" s="59">
        <v>4.2</v>
      </c>
      <c r="D253" s="19">
        <f t="shared" si="168"/>
        <v>95</v>
      </c>
      <c r="E253" s="20" t="str">
        <f t="shared" si="183"/>
        <v>GR</v>
      </c>
      <c r="F253" s="21"/>
      <c r="G253" s="22"/>
      <c r="H253" s="22"/>
      <c r="I253" s="24">
        <v>100111005</v>
      </c>
      <c r="J253" s="23" t="s">
        <v>48</v>
      </c>
      <c r="K253" s="22"/>
      <c r="L253" s="22"/>
      <c r="M253" s="22"/>
      <c r="N253" s="22"/>
      <c r="O253" s="22"/>
      <c r="P253" s="53" t="str">
        <f t="shared" si="177"/>
        <v>Ventas Estimadas de Empresas del Sector Agrícola en cultivos de Avena según la Categoría de Tamaño Específica del Servicio de Impuestos Internos de Chile para el Año 2020 (USD)</v>
      </c>
      <c r="Q253" s="20" t="str">
        <f t="shared" si="182"/>
        <v>Gráfico 8</v>
      </c>
      <c r="R253" s="49" t="s">
        <v>165</v>
      </c>
      <c r="S253" s="50">
        <f t="shared" si="184"/>
        <v>100111005</v>
      </c>
      <c r="T253" s="28"/>
      <c r="U253" s="28"/>
      <c r="V253" s="28"/>
      <c r="W253" s="28"/>
      <c r="X253" s="28"/>
      <c r="Y253" s="28"/>
      <c r="Z253" s="25" t="str">
        <f t="shared" si="185"/>
        <v>https://analytics.zoho.com/open-view/2395394000001175359?ZOHO_CRITERIA=%224.5%22.%22Id_Categor%C3%ADa%22%3D100111005</v>
      </c>
      <c r="AA253" s="54" t="s">
        <v>213</v>
      </c>
      <c r="AB253" s="30" t="str">
        <f t="shared" si="180"/>
        <v>Chile</v>
      </c>
      <c r="AC253" s="31" t="str">
        <f t="shared" si="180"/>
        <v>Año 2020</v>
      </c>
      <c r="AD253" s="32" t="str">
        <f t="shared" si="180"/>
        <v>Dólar USA</v>
      </c>
      <c r="AE253" s="30" t="str">
        <f t="shared" si="180"/>
        <v>Ventas</v>
      </c>
      <c r="AG253" s="33" t="str">
        <f t="shared" si="162"/>
        <v>Gráfico 8</v>
      </c>
      <c r="AH253" s="34" t="str">
        <f t="shared" si="170"/>
        <v>Ventas Estimadas Agricultura</v>
      </c>
      <c r="AI253" s="34" t="str">
        <f t="shared" si="154"/>
        <v>Ventas estimadas de empresas dedicadas a agricultura y/o ganadería</v>
      </c>
      <c r="AJ253" s="34" t="str">
        <f t="shared" si="163"/>
        <v>Ventas Estimadas de Empresas del Sector Agrícola en cultivos de Avena según la Categoría de Tamaño Específica del Servicio de Impuestos Internos de Chile para el Año 2020 (USD)</v>
      </c>
      <c r="AK253" s="35" t="str">
        <f t="shared" si="181"/>
        <v>Año 2020</v>
      </c>
      <c r="AL253" s="34" t="str">
        <f t="shared" si="181"/>
        <v>venta estimada, empresas en agricultura, cultivos, actividad económica, agricultura, ganadería</v>
      </c>
      <c r="AM253" s="36" t="str">
        <f t="shared" si="164"/>
        <v>https://analytics.zoho.com/open-view/2395394000001175359?ZOHO_CRITERIA=%224.5%22.%22Id_Categor%C3%ADa%22%3D100111005</v>
      </c>
      <c r="AN253" s="44" t="str">
        <f t="shared" si="175"/>
        <v>CHL</v>
      </c>
      <c r="AO253" s="44" t="str">
        <f t="shared" si="175"/>
        <v>País</v>
      </c>
      <c r="AP253" s="34" t="str">
        <f t="shared" si="175"/>
        <v>Número de Empleados de las empresas dedicadas a una actividad económica asociada a la agricultura o la ganadería, según tamaño de la empresa.</v>
      </c>
      <c r="AQ253" s="45">
        <f t="shared" si="175"/>
        <v>44324</v>
      </c>
      <c r="AR253" s="36" t="str">
        <f t="shared" si="175"/>
        <v>Español</v>
      </c>
      <c r="AS253" s="36" t="str">
        <f t="shared" si="175"/>
        <v>Naty</v>
      </c>
      <c r="AT253" s="40" t="str">
        <f t="shared" si="175"/>
        <v>No Aplica</v>
      </c>
      <c r="AU253" s="40" t="str">
        <f t="shared" si="175"/>
        <v>No Aplica</v>
      </c>
      <c r="AV253" s="40" t="str">
        <f t="shared" si="175"/>
        <v>No Aplica</v>
      </c>
      <c r="AW253" s="35">
        <v>100111005</v>
      </c>
      <c r="AX253" s="41" t="e">
        <f t="shared" si="175"/>
        <v>#REF!</v>
      </c>
      <c r="AY253" s="46" t="str">
        <f t="shared" si="175"/>
        <v>Fruta</v>
      </c>
      <c r="AZ253" s="40">
        <f t="shared" si="175"/>
        <v>38</v>
      </c>
      <c r="BA253" s="41" t="e">
        <f>+VLOOKUP($Z253,[2]!Temporalidad[[nombre]:[Columna1]],7,0)</f>
        <v>#REF!</v>
      </c>
      <c r="BB253" s="41" t="e">
        <f>+VLOOKUP($B253,[2]!Tipo_Gráfico[#Data],2,0)</f>
        <v>#REF!</v>
      </c>
      <c r="BC253" s="36" t="str">
        <f t="shared" si="172"/>
        <v>Servicio de Impuestos Internos , Ministerio de Hacienda, Chile</v>
      </c>
      <c r="BD253" s="35" t="e">
        <f>+VLOOKUP($AA253,[2]!unidad_medida[[nombre]:[Columna1]],2,0)</f>
        <v>#REF!</v>
      </c>
      <c r="BE253" s="40" t="str">
        <f t="shared" si="176"/>
        <v>No Aplica</v>
      </c>
      <c r="BF253" s="40" t="str">
        <f t="shared" si="176"/>
        <v>No Aplica</v>
      </c>
      <c r="BG253" s="40" t="str">
        <f t="shared" si="176"/>
        <v>No Aplica</v>
      </c>
      <c r="BH253" s="41" t="e">
        <f>+VLOOKUP($AP253,[2]!Responsables[#Data],3,0)</f>
        <v>#REF!</v>
      </c>
      <c r="BI253" s="41" t="e">
        <f>+VLOOKUP($AA253,[2]!unidad_medida[[nombre]:[Columna1]],5,0)</f>
        <v>#REF!</v>
      </c>
    </row>
    <row r="254" spans="1:61" ht="43.5" x14ac:dyDescent="0.35">
      <c r="A254" s="58" t="s">
        <v>250</v>
      </c>
      <c r="B254" s="58" t="s">
        <v>251</v>
      </c>
      <c r="C254" s="59">
        <v>4.2</v>
      </c>
      <c r="D254" s="19">
        <f t="shared" si="168"/>
        <v>96</v>
      </c>
      <c r="E254" s="20" t="str">
        <f t="shared" si="183"/>
        <v>GR</v>
      </c>
      <c r="F254" s="21"/>
      <c r="G254" s="22"/>
      <c r="H254" s="22"/>
      <c r="I254" s="24">
        <v>100111011</v>
      </c>
      <c r="J254" s="23" t="s">
        <v>48</v>
      </c>
      <c r="K254" s="22"/>
      <c r="L254" s="22"/>
      <c r="M254" s="22"/>
      <c r="N254" s="22"/>
      <c r="O254" s="22"/>
      <c r="P254" s="53" t="str">
        <f t="shared" si="177"/>
        <v>Ventas Estimadas de Empresas del Sector Agrícola en cultivos de Otros cereales según la Categoría de Tamaño Específica del Servicio de Impuestos Internos de Chile para el Año 2020 (USD)</v>
      </c>
      <c r="Q254" s="20" t="str">
        <f t="shared" si="182"/>
        <v>Gráfico 8</v>
      </c>
      <c r="R254" s="49" t="s">
        <v>167</v>
      </c>
      <c r="S254" s="50">
        <f t="shared" si="184"/>
        <v>100111011</v>
      </c>
      <c r="T254" s="28"/>
      <c r="U254" s="28"/>
      <c r="V254" s="28"/>
      <c r="W254" s="28"/>
      <c r="X254" s="28"/>
      <c r="Y254" s="28"/>
      <c r="Z254" s="25" t="str">
        <f t="shared" si="185"/>
        <v>https://analytics.zoho.com/open-view/2395394000001175359?ZOHO_CRITERIA=%224.5%22.%22Id_Categor%C3%ADa%22%3D100111011</v>
      </c>
      <c r="AA254" s="54" t="s">
        <v>214</v>
      </c>
      <c r="AB254" s="30" t="str">
        <f t="shared" si="180"/>
        <v>Chile</v>
      </c>
      <c r="AC254" s="31" t="str">
        <f t="shared" si="180"/>
        <v>Año 2020</v>
      </c>
      <c r="AD254" s="32" t="str">
        <f t="shared" si="180"/>
        <v>Dólar USA</v>
      </c>
      <c r="AE254" s="30" t="str">
        <f t="shared" si="180"/>
        <v>Ventas</v>
      </c>
      <c r="AG254" s="33" t="str">
        <f t="shared" si="162"/>
        <v>Gráfico 8</v>
      </c>
      <c r="AH254" s="34" t="str">
        <f t="shared" si="170"/>
        <v>Ventas Estimadas Agricultura</v>
      </c>
      <c r="AI254" s="34" t="str">
        <f t="shared" si="154"/>
        <v>Ventas estimadas de empresas dedicadas a agricultura y/o ganadería</v>
      </c>
      <c r="AJ254" s="34" t="str">
        <f t="shared" si="163"/>
        <v>Ventas Estimadas de Empresas del Sector Agrícola en cultivos de Otros cereales según la Categoría de Tamaño Específica del Servicio de Impuestos Internos de Chile para el Año 2020 (USD)</v>
      </c>
      <c r="AK254" s="35" t="str">
        <f t="shared" si="181"/>
        <v>Año 2020</v>
      </c>
      <c r="AL254" s="34" t="str">
        <f t="shared" si="181"/>
        <v>venta estimada, empresas en agricultura, cultivos, actividad económica, agricultura, ganadería</v>
      </c>
      <c r="AM254" s="36" t="str">
        <f t="shared" si="164"/>
        <v>https://analytics.zoho.com/open-view/2395394000001175359?ZOHO_CRITERIA=%224.5%22.%22Id_Categor%C3%ADa%22%3D100111011</v>
      </c>
      <c r="AN254" s="44" t="str">
        <f t="shared" si="175"/>
        <v>CHL</v>
      </c>
      <c r="AO254" s="44" t="str">
        <f t="shared" si="175"/>
        <v>País</v>
      </c>
      <c r="AP254" s="34" t="str">
        <f t="shared" si="175"/>
        <v>Número de Empleados de las empresas dedicadas a una actividad económica asociada a la agricultura o la ganadería, según tamaño de la empresa.</v>
      </c>
      <c r="AQ254" s="45">
        <f t="shared" si="175"/>
        <v>44324</v>
      </c>
      <c r="AR254" s="36" t="str">
        <f t="shared" si="175"/>
        <v>Español</v>
      </c>
      <c r="AS254" s="36" t="str">
        <f t="shared" si="175"/>
        <v>Naty</v>
      </c>
      <c r="AT254" s="40" t="str">
        <f t="shared" si="175"/>
        <v>No Aplica</v>
      </c>
      <c r="AU254" s="40" t="str">
        <f t="shared" si="175"/>
        <v>No Aplica</v>
      </c>
      <c r="AV254" s="40" t="str">
        <f t="shared" si="175"/>
        <v>No Aplica</v>
      </c>
      <c r="AW254" s="35">
        <v>100111011</v>
      </c>
      <c r="AX254" s="41" t="e">
        <f t="shared" si="175"/>
        <v>#REF!</v>
      </c>
      <c r="AY254" s="46" t="str">
        <f t="shared" si="175"/>
        <v>Fruta</v>
      </c>
      <c r="AZ254" s="40">
        <f t="shared" si="175"/>
        <v>38</v>
      </c>
      <c r="BA254" s="41" t="e">
        <f>+VLOOKUP($Z254,[2]!Temporalidad[[nombre]:[Columna1]],7,0)</f>
        <v>#REF!</v>
      </c>
      <c r="BB254" s="41" t="e">
        <f>+VLOOKUP($B254,[2]!Tipo_Gráfico[#Data],2,0)</f>
        <v>#REF!</v>
      </c>
      <c r="BC254" s="36" t="str">
        <f t="shared" si="172"/>
        <v>Servicio de Impuestos Internos , Ministerio de Hacienda, Chile</v>
      </c>
      <c r="BD254" s="35" t="e">
        <f>+VLOOKUP($AA254,[2]!unidad_medida[[nombre]:[Columna1]],2,0)</f>
        <v>#REF!</v>
      </c>
      <c r="BE254" s="40" t="str">
        <f t="shared" si="176"/>
        <v>No Aplica</v>
      </c>
      <c r="BF254" s="40" t="str">
        <f t="shared" si="176"/>
        <v>No Aplica</v>
      </c>
      <c r="BG254" s="40" t="str">
        <f t="shared" si="176"/>
        <v>No Aplica</v>
      </c>
      <c r="BH254" s="41" t="e">
        <f>+VLOOKUP($AP254,[2]!Responsables[#Data],3,0)</f>
        <v>#REF!</v>
      </c>
      <c r="BI254" s="41" t="e">
        <f>+VLOOKUP($AA254,[2]!unidad_medida[[nombre]:[Columna1]],5,0)</f>
        <v>#REF!</v>
      </c>
    </row>
    <row r="255" spans="1:61" ht="43.5" x14ac:dyDescent="0.35">
      <c r="A255" s="58" t="s">
        <v>250</v>
      </c>
      <c r="B255" s="58" t="s">
        <v>251</v>
      </c>
      <c r="C255" s="59">
        <v>4.2</v>
      </c>
      <c r="D255" s="19">
        <f t="shared" si="168"/>
        <v>97</v>
      </c>
      <c r="E255" s="20" t="str">
        <f t="shared" si="183"/>
        <v>GR</v>
      </c>
      <c r="F255" s="21"/>
      <c r="G255" s="22"/>
      <c r="H255" s="22"/>
      <c r="I255" s="24">
        <v>100112046</v>
      </c>
      <c r="J255" s="23" t="s">
        <v>48</v>
      </c>
      <c r="K255" s="22"/>
      <c r="L255" s="22"/>
      <c r="M255" s="22"/>
      <c r="N255" s="22"/>
      <c r="O255" s="22"/>
      <c r="P255" s="53" t="str">
        <f t="shared" si="177"/>
        <v>Ventas Estimadas de Empresas del Sector Agrícola en cultivos de Hortalizas y melones según la Categoría de Tamaño Específica del Servicio de Impuestos Internos de Chile para el Año 2020 (USD)</v>
      </c>
      <c r="Q255" s="20" t="str">
        <f t="shared" si="182"/>
        <v>Gráfico 8</v>
      </c>
      <c r="R255" s="49" t="s">
        <v>169</v>
      </c>
      <c r="S255" s="50">
        <f t="shared" si="184"/>
        <v>100112046</v>
      </c>
      <c r="T255" s="28"/>
      <c r="U255" s="28"/>
      <c r="V255" s="28"/>
      <c r="W255" s="28"/>
      <c r="X255" s="28"/>
      <c r="Y255" s="28"/>
      <c r="Z255" s="25" t="str">
        <f t="shared" si="185"/>
        <v>https://analytics.zoho.com/open-view/2395394000001175359?ZOHO_CRITERIA=%224.5%22.%22Id_Categor%C3%ADa%22%3D100112046</v>
      </c>
      <c r="AA255" s="54" t="s">
        <v>215</v>
      </c>
      <c r="AB255" s="30" t="str">
        <f t="shared" si="180"/>
        <v>Chile</v>
      </c>
      <c r="AC255" s="31" t="str">
        <f t="shared" si="180"/>
        <v>Año 2020</v>
      </c>
      <c r="AD255" s="32" t="str">
        <f t="shared" si="180"/>
        <v>Dólar USA</v>
      </c>
      <c r="AE255" s="30" t="str">
        <f t="shared" si="180"/>
        <v>Ventas</v>
      </c>
      <c r="AG255" s="33" t="str">
        <f t="shared" si="162"/>
        <v>Gráfico 8</v>
      </c>
      <c r="AH255" s="34" t="str">
        <f t="shared" si="170"/>
        <v>Ventas Estimadas Agricultura</v>
      </c>
      <c r="AI255" s="34" t="str">
        <f t="shared" si="154"/>
        <v>Ventas estimadas de empresas dedicadas a agricultura y/o ganadería</v>
      </c>
      <c r="AJ255" s="34" t="str">
        <f t="shared" si="163"/>
        <v>Ventas Estimadas de Empresas del Sector Agrícola en cultivos de Hortalizas y melones según la Categoría de Tamaño Específica del Servicio de Impuestos Internos de Chile para el Año 2020 (USD)</v>
      </c>
      <c r="AK255" s="35" t="str">
        <f t="shared" si="181"/>
        <v>Año 2020</v>
      </c>
      <c r="AL255" s="34" t="str">
        <f t="shared" si="181"/>
        <v>venta estimada, empresas en agricultura, cultivos, actividad económica, agricultura, ganadería</v>
      </c>
      <c r="AM255" s="36" t="str">
        <f t="shared" si="164"/>
        <v>https://analytics.zoho.com/open-view/2395394000001175359?ZOHO_CRITERIA=%224.5%22.%22Id_Categor%C3%ADa%22%3D100112046</v>
      </c>
      <c r="AN255" s="44" t="str">
        <f t="shared" si="175"/>
        <v>CHL</v>
      </c>
      <c r="AO255" s="44" t="str">
        <f t="shared" si="175"/>
        <v>País</v>
      </c>
      <c r="AP255" s="34" t="str">
        <f t="shared" si="175"/>
        <v>Número de Empleados de las empresas dedicadas a una actividad económica asociada a la agricultura o la ganadería, según tamaño de la empresa.</v>
      </c>
      <c r="AQ255" s="45">
        <f t="shared" si="175"/>
        <v>44324</v>
      </c>
      <c r="AR255" s="36" t="str">
        <f t="shared" si="175"/>
        <v>Español</v>
      </c>
      <c r="AS255" s="36" t="str">
        <f t="shared" si="175"/>
        <v>Naty</v>
      </c>
      <c r="AT255" s="40" t="str">
        <f t="shared" si="175"/>
        <v>No Aplica</v>
      </c>
      <c r="AU255" s="40" t="str">
        <f t="shared" si="175"/>
        <v>No Aplica</v>
      </c>
      <c r="AV255" s="40" t="str">
        <f t="shared" si="175"/>
        <v>No Aplica</v>
      </c>
      <c r="AW255" s="35">
        <v>100112046</v>
      </c>
      <c r="AX255" s="41" t="e">
        <f t="shared" si="175"/>
        <v>#REF!</v>
      </c>
      <c r="AY255" s="46" t="str">
        <f t="shared" si="175"/>
        <v>Fruta</v>
      </c>
      <c r="AZ255" s="40">
        <f t="shared" si="175"/>
        <v>38</v>
      </c>
      <c r="BA255" s="41" t="e">
        <f>+VLOOKUP($Z255,[2]!Temporalidad[[nombre]:[Columna1]],7,0)</f>
        <v>#REF!</v>
      </c>
      <c r="BB255" s="41" t="e">
        <f>+VLOOKUP($B255,[2]!Tipo_Gráfico[#Data],2,0)</f>
        <v>#REF!</v>
      </c>
      <c r="BC255" s="36" t="str">
        <f t="shared" si="172"/>
        <v>Servicio de Impuestos Internos , Ministerio de Hacienda, Chile</v>
      </c>
      <c r="BD255" s="35" t="e">
        <f>+VLOOKUP($AA255,[2]!unidad_medida[[nombre]:[Columna1]],2,0)</f>
        <v>#REF!</v>
      </c>
      <c r="BE255" s="40" t="str">
        <f t="shared" si="176"/>
        <v>No Aplica</v>
      </c>
      <c r="BF255" s="40" t="str">
        <f t="shared" si="176"/>
        <v>No Aplica</v>
      </c>
      <c r="BG255" s="40" t="str">
        <f t="shared" si="176"/>
        <v>No Aplica</v>
      </c>
      <c r="BH255" s="41" t="e">
        <f>+VLOOKUP($AP255,[2]!Responsables[#Data],3,0)</f>
        <v>#REF!</v>
      </c>
      <c r="BI255" s="41" t="e">
        <f>+VLOOKUP($AA255,[2]!unidad_medida[[nombre]:[Columna1]],5,0)</f>
        <v>#REF!</v>
      </c>
    </row>
    <row r="256" spans="1:61" ht="43.5" x14ac:dyDescent="0.35">
      <c r="A256" s="58" t="s">
        <v>250</v>
      </c>
      <c r="B256" s="58" t="s">
        <v>251</v>
      </c>
      <c r="C256" s="59">
        <v>4.2</v>
      </c>
      <c r="D256" s="19">
        <f t="shared" si="168"/>
        <v>98</v>
      </c>
      <c r="E256" s="20" t="str">
        <f t="shared" si="183"/>
        <v>GR</v>
      </c>
      <c r="F256" s="21"/>
      <c r="G256" s="22"/>
      <c r="H256" s="22"/>
      <c r="I256" s="24">
        <v>100113001</v>
      </c>
      <c r="J256" s="23" t="s">
        <v>48</v>
      </c>
      <c r="K256" s="22"/>
      <c r="L256" s="22"/>
      <c r="M256" s="22"/>
      <c r="N256" s="22"/>
      <c r="O256" s="22"/>
      <c r="P256" s="53" t="str">
        <f t="shared" si="177"/>
        <v>Ventas Estimadas de Empresas del Sector Agrícola en cultivos de Lupino según la Categoría de Tamaño Específica del Servicio de Impuestos Internos de Chile para el Año 2020 (USD)</v>
      </c>
      <c r="Q256" s="20" t="str">
        <f t="shared" si="182"/>
        <v>Gráfico 8</v>
      </c>
      <c r="R256" s="49" t="s">
        <v>171</v>
      </c>
      <c r="S256" s="50">
        <f t="shared" si="184"/>
        <v>100113001</v>
      </c>
      <c r="T256" s="28"/>
      <c r="U256" s="28"/>
      <c r="V256" s="28"/>
      <c r="W256" s="28"/>
      <c r="X256" s="28"/>
      <c r="Y256" s="28"/>
      <c r="Z256" s="25" t="str">
        <f t="shared" si="185"/>
        <v>https://analytics.zoho.com/open-view/2395394000001175359?ZOHO_CRITERIA=%224.5%22.%22Id_Categor%C3%ADa%22%3D100113001</v>
      </c>
      <c r="AA256" s="54" t="s">
        <v>216</v>
      </c>
      <c r="AB256" s="30" t="str">
        <f t="shared" si="180"/>
        <v>Chile</v>
      </c>
      <c r="AC256" s="31" t="str">
        <f t="shared" si="180"/>
        <v>Año 2020</v>
      </c>
      <c r="AD256" s="32" t="str">
        <f t="shared" si="180"/>
        <v>Dólar USA</v>
      </c>
      <c r="AE256" s="30" t="str">
        <f t="shared" si="180"/>
        <v>Ventas</v>
      </c>
      <c r="AG256" s="33" t="str">
        <f t="shared" si="162"/>
        <v>Gráfico 8</v>
      </c>
      <c r="AH256" s="34" t="str">
        <f t="shared" si="170"/>
        <v>Ventas Estimadas Agricultura</v>
      </c>
      <c r="AI256" s="34" t="str">
        <f t="shared" si="154"/>
        <v>Ventas estimadas de empresas dedicadas a agricultura y/o ganadería</v>
      </c>
      <c r="AJ256" s="34" t="str">
        <f t="shared" si="163"/>
        <v>Ventas Estimadas de Empresas del Sector Agrícola en cultivos de Lupino según la Categoría de Tamaño Específica del Servicio de Impuestos Internos de Chile para el Año 2020 (USD)</v>
      </c>
      <c r="AK256" s="35" t="str">
        <f t="shared" si="181"/>
        <v>Año 2020</v>
      </c>
      <c r="AL256" s="34" t="str">
        <f t="shared" si="181"/>
        <v>venta estimada, empresas en agricultura, cultivos, actividad económica, agricultura, ganadería</v>
      </c>
      <c r="AM256" s="36" t="str">
        <f t="shared" si="164"/>
        <v>https://analytics.zoho.com/open-view/2395394000001175359?ZOHO_CRITERIA=%224.5%22.%22Id_Categor%C3%ADa%22%3D100113001</v>
      </c>
      <c r="AN256" s="44" t="str">
        <f t="shared" ref="AN256:AW271" si="186">+AN255</f>
        <v>CHL</v>
      </c>
      <c r="AO256" s="44" t="str">
        <f t="shared" si="186"/>
        <v>País</v>
      </c>
      <c r="AP256" s="34" t="str">
        <f t="shared" si="186"/>
        <v>Número de Empleados de las empresas dedicadas a una actividad económica asociada a la agricultura o la ganadería, según tamaño de la empresa.</v>
      </c>
      <c r="AQ256" s="45">
        <f t="shared" si="186"/>
        <v>44324</v>
      </c>
      <c r="AR256" s="36" t="str">
        <f t="shared" si="186"/>
        <v>Español</v>
      </c>
      <c r="AS256" s="36" t="str">
        <f t="shared" si="186"/>
        <v>Naty</v>
      </c>
      <c r="AT256" s="40" t="str">
        <f t="shared" si="186"/>
        <v>No Aplica</v>
      </c>
      <c r="AU256" s="40" t="str">
        <f t="shared" si="186"/>
        <v>No Aplica</v>
      </c>
      <c r="AV256" s="40" t="str">
        <f t="shared" si="186"/>
        <v>No Aplica</v>
      </c>
      <c r="AW256" s="35">
        <v>100113001</v>
      </c>
      <c r="AX256" s="41" t="e">
        <f t="shared" ref="AX256:AZ271" si="187">+AX255</f>
        <v>#REF!</v>
      </c>
      <c r="AY256" s="46" t="str">
        <f t="shared" si="187"/>
        <v>Fruta</v>
      </c>
      <c r="AZ256" s="40">
        <f t="shared" si="187"/>
        <v>38</v>
      </c>
      <c r="BA256" s="41" t="e">
        <f>+VLOOKUP($Z256,[2]!Temporalidad[[nombre]:[Columna1]],7,0)</f>
        <v>#REF!</v>
      </c>
      <c r="BB256" s="41" t="e">
        <f>+VLOOKUP($B256,[2]!Tipo_Gráfico[#Data],2,0)</f>
        <v>#REF!</v>
      </c>
      <c r="BC256" s="36" t="str">
        <f t="shared" si="172"/>
        <v>Servicio de Impuestos Internos , Ministerio de Hacienda, Chile</v>
      </c>
      <c r="BD256" s="35" t="e">
        <f>+VLOOKUP($AA256,[2]!unidad_medida[[nombre]:[Columna1]],2,0)</f>
        <v>#REF!</v>
      </c>
      <c r="BE256" s="40" t="str">
        <f t="shared" ref="BE256:BG271" si="188">+BE255</f>
        <v>No Aplica</v>
      </c>
      <c r="BF256" s="40" t="str">
        <f t="shared" si="188"/>
        <v>No Aplica</v>
      </c>
      <c r="BG256" s="40" t="str">
        <f t="shared" si="188"/>
        <v>No Aplica</v>
      </c>
      <c r="BH256" s="41" t="e">
        <f>+VLOOKUP($AP256,[2]!Responsables[#Data],3,0)</f>
        <v>#REF!</v>
      </c>
      <c r="BI256" s="41" t="e">
        <f>+VLOOKUP($AA256,[2]!unidad_medida[[nombre]:[Columna1]],5,0)</f>
        <v>#REF!</v>
      </c>
    </row>
    <row r="257" spans="1:61" ht="43.5" x14ac:dyDescent="0.35">
      <c r="A257" s="58" t="s">
        <v>250</v>
      </c>
      <c r="B257" s="58" t="s">
        <v>251</v>
      </c>
      <c r="C257" s="59">
        <v>4.2</v>
      </c>
      <c r="D257" s="19">
        <f t="shared" si="168"/>
        <v>99</v>
      </c>
      <c r="E257" s="20" t="s">
        <v>47</v>
      </c>
      <c r="F257" s="21"/>
      <c r="G257" s="22"/>
      <c r="H257" s="22"/>
      <c r="I257" s="24">
        <v>100113002</v>
      </c>
      <c r="J257" s="23" t="s">
        <v>48</v>
      </c>
      <c r="K257" s="22"/>
      <c r="L257" s="22"/>
      <c r="M257" s="22"/>
      <c r="N257" s="22"/>
      <c r="O257" s="22"/>
      <c r="P257" s="53" t="str">
        <f t="shared" si="177"/>
        <v>Ventas Estimadas de Empresas del Sector Agrícola en cultivos de Semillas de Maravilla según la Categoría de Tamaño Específica del Servicio de Impuestos Internos de Chile para el Año 2020 (USD)</v>
      </c>
      <c r="Q257" s="20" t="s">
        <v>206</v>
      </c>
      <c r="R257" s="49" t="s">
        <v>173</v>
      </c>
      <c r="S257" s="50">
        <f t="shared" si="184"/>
        <v>100113002</v>
      </c>
      <c r="T257" s="28"/>
      <c r="U257" s="28"/>
      <c r="V257" s="28"/>
      <c r="W257" s="28"/>
      <c r="X257" s="28"/>
      <c r="Y257" s="28"/>
      <c r="Z257" s="25" t="str">
        <f t="shared" si="185"/>
        <v>https://analytics.zoho.com/open-view/2395394000001175359?ZOHO_CRITERIA=%224.5%22.%22Id_Categor%C3%ADa%22%3D100113002</v>
      </c>
      <c r="AA257" s="54" t="s">
        <v>217</v>
      </c>
      <c r="AB257" s="30" t="str">
        <f t="shared" ref="AB257:AE272" si="189">+AB256</f>
        <v>Chile</v>
      </c>
      <c r="AC257" s="31" t="str">
        <f t="shared" si="189"/>
        <v>Año 2020</v>
      </c>
      <c r="AD257" s="32" t="str">
        <f t="shared" si="189"/>
        <v>Dólar USA</v>
      </c>
      <c r="AE257" s="30" t="str">
        <f t="shared" si="189"/>
        <v>Ventas</v>
      </c>
      <c r="AG257" s="33" t="str">
        <f t="shared" si="162"/>
        <v>Gráfico 8</v>
      </c>
      <c r="AH257" s="34" t="str">
        <f t="shared" si="170"/>
        <v>Ventas Estimadas Agricultura</v>
      </c>
      <c r="AI257" s="34" t="str">
        <f t="shared" si="154"/>
        <v>Ventas estimadas de empresas dedicadas a agricultura y/o ganadería</v>
      </c>
      <c r="AJ257" s="34" t="str">
        <f t="shared" si="163"/>
        <v>Ventas Estimadas de Empresas del Sector Agrícola en cultivos de Semillas de Maravilla según la Categoría de Tamaño Específica del Servicio de Impuestos Internos de Chile para el Año 2020 (USD)</v>
      </c>
      <c r="AK257" s="35" t="str">
        <f t="shared" ref="AK257:AL272" si="190">+AK256</f>
        <v>Año 2020</v>
      </c>
      <c r="AL257" s="34" t="str">
        <f t="shared" si="190"/>
        <v>venta estimada, empresas en agricultura, cultivos, actividad económica, agricultura, ganadería</v>
      </c>
      <c r="AM257" s="36" t="str">
        <f t="shared" si="164"/>
        <v>https://analytics.zoho.com/open-view/2395394000001175359?ZOHO_CRITERIA=%224.5%22.%22Id_Categor%C3%ADa%22%3D100113002</v>
      </c>
      <c r="AN257" s="44" t="str">
        <f t="shared" si="186"/>
        <v>CHL</v>
      </c>
      <c r="AO257" s="44" t="str">
        <f t="shared" si="186"/>
        <v>País</v>
      </c>
      <c r="AP257" s="34" t="str">
        <f t="shared" si="186"/>
        <v>Número de Empleados de las empresas dedicadas a una actividad económica asociada a la agricultura o la ganadería, según tamaño de la empresa.</v>
      </c>
      <c r="AQ257" s="45">
        <f t="shared" si="186"/>
        <v>44324</v>
      </c>
      <c r="AR257" s="36" t="str">
        <f t="shared" si="186"/>
        <v>Español</v>
      </c>
      <c r="AS257" s="36" t="str">
        <f t="shared" si="186"/>
        <v>Naty</v>
      </c>
      <c r="AT257" s="40" t="str">
        <f t="shared" si="186"/>
        <v>No Aplica</v>
      </c>
      <c r="AU257" s="40" t="str">
        <f t="shared" si="186"/>
        <v>No Aplica</v>
      </c>
      <c r="AV257" s="40" t="str">
        <f t="shared" si="186"/>
        <v>No Aplica</v>
      </c>
      <c r="AW257" s="35">
        <v>100113002</v>
      </c>
      <c r="AX257" s="41" t="e">
        <f t="shared" si="187"/>
        <v>#REF!</v>
      </c>
      <c r="AY257" s="46" t="str">
        <f t="shared" si="187"/>
        <v>Fruta</v>
      </c>
      <c r="AZ257" s="40">
        <f t="shared" si="187"/>
        <v>38</v>
      </c>
      <c r="BA257" s="41" t="e">
        <f>+VLOOKUP($Z257,[2]!Temporalidad[[nombre]:[Columna1]],7,0)</f>
        <v>#REF!</v>
      </c>
      <c r="BB257" s="41" t="e">
        <f>+VLOOKUP($B257,[2]!Tipo_Gráfico[#Data],2,0)</f>
        <v>#REF!</v>
      </c>
      <c r="BC257" s="36" t="str">
        <f t="shared" si="172"/>
        <v>Servicio de Impuestos Internos , Ministerio de Hacienda, Chile</v>
      </c>
      <c r="BD257" s="35" t="e">
        <f>+VLOOKUP($AA257,[2]!unidad_medida[[nombre]:[Columna1]],2,0)</f>
        <v>#REF!</v>
      </c>
      <c r="BE257" s="40" t="str">
        <f t="shared" si="188"/>
        <v>No Aplica</v>
      </c>
      <c r="BF257" s="40" t="str">
        <f t="shared" si="188"/>
        <v>No Aplica</v>
      </c>
      <c r="BG257" s="40" t="str">
        <f t="shared" si="188"/>
        <v>No Aplica</v>
      </c>
      <c r="BH257" s="41" t="e">
        <f>+VLOOKUP($AP257,[2]!Responsables[#Data],3,0)</f>
        <v>#REF!</v>
      </c>
      <c r="BI257" s="41" t="e">
        <f>+VLOOKUP($AA257,[2]!unidad_medida[[nombre]:[Columna1]],5,0)</f>
        <v>#REF!</v>
      </c>
    </row>
    <row r="258" spans="1:61" ht="43.5" x14ac:dyDescent="0.35">
      <c r="A258" s="58" t="s">
        <v>250</v>
      </c>
      <c r="B258" s="58" t="s">
        <v>251</v>
      </c>
      <c r="C258" s="59">
        <v>4.2</v>
      </c>
      <c r="D258" s="19">
        <f t="shared" si="168"/>
        <v>100</v>
      </c>
      <c r="E258" s="20" t="str">
        <f>+E257</f>
        <v>GR</v>
      </c>
      <c r="F258" s="21"/>
      <c r="G258" s="22"/>
      <c r="H258" s="22"/>
      <c r="I258" s="24">
        <v>100113003</v>
      </c>
      <c r="J258" s="23" t="s">
        <v>48</v>
      </c>
      <c r="K258" s="22"/>
      <c r="L258" s="22"/>
      <c r="M258" s="22"/>
      <c r="N258" s="22"/>
      <c r="O258" s="22"/>
      <c r="P258" s="53" t="str">
        <f t="shared" si="177"/>
        <v>Ventas Estimadas de Empresas del Sector Agrícola en cultivos de Semillas de Raps según la Categoría de Tamaño Específica del Servicio de Impuestos Internos de Chile para el Año 2020 (USD)</v>
      </c>
      <c r="Q258" s="20" t="str">
        <f t="shared" ref="Q258:Q268" si="191">+Q257</f>
        <v>Gráfico 8</v>
      </c>
      <c r="R258" s="49" t="s">
        <v>175</v>
      </c>
      <c r="S258" s="50">
        <f t="shared" si="184"/>
        <v>100113003</v>
      </c>
      <c r="T258" s="28"/>
      <c r="U258" s="28"/>
      <c r="V258" s="28"/>
      <c r="W258" s="28"/>
      <c r="X258" s="28"/>
      <c r="Y258" s="28"/>
      <c r="Z258" s="25" t="str">
        <f t="shared" si="185"/>
        <v>https://analytics.zoho.com/open-view/2395394000001175359?ZOHO_CRITERIA=%224.5%22.%22Id_Categor%C3%ADa%22%3D100113003</v>
      </c>
      <c r="AA258" s="54" t="s">
        <v>218</v>
      </c>
      <c r="AB258" s="30" t="str">
        <f t="shared" si="189"/>
        <v>Chile</v>
      </c>
      <c r="AC258" s="31" t="str">
        <f t="shared" si="189"/>
        <v>Año 2020</v>
      </c>
      <c r="AD258" s="32" t="str">
        <f t="shared" si="189"/>
        <v>Dólar USA</v>
      </c>
      <c r="AE258" s="30" t="str">
        <f t="shared" si="189"/>
        <v>Ventas</v>
      </c>
      <c r="AG258" s="33" t="str">
        <f t="shared" si="162"/>
        <v>Gráfico 8</v>
      </c>
      <c r="AH258" s="34" t="str">
        <f t="shared" si="170"/>
        <v>Ventas Estimadas Agricultura</v>
      </c>
      <c r="AI258" s="34" t="str">
        <f t="shared" si="154"/>
        <v>Ventas estimadas de empresas dedicadas a agricultura y/o ganadería</v>
      </c>
      <c r="AJ258" s="34" t="str">
        <f t="shared" si="163"/>
        <v>Ventas Estimadas de Empresas del Sector Agrícola en cultivos de Semillas de Raps según la Categoría de Tamaño Específica del Servicio de Impuestos Internos de Chile para el Año 2020 (USD)</v>
      </c>
      <c r="AK258" s="35" t="str">
        <f t="shared" si="190"/>
        <v>Año 2020</v>
      </c>
      <c r="AL258" s="34" t="str">
        <f t="shared" si="190"/>
        <v>venta estimada, empresas en agricultura, cultivos, actividad económica, agricultura, ganadería</v>
      </c>
      <c r="AM258" s="36" t="str">
        <f t="shared" si="164"/>
        <v>https://analytics.zoho.com/open-view/2395394000001175359?ZOHO_CRITERIA=%224.5%22.%22Id_Categor%C3%ADa%22%3D100113003</v>
      </c>
      <c r="AN258" s="44" t="str">
        <f t="shared" si="186"/>
        <v>CHL</v>
      </c>
      <c r="AO258" s="44" t="str">
        <f t="shared" si="186"/>
        <v>País</v>
      </c>
      <c r="AP258" s="34" t="str">
        <f t="shared" si="186"/>
        <v>Número de Empleados de las empresas dedicadas a una actividad económica asociada a la agricultura o la ganadería, según tamaño de la empresa.</v>
      </c>
      <c r="AQ258" s="45">
        <f t="shared" si="186"/>
        <v>44324</v>
      </c>
      <c r="AR258" s="36" t="str">
        <f t="shared" si="186"/>
        <v>Español</v>
      </c>
      <c r="AS258" s="36" t="str">
        <f t="shared" si="186"/>
        <v>Naty</v>
      </c>
      <c r="AT258" s="40" t="str">
        <f t="shared" si="186"/>
        <v>No Aplica</v>
      </c>
      <c r="AU258" s="40" t="str">
        <f t="shared" si="186"/>
        <v>No Aplica</v>
      </c>
      <c r="AV258" s="40" t="str">
        <f t="shared" si="186"/>
        <v>No Aplica</v>
      </c>
      <c r="AW258" s="35">
        <v>100113003</v>
      </c>
      <c r="AX258" s="41" t="e">
        <f t="shared" si="187"/>
        <v>#REF!</v>
      </c>
      <c r="AY258" s="46" t="str">
        <f t="shared" si="187"/>
        <v>Fruta</v>
      </c>
      <c r="AZ258" s="40">
        <f t="shared" si="187"/>
        <v>38</v>
      </c>
      <c r="BA258" s="41" t="e">
        <f>+VLOOKUP($Z258,[2]!Temporalidad[[nombre]:[Columna1]],7,0)</f>
        <v>#REF!</v>
      </c>
      <c r="BB258" s="41" t="e">
        <f>+VLOOKUP($B258,[2]!Tipo_Gráfico[#Data],2,0)</f>
        <v>#REF!</v>
      </c>
      <c r="BC258" s="36" t="str">
        <f t="shared" si="172"/>
        <v>Servicio de Impuestos Internos , Ministerio de Hacienda, Chile</v>
      </c>
      <c r="BD258" s="35" t="e">
        <f>+VLOOKUP($AA258,[2]!unidad_medida[[nombre]:[Columna1]],2,0)</f>
        <v>#REF!</v>
      </c>
      <c r="BE258" s="40" t="str">
        <f t="shared" si="188"/>
        <v>No Aplica</v>
      </c>
      <c r="BF258" s="40" t="str">
        <f t="shared" si="188"/>
        <v>No Aplica</v>
      </c>
      <c r="BG258" s="40" t="str">
        <f t="shared" si="188"/>
        <v>No Aplica</v>
      </c>
      <c r="BH258" s="41" t="e">
        <f>+VLOOKUP($AP258,[2]!Responsables[#Data],3,0)</f>
        <v>#REF!</v>
      </c>
      <c r="BI258" s="41" t="e">
        <f>+VLOOKUP($AA258,[2]!unidad_medida[[nombre]:[Columna1]],5,0)</f>
        <v>#REF!</v>
      </c>
    </row>
    <row r="259" spans="1:61" ht="43.5" x14ac:dyDescent="0.35">
      <c r="A259" s="58" t="s">
        <v>250</v>
      </c>
      <c r="B259" s="58" t="s">
        <v>251</v>
      </c>
      <c r="C259" s="59">
        <v>4.2</v>
      </c>
      <c r="D259" s="19">
        <f t="shared" si="168"/>
        <v>101</v>
      </c>
      <c r="E259" s="20" t="str">
        <f t="shared" ref="E259:E271" si="192">+E258</f>
        <v>GR</v>
      </c>
      <c r="F259" s="21"/>
      <c r="G259" s="22"/>
      <c r="H259" s="22"/>
      <c r="I259" s="24">
        <v>100113004</v>
      </c>
      <c r="J259" s="23" t="s">
        <v>48</v>
      </c>
      <c r="K259" s="22"/>
      <c r="L259" s="22"/>
      <c r="M259" s="22"/>
      <c r="N259" s="22"/>
      <c r="O259" s="22"/>
      <c r="P259" s="53" t="str">
        <f t="shared" si="177"/>
        <v>Ventas Estimadas de Empresas del Sector Agrícola en cultivos de Remolacha azucarera según la Categoría de Tamaño Específica del Servicio de Impuestos Internos de Chile para el Año 2020 (USD)</v>
      </c>
      <c r="Q259" s="20" t="str">
        <f t="shared" si="191"/>
        <v>Gráfico 8</v>
      </c>
      <c r="R259" s="49" t="s">
        <v>177</v>
      </c>
      <c r="S259" s="50">
        <f t="shared" si="184"/>
        <v>100113004</v>
      </c>
      <c r="T259" s="28"/>
      <c r="U259" s="28"/>
      <c r="V259" s="28"/>
      <c r="W259" s="28"/>
      <c r="X259" s="28"/>
      <c r="Y259" s="28"/>
      <c r="Z259" s="25" t="str">
        <f t="shared" si="185"/>
        <v>https://analytics.zoho.com/open-view/2395394000001175359?ZOHO_CRITERIA=%224.5%22.%22Id_Categor%C3%ADa%22%3D100113004</v>
      </c>
      <c r="AA259" s="54" t="s">
        <v>219</v>
      </c>
      <c r="AB259" s="30" t="str">
        <f t="shared" si="189"/>
        <v>Chile</v>
      </c>
      <c r="AC259" s="31" t="str">
        <f t="shared" si="189"/>
        <v>Año 2020</v>
      </c>
      <c r="AD259" s="32" t="str">
        <f t="shared" si="189"/>
        <v>Dólar USA</v>
      </c>
      <c r="AE259" s="30" t="str">
        <f t="shared" si="189"/>
        <v>Ventas</v>
      </c>
      <c r="AG259" s="33" t="str">
        <f t="shared" si="162"/>
        <v>Gráfico 8</v>
      </c>
      <c r="AH259" s="34" t="str">
        <f t="shared" si="170"/>
        <v>Ventas Estimadas Agricultura</v>
      </c>
      <c r="AI259" s="34" t="str">
        <f t="shared" si="154"/>
        <v>Ventas estimadas de empresas dedicadas a agricultura y/o ganadería</v>
      </c>
      <c r="AJ259" s="34" t="str">
        <f t="shared" si="163"/>
        <v>Ventas Estimadas de Empresas del Sector Agrícola en cultivos de Remolacha azucarera según la Categoría de Tamaño Específica del Servicio de Impuestos Internos de Chile para el Año 2020 (USD)</v>
      </c>
      <c r="AK259" s="35" t="str">
        <f t="shared" si="190"/>
        <v>Año 2020</v>
      </c>
      <c r="AL259" s="34" t="str">
        <f t="shared" si="190"/>
        <v>venta estimada, empresas en agricultura, cultivos, actividad económica, agricultura, ganadería</v>
      </c>
      <c r="AM259" s="36" t="str">
        <f t="shared" si="164"/>
        <v>https://analytics.zoho.com/open-view/2395394000001175359?ZOHO_CRITERIA=%224.5%22.%22Id_Categor%C3%ADa%22%3D100113004</v>
      </c>
      <c r="AN259" s="44" t="str">
        <f t="shared" si="186"/>
        <v>CHL</v>
      </c>
      <c r="AO259" s="44" t="str">
        <f t="shared" si="186"/>
        <v>País</v>
      </c>
      <c r="AP259" s="34" t="str">
        <f t="shared" si="186"/>
        <v>Número de Empleados de las empresas dedicadas a una actividad económica asociada a la agricultura o la ganadería, según tamaño de la empresa.</v>
      </c>
      <c r="AQ259" s="45">
        <f t="shared" si="186"/>
        <v>44324</v>
      </c>
      <c r="AR259" s="36" t="str">
        <f t="shared" si="186"/>
        <v>Español</v>
      </c>
      <c r="AS259" s="36" t="str">
        <f t="shared" si="186"/>
        <v>Naty</v>
      </c>
      <c r="AT259" s="40" t="str">
        <f t="shared" si="186"/>
        <v>No Aplica</v>
      </c>
      <c r="AU259" s="40" t="str">
        <f t="shared" si="186"/>
        <v>No Aplica</v>
      </c>
      <c r="AV259" s="40" t="str">
        <f t="shared" si="186"/>
        <v>No Aplica</v>
      </c>
      <c r="AW259" s="35">
        <v>100113004</v>
      </c>
      <c r="AX259" s="41" t="e">
        <f t="shared" si="187"/>
        <v>#REF!</v>
      </c>
      <c r="AY259" s="46" t="str">
        <f t="shared" si="187"/>
        <v>Fruta</v>
      </c>
      <c r="AZ259" s="40">
        <f t="shared" si="187"/>
        <v>38</v>
      </c>
      <c r="BA259" s="41" t="e">
        <f>+VLOOKUP($Z259,[2]!Temporalidad[[nombre]:[Columna1]],7,0)</f>
        <v>#REF!</v>
      </c>
      <c r="BB259" s="41" t="e">
        <f>+VLOOKUP($B259,[2]!Tipo_Gráfico[#Data],2,0)</f>
        <v>#REF!</v>
      </c>
      <c r="BC259" s="36" t="str">
        <f t="shared" si="172"/>
        <v>Servicio de Impuestos Internos , Ministerio de Hacienda, Chile</v>
      </c>
      <c r="BD259" s="35" t="e">
        <f>+VLOOKUP($AA259,[2]!unidad_medida[[nombre]:[Columna1]],2,0)</f>
        <v>#REF!</v>
      </c>
      <c r="BE259" s="40" t="str">
        <f t="shared" si="188"/>
        <v>No Aplica</v>
      </c>
      <c r="BF259" s="40" t="str">
        <f t="shared" si="188"/>
        <v>No Aplica</v>
      </c>
      <c r="BG259" s="40" t="str">
        <f t="shared" si="188"/>
        <v>No Aplica</v>
      </c>
      <c r="BH259" s="41" t="e">
        <f>+VLOOKUP($AP259,[2]!Responsables[#Data],3,0)</f>
        <v>#REF!</v>
      </c>
      <c r="BI259" s="41" t="e">
        <f>+VLOOKUP($AA259,[2]!unidad_medida[[nombre]:[Columna1]],5,0)</f>
        <v>#REF!</v>
      </c>
    </row>
    <row r="260" spans="1:61" ht="43.5" x14ac:dyDescent="0.35">
      <c r="A260" s="58" t="s">
        <v>250</v>
      </c>
      <c r="B260" s="58" t="s">
        <v>251</v>
      </c>
      <c r="C260" s="59">
        <v>4.2</v>
      </c>
      <c r="D260" s="19">
        <f t="shared" si="168"/>
        <v>102</v>
      </c>
      <c r="E260" s="20" t="str">
        <f t="shared" si="192"/>
        <v>GR</v>
      </c>
      <c r="F260" s="21"/>
      <c r="G260" s="22"/>
      <c r="H260" s="22"/>
      <c r="I260" s="24">
        <v>100113005</v>
      </c>
      <c r="J260" s="23" t="s">
        <v>48</v>
      </c>
      <c r="K260" s="22"/>
      <c r="L260" s="22"/>
      <c r="M260" s="22"/>
      <c r="N260" s="22"/>
      <c r="O260" s="22"/>
      <c r="P260" s="53" t="str">
        <f t="shared" si="177"/>
        <v>Ventas Estimadas de Empresas del Sector Agrícola en cultivos de Tabaco según la Categoría de Tamaño Específica del Servicio de Impuestos Internos de Chile para el Año 2020 (USD)</v>
      </c>
      <c r="Q260" s="20" t="str">
        <f t="shared" si="191"/>
        <v>Gráfico 8</v>
      </c>
      <c r="R260" s="49" t="s">
        <v>179</v>
      </c>
      <c r="S260" s="50">
        <f t="shared" si="184"/>
        <v>100113005</v>
      </c>
      <c r="T260" s="28"/>
      <c r="U260" s="28"/>
      <c r="V260" s="28"/>
      <c r="W260" s="28"/>
      <c r="X260" s="28"/>
      <c r="Y260" s="28"/>
      <c r="Z260" s="25" t="str">
        <f t="shared" si="185"/>
        <v>https://analytics.zoho.com/open-view/2395394000001175359?ZOHO_CRITERIA=%224.5%22.%22Id_Categor%C3%ADa%22%3D100113005</v>
      </c>
      <c r="AA260" s="54" t="s">
        <v>220</v>
      </c>
      <c r="AB260" s="30" t="str">
        <f t="shared" si="189"/>
        <v>Chile</v>
      </c>
      <c r="AC260" s="31" t="str">
        <f t="shared" si="189"/>
        <v>Año 2020</v>
      </c>
      <c r="AD260" s="32" t="str">
        <f t="shared" si="189"/>
        <v>Dólar USA</v>
      </c>
      <c r="AE260" s="30" t="str">
        <f t="shared" si="189"/>
        <v>Ventas</v>
      </c>
      <c r="AG260" s="33" t="str">
        <f t="shared" si="162"/>
        <v>Gráfico 8</v>
      </c>
      <c r="AH260" s="34" t="str">
        <f t="shared" si="170"/>
        <v>Ventas Estimadas Agricultura</v>
      </c>
      <c r="AI260" s="34" t="str">
        <f t="shared" si="154"/>
        <v>Ventas estimadas de empresas dedicadas a agricultura y/o ganadería</v>
      </c>
      <c r="AJ260" s="34" t="str">
        <f t="shared" si="163"/>
        <v>Ventas Estimadas de Empresas del Sector Agrícola en cultivos de Tabaco según la Categoría de Tamaño Específica del Servicio de Impuestos Internos de Chile para el Año 2020 (USD)</v>
      </c>
      <c r="AK260" s="35" t="str">
        <f t="shared" si="190"/>
        <v>Año 2020</v>
      </c>
      <c r="AL260" s="34" t="str">
        <f t="shared" si="190"/>
        <v>venta estimada, empresas en agricultura, cultivos, actividad económica, agricultura, ganadería</v>
      </c>
      <c r="AM260" s="36" t="str">
        <f t="shared" si="164"/>
        <v>https://analytics.zoho.com/open-view/2395394000001175359?ZOHO_CRITERIA=%224.5%22.%22Id_Categor%C3%ADa%22%3D100113005</v>
      </c>
      <c r="AN260" s="44" t="str">
        <f t="shared" si="186"/>
        <v>CHL</v>
      </c>
      <c r="AO260" s="44" t="str">
        <f t="shared" si="186"/>
        <v>País</v>
      </c>
      <c r="AP260" s="34" t="str">
        <f t="shared" si="186"/>
        <v>Número de Empleados de las empresas dedicadas a una actividad económica asociada a la agricultura o la ganadería, según tamaño de la empresa.</v>
      </c>
      <c r="AQ260" s="45">
        <f t="shared" si="186"/>
        <v>44324</v>
      </c>
      <c r="AR260" s="36" t="str">
        <f t="shared" si="186"/>
        <v>Español</v>
      </c>
      <c r="AS260" s="36" t="str">
        <f t="shared" si="186"/>
        <v>Naty</v>
      </c>
      <c r="AT260" s="40" t="str">
        <f t="shared" si="186"/>
        <v>No Aplica</v>
      </c>
      <c r="AU260" s="40" t="str">
        <f t="shared" si="186"/>
        <v>No Aplica</v>
      </c>
      <c r="AV260" s="40" t="str">
        <f t="shared" si="186"/>
        <v>No Aplica</v>
      </c>
      <c r="AW260" s="35">
        <v>100113005</v>
      </c>
      <c r="AX260" s="41" t="e">
        <f t="shared" si="187"/>
        <v>#REF!</v>
      </c>
      <c r="AY260" s="46" t="str">
        <f t="shared" si="187"/>
        <v>Fruta</v>
      </c>
      <c r="AZ260" s="40">
        <f t="shared" si="187"/>
        <v>38</v>
      </c>
      <c r="BA260" s="41" t="e">
        <f>+VLOOKUP($Z260,[2]!Temporalidad[[nombre]:[Columna1]],7,0)</f>
        <v>#REF!</v>
      </c>
      <c r="BB260" s="41" t="e">
        <f>+VLOOKUP($B260,[2]!Tipo_Gráfico[#Data],2,0)</f>
        <v>#REF!</v>
      </c>
      <c r="BC260" s="36" t="str">
        <f t="shared" si="172"/>
        <v>Servicio de Impuestos Internos , Ministerio de Hacienda, Chile</v>
      </c>
      <c r="BD260" s="35" t="e">
        <f>+VLOOKUP($AA260,[2]!unidad_medida[[nombre]:[Columna1]],2,0)</f>
        <v>#REF!</v>
      </c>
      <c r="BE260" s="40" t="str">
        <f t="shared" si="188"/>
        <v>No Aplica</v>
      </c>
      <c r="BF260" s="40" t="str">
        <f t="shared" si="188"/>
        <v>No Aplica</v>
      </c>
      <c r="BG260" s="40" t="str">
        <f t="shared" si="188"/>
        <v>No Aplica</v>
      </c>
      <c r="BH260" s="41" t="e">
        <f>+VLOOKUP($AP260,[2]!Responsables[#Data],3,0)</f>
        <v>#REF!</v>
      </c>
      <c r="BI260" s="41" t="e">
        <f>+VLOOKUP($AA260,[2]!unidad_medida[[nombre]:[Columna1]],5,0)</f>
        <v>#REF!</v>
      </c>
    </row>
    <row r="261" spans="1:61" ht="43.5" x14ac:dyDescent="0.35">
      <c r="A261" s="58" t="s">
        <v>250</v>
      </c>
      <c r="B261" s="58" t="s">
        <v>251</v>
      </c>
      <c r="C261" s="59">
        <v>4.2</v>
      </c>
      <c r="D261" s="19">
        <f t="shared" si="168"/>
        <v>103</v>
      </c>
      <c r="E261" s="20" t="str">
        <f t="shared" si="192"/>
        <v>GR</v>
      </c>
      <c r="F261" s="21"/>
      <c r="G261" s="22"/>
      <c r="H261" s="22"/>
      <c r="I261" s="24">
        <v>100114001</v>
      </c>
      <c r="J261" s="23" t="s">
        <v>48</v>
      </c>
      <c r="K261" s="22"/>
      <c r="L261" s="22"/>
      <c r="M261" s="22"/>
      <c r="N261" s="22"/>
      <c r="O261" s="22"/>
      <c r="P261" s="53" t="str">
        <f t="shared" si="177"/>
        <v>Ventas Estimadas de Empresas del Sector Agrícola en cultivos de Papas según la Categoría de Tamaño Específica del Servicio de Impuestos Internos de Chile para el Año 2020 (USD)</v>
      </c>
      <c r="Q261" s="20" t="str">
        <f t="shared" si="191"/>
        <v>Gráfico 8</v>
      </c>
      <c r="R261" s="49" t="s">
        <v>181</v>
      </c>
      <c r="S261" s="50">
        <f t="shared" si="184"/>
        <v>100114001</v>
      </c>
      <c r="T261" s="28"/>
      <c r="U261" s="28"/>
      <c r="V261" s="28"/>
      <c r="W261" s="28"/>
      <c r="X261" s="28"/>
      <c r="Y261" s="28"/>
      <c r="Z261" s="25" t="str">
        <f t="shared" si="185"/>
        <v>https://analytics.zoho.com/open-view/2395394000001175359?ZOHO_CRITERIA=%224.5%22.%22Id_Categor%C3%ADa%22%3D100114001</v>
      </c>
      <c r="AA261" s="54" t="s">
        <v>221</v>
      </c>
      <c r="AB261" s="30" t="str">
        <f t="shared" si="189"/>
        <v>Chile</v>
      </c>
      <c r="AC261" s="31" t="str">
        <f t="shared" si="189"/>
        <v>Año 2020</v>
      </c>
      <c r="AD261" s="32" t="str">
        <f t="shared" si="189"/>
        <v>Dólar USA</v>
      </c>
      <c r="AE261" s="30" t="str">
        <f t="shared" si="189"/>
        <v>Ventas</v>
      </c>
      <c r="AG261" s="33" t="str">
        <f t="shared" si="162"/>
        <v>Gráfico 8</v>
      </c>
      <c r="AH261" s="34" t="str">
        <f t="shared" si="170"/>
        <v>Ventas Estimadas Agricultura</v>
      </c>
      <c r="AI261" s="34" t="str">
        <f t="shared" si="154"/>
        <v>Ventas estimadas de empresas dedicadas a agricultura y/o ganadería</v>
      </c>
      <c r="AJ261" s="34" t="str">
        <f t="shared" si="163"/>
        <v>Ventas Estimadas de Empresas del Sector Agrícola en cultivos de Papas según la Categoría de Tamaño Específica del Servicio de Impuestos Internos de Chile para el Año 2020 (USD)</v>
      </c>
      <c r="AK261" s="35" t="str">
        <f t="shared" si="190"/>
        <v>Año 2020</v>
      </c>
      <c r="AL261" s="34" t="str">
        <f t="shared" si="190"/>
        <v>venta estimada, empresas en agricultura, cultivos, actividad económica, agricultura, ganadería</v>
      </c>
      <c r="AM261" s="36" t="str">
        <f t="shared" si="164"/>
        <v>https://analytics.zoho.com/open-view/2395394000001175359?ZOHO_CRITERIA=%224.5%22.%22Id_Categor%C3%ADa%22%3D100114001</v>
      </c>
      <c r="AN261" s="44" t="str">
        <f t="shared" si="186"/>
        <v>CHL</v>
      </c>
      <c r="AO261" s="44" t="str">
        <f t="shared" si="186"/>
        <v>País</v>
      </c>
      <c r="AP261" s="34" t="str">
        <f t="shared" si="186"/>
        <v>Número de Empleados de las empresas dedicadas a una actividad económica asociada a la agricultura o la ganadería, según tamaño de la empresa.</v>
      </c>
      <c r="AQ261" s="45">
        <f t="shared" si="186"/>
        <v>44324</v>
      </c>
      <c r="AR261" s="36" t="str">
        <f t="shared" si="186"/>
        <v>Español</v>
      </c>
      <c r="AS261" s="36" t="str">
        <f t="shared" si="186"/>
        <v>Naty</v>
      </c>
      <c r="AT261" s="40" t="str">
        <f t="shared" si="186"/>
        <v>No Aplica</v>
      </c>
      <c r="AU261" s="40" t="str">
        <f t="shared" si="186"/>
        <v>No Aplica</v>
      </c>
      <c r="AV261" s="40" t="str">
        <f t="shared" si="186"/>
        <v>No Aplica</v>
      </c>
      <c r="AW261" s="35">
        <v>100114001</v>
      </c>
      <c r="AX261" s="41" t="e">
        <f t="shared" si="187"/>
        <v>#REF!</v>
      </c>
      <c r="AY261" s="46" t="str">
        <f t="shared" si="187"/>
        <v>Fruta</v>
      </c>
      <c r="AZ261" s="40">
        <f t="shared" si="187"/>
        <v>38</v>
      </c>
      <c r="BA261" s="41" t="e">
        <f>+VLOOKUP($Z261,[2]!Temporalidad[[nombre]:[Columna1]],7,0)</f>
        <v>#REF!</v>
      </c>
      <c r="BB261" s="41" t="e">
        <f>+VLOOKUP($B261,[2]!Tipo_Gráfico[#Data],2,0)</f>
        <v>#REF!</v>
      </c>
      <c r="BC261" s="36" t="str">
        <f t="shared" si="172"/>
        <v>Servicio de Impuestos Internos , Ministerio de Hacienda, Chile</v>
      </c>
      <c r="BD261" s="35" t="e">
        <f>+VLOOKUP($AA261,[2]!unidad_medida[[nombre]:[Columna1]],2,0)</f>
        <v>#REF!</v>
      </c>
      <c r="BE261" s="40" t="str">
        <f t="shared" si="188"/>
        <v>No Aplica</v>
      </c>
      <c r="BF261" s="40" t="str">
        <f t="shared" si="188"/>
        <v>No Aplica</v>
      </c>
      <c r="BG261" s="40" t="str">
        <f t="shared" si="188"/>
        <v>No Aplica</v>
      </c>
      <c r="BH261" s="41" t="e">
        <f>+VLOOKUP($AP261,[2]!Responsables[#Data],3,0)</f>
        <v>#REF!</v>
      </c>
      <c r="BI261" s="41" t="e">
        <f>+VLOOKUP($AA261,[2]!unidad_medida[[nombre]:[Columna1]],5,0)</f>
        <v>#REF!</v>
      </c>
    </row>
    <row r="262" spans="1:61" ht="43.5" x14ac:dyDescent="0.35">
      <c r="A262" s="58" t="s">
        <v>250</v>
      </c>
      <c r="B262" s="58" t="s">
        <v>251</v>
      </c>
      <c r="C262" s="59">
        <v>4.2</v>
      </c>
      <c r="D262" s="19">
        <f t="shared" si="168"/>
        <v>104</v>
      </c>
      <c r="E262" s="20" t="str">
        <f t="shared" si="192"/>
        <v>GR</v>
      </c>
      <c r="F262" s="21"/>
      <c r="G262" s="22"/>
      <c r="H262" s="22"/>
      <c r="I262" s="24">
        <v>100114002</v>
      </c>
      <c r="J262" s="23" t="s">
        <v>48</v>
      </c>
      <c r="K262" s="22"/>
      <c r="L262" s="22"/>
      <c r="M262" s="22"/>
      <c r="N262" s="22"/>
      <c r="O262" s="22"/>
      <c r="P262" s="53" t="str">
        <f t="shared" si="177"/>
        <v>Ventas Estimadas de Empresas del Sector Agrícola en cultivos de Camotes según la Categoría de Tamaño Específica del Servicio de Impuestos Internos de Chile para el Año 2020 (USD)</v>
      </c>
      <c r="Q262" s="20" t="str">
        <f t="shared" si="191"/>
        <v>Gráfico 8</v>
      </c>
      <c r="R262" s="49" t="s">
        <v>183</v>
      </c>
      <c r="S262" s="50">
        <f t="shared" si="184"/>
        <v>100114002</v>
      </c>
      <c r="T262" s="28"/>
      <c r="U262" s="28"/>
      <c r="V262" s="28"/>
      <c r="W262" s="28"/>
      <c r="X262" s="28"/>
      <c r="Y262" s="28"/>
      <c r="Z262" s="25" t="str">
        <f t="shared" si="185"/>
        <v>https://analytics.zoho.com/open-view/2395394000001175359?ZOHO_CRITERIA=%224.5%22.%22Id_Categor%C3%ADa%22%3D100114002</v>
      </c>
      <c r="AA262" s="54" t="s">
        <v>222</v>
      </c>
      <c r="AB262" s="30" t="str">
        <f t="shared" si="189"/>
        <v>Chile</v>
      </c>
      <c r="AC262" s="31" t="str">
        <f t="shared" si="189"/>
        <v>Año 2020</v>
      </c>
      <c r="AD262" s="32" t="str">
        <f t="shared" si="189"/>
        <v>Dólar USA</v>
      </c>
      <c r="AE262" s="30" t="str">
        <f t="shared" si="189"/>
        <v>Ventas</v>
      </c>
      <c r="AG262" s="33" t="str">
        <f t="shared" si="162"/>
        <v>Gráfico 8</v>
      </c>
      <c r="AH262" s="34" t="str">
        <f t="shared" si="170"/>
        <v>Ventas Estimadas Agricultura</v>
      </c>
      <c r="AI262" s="34" t="str">
        <f t="shared" si="154"/>
        <v>Ventas estimadas de empresas dedicadas a agricultura y/o ganadería</v>
      </c>
      <c r="AJ262" s="34" t="str">
        <f t="shared" si="163"/>
        <v>Ventas Estimadas de Empresas del Sector Agrícola en cultivos de Camotes según la Categoría de Tamaño Específica del Servicio de Impuestos Internos de Chile para el Año 2020 (USD)</v>
      </c>
      <c r="AK262" s="35" t="str">
        <f t="shared" si="190"/>
        <v>Año 2020</v>
      </c>
      <c r="AL262" s="34" t="str">
        <f t="shared" si="190"/>
        <v>venta estimada, empresas en agricultura, cultivos, actividad económica, agricultura, ganadería</v>
      </c>
      <c r="AM262" s="36" t="str">
        <f t="shared" si="164"/>
        <v>https://analytics.zoho.com/open-view/2395394000001175359?ZOHO_CRITERIA=%224.5%22.%22Id_Categor%C3%ADa%22%3D100114002</v>
      </c>
      <c r="AN262" s="44" t="str">
        <f t="shared" si="186"/>
        <v>CHL</v>
      </c>
      <c r="AO262" s="44" t="str">
        <f t="shared" si="186"/>
        <v>País</v>
      </c>
      <c r="AP262" s="34" t="str">
        <f t="shared" si="186"/>
        <v>Número de Empleados de las empresas dedicadas a una actividad económica asociada a la agricultura o la ganadería, según tamaño de la empresa.</v>
      </c>
      <c r="AQ262" s="45">
        <f t="shared" si="186"/>
        <v>44324</v>
      </c>
      <c r="AR262" s="36" t="str">
        <f t="shared" si="186"/>
        <v>Español</v>
      </c>
      <c r="AS262" s="36" t="str">
        <f t="shared" si="186"/>
        <v>Naty</v>
      </c>
      <c r="AT262" s="40" t="str">
        <f t="shared" si="186"/>
        <v>No Aplica</v>
      </c>
      <c r="AU262" s="40" t="str">
        <f t="shared" si="186"/>
        <v>No Aplica</v>
      </c>
      <c r="AV262" s="40" t="str">
        <f t="shared" si="186"/>
        <v>No Aplica</v>
      </c>
      <c r="AW262" s="35">
        <v>100114002</v>
      </c>
      <c r="AX262" s="41" t="e">
        <f t="shared" si="187"/>
        <v>#REF!</v>
      </c>
      <c r="AY262" s="46" t="str">
        <f t="shared" si="187"/>
        <v>Fruta</v>
      </c>
      <c r="AZ262" s="40">
        <f t="shared" si="187"/>
        <v>38</v>
      </c>
      <c r="BA262" s="41" t="e">
        <f>+VLOOKUP($Z262,[2]!Temporalidad[[nombre]:[Columna1]],7,0)</f>
        <v>#REF!</v>
      </c>
      <c r="BB262" s="41" t="e">
        <f>+VLOOKUP($B262,[2]!Tipo_Gráfico[#Data],2,0)</f>
        <v>#REF!</v>
      </c>
      <c r="BC262" s="36" t="str">
        <f t="shared" si="172"/>
        <v>Servicio de Impuestos Internos , Ministerio de Hacienda, Chile</v>
      </c>
      <c r="BD262" s="35" t="e">
        <f>+VLOOKUP($AA262,[2]!unidad_medida[[nombre]:[Columna1]],2,0)</f>
        <v>#REF!</v>
      </c>
      <c r="BE262" s="40" t="str">
        <f t="shared" si="188"/>
        <v>No Aplica</v>
      </c>
      <c r="BF262" s="40" t="str">
        <f t="shared" si="188"/>
        <v>No Aplica</v>
      </c>
      <c r="BG262" s="40" t="str">
        <f t="shared" si="188"/>
        <v>No Aplica</v>
      </c>
      <c r="BH262" s="41" t="e">
        <f>+VLOOKUP($AP262,[2]!Responsables[#Data],3,0)</f>
        <v>#REF!</v>
      </c>
      <c r="BI262" s="41" t="e">
        <f>+VLOOKUP($AA262,[2]!unidad_medida[[nombre]:[Columna1]],5,0)</f>
        <v>#REF!</v>
      </c>
    </row>
    <row r="263" spans="1:61" ht="43.5" x14ac:dyDescent="0.35">
      <c r="A263" s="58" t="s">
        <v>250</v>
      </c>
      <c r="B263" s="58" t="s">
        <v>251</v>
      </c>
      <c r="C263" s="59">
        <v>4.2</v>
      </c>
      <c r="D263" s="19">
        <f t="shared" si="168"/>
        <v>105</v>
      </c>
      <c r="E263" s="20" t="str">
        <f t="shared" si="192"/>
        <v>GR</v>
      </c>
      <c r="F263" s="21"/>
      <c r="G263" s="22"/>
      <c r="H263" s="22"/>
      <c r="I263" s="24">
        <v>100114015</v>
      </c>
      <c r="J263" s="23" t="s">
        <v>48</v>
      </c>
      <c r="K263" s="22"/>
      <c r="L263" s="22"/>
      <c r="M263" s="22"/>
      <c r="N263" s="22"/>
      <c r="O263" s="22"/>
      <c r="P263" s="53" t="str">
        <f t="shared" si="177"/>
        <v>Ventas Estimadas de Empresas del Sector Agrícola en cultivos de Otros tubérculos según la Categoría de Tamaño Específica del Servicio de Impuestos Internos de Chile para el Año 2020 (USD)</v>
      </c>
      <c r="Q263" s="20" t="str">
        <f t="shared" si="191"/>
        <v>Gráfico 8</v>
      </c>
      <c r="R263" s="49" t="s">
        <v>185</v>
      </c>
      <c r="S263" s="50">
        <f t="shared" si="184"/>
        <v>100114015</v>
      </c>
      <c r="T263" s="28"/>
      <c r="U263" s="28"/>
      <c r="V263" s="28"/>
      <c r="W263" s="28"/>
      <c r="X263" s="28"/>
      <c r="Y263" s="28"/>
      <c r="Z263" s="25" t="str">
        <f t="shared" si="185"/>
        <v>https://analytics.zoho.com/open-view/2395394000001175359?ZOHO_CRITERIA=%224.5%22.%22Id_Categor%C3%ADa%22%3D100114015</v>
      </c>
      <c r="AA263" s="54" t="s">
        <v>223</v>
      </c>
      <c r="AB263" s="30" t="str">
        <f t="shared" si="189"/>
        <v>Chile</v>
      </c>
      <c r="AC263" s="31" t="str">
        <f t="shared" si="189"/>
        <v>Año 2020</v>
      </c>
      <c r="AD263" s="32" t="str">
        <f t="shared" si="189"/>
        <v>Dólar USA</v>
      </c>
      <c r="AE263" s="30" t="str">
        <f t="shared" si="189"/>
        <v>Ventas</v>
      </c>
      <c r="AG263" s="33" t="str">
        <f t="shared" si="162"/>
        <v>Gráfico 8</v>
      </c>
      <c r="AH263" s="34" t="str">
        <f t="shared" si="170"/>
        <v>Ventas Estimadas Agricultura</v>
      </c>
      <c r="AI263" s="34" t="str">
        <f t="shared" si="154"/>
        <v>Ventas estimadas de empresas dedicadas a agricultura y/o ganadería</v>
      </c>
      <c r="AJ263" s="34" t="str">
        <f t="shared" si="163"/>
        <v>Ventas Estimadas de Empresas del Sector Agrícola en cultivos de Otros tubérculos según la Categoría de Tamaño Específica del Servicio de Impuestos Internos de Chile para el Año 2020 (USD)</v>
      </c>
      <c r="AK263" s="35" t="str">
        <f t="shared" si="190"/>
        <v>Año 2020</v>
      </c>
      <c r="AL263" s="34" t="str">
        <f t="shared" si="190"/>
        <v>venta estimada, empresas en agricultura, cultivos, actividad económica, agricultura, ganadería</v>
      </c>
      <c r="AM263" s="36" t="str">
        <f t="shared" si="164"/>
        <v>https://analytics.zoho.com/open-view/2395394000001175359?ZOHO_CRITERIA=%224.5%22.%22Id_Categor%C3%ADa%22%3D100114015</v>
      </c>
      <c r="AN263" s="44" t="str">
        <f t="shared" si="186"/>
        <v>CHL</v>
      </c>
      <c r="AO263" s="44" t="str">
        <f t="shared" si="186"/>
        <v>País</v>
      </c>
      <c r="AP263" s="34" t="str">
        <f t="shared" si="186"/>
        <v>Número de Empleados de las empresas dedicadas a una actividad económica asociada a la agricultura o la ganadería, según tamaño de la empresa.</v>
      </c>
      <c r="AQ263" s="45">
        <f t="shared" si="186"/>
        <v>44324</v>
      </c>
      <c r="AR263" s="36" t="str">
        <f t="shared" si="186"/>
        <v>Español</v>
      </c>
      <c r="AS263" s="36" t="str">
        <f t="shared" si="186"/>
        <v>Naty</v>
      </c>
      <c r="AT263" s="40" t="str">
        <f t="shared" si="186"/>
        <v>No Aplica</v>
      </c>
      <c r="AU263" s="40" t="str">
        <f t="shared" si="186"/>
        <v>No Aplica</v>
      </c>
      <c r="AV263" s="40" t="str">
        <f t="shared" si="186"/>
        <v>No Aplica</v>
      </c>
      <c r="AW263" s="35">
        <v>100114015</v>
      </c>
      <c r="AX263" s="41" t="e">
        <f t="shared" si="187"/>
        <v>#REF!</v>
      </c>
      <c r="AY263" s="46" t="str">
        <f t="shared" si="187"/>
        <v>Fruta</v>
      </c>
      <c r="AZ263" s="40">
        <f t="shared" si="187"/>
        <v>38</v>
      </c>
      <c r="BA263" s="41" t="e">
        <f>+VLOOKUP($Z263,[2]!Temporalidad[[nombre]:[Columna1]],7,0)</f>
        <v>#REF!</v>
      </c>
      <c r="BB263" s="41" t="e">
        <f>+VLOOKUP($B263,[2]!Tipo_Gráfico[#Data],2,0)</f>
        <v>#REF!</v>
      </c>
      <c r="BC263" s="36" t="str">
        <f t="shared" si="172"/>
        <v>Servicio de Impuestos Internos , Ministerio de Hacienda, Chile</v>
      </c>
      <c r="BD263" s="35" t="e">
        <f>+VLOOKUP($AA263,[2]!unidad_medida[[nombre]:[Columna1]],2,0)</f>
        <v>#REF!</v>
      </c>
      <c r="BE263" s="40" t="str">
        <f t="shared" si="188"/>
        <v>No Aplica</v>
      </c>
      <c r="BF263" s="40" t="str">
        <f t="shared" si="188"/>
        <v>No Aplica</v>
      </c>
      <c r="BG263" s="40" t="str">
        <f t="shared" si="188"/>
        <v>No Aplica</v>
      </c>
      <c r="BH263" s="41" t="e">
        <f>+VLOOKUP($AP263,[2]!Responsables[#Data],3,0)</f>
        <v>#REF!</v>
      </c>
      <c r="BI263" s="41" t="e">
        <f>+VLOOKUP($AA263,[2]!unidad_medida[[nombre]:[Columna1]],5,0)</f>
        <v>#REF!</v>
      </c>
    </row>
    <row r="264" spans="1:61" ht="43.5" x14ac:dyDescent="0.35">
      <c r="A264" s="58" t="s">
        <v>250</v>
      </c>
      <c r="B264" s="58" t="s">
        <v>251</v>
      </c>
      <c r="C264" s="59">
        <v>4.2</v>
      </c>
      <c r="D264" s="19">
        <f t="shared" si="168"/>
        <v>106</v>
      </c>
      <c r="E264" s="20" t="str">
        <f t="shared" si="192"/>
        <v>GR</v>
      </c>
      <c r="F264" s="21"/>
      <c r="G264" s="22"/>
      <c r="H264" s="22"/>
      <c r="I264" s="24">
        <v>100115001</v>
      </c>
      <c r="J264" s="23" t="s">
        <v>48</v>
      </c>
      <c r="K264" s="22"/>
      <c r="L264" s="22"/>
      <c r="M264" s="22"/>
      <c r="N264" s="22"/>
      <c r="O264" s="22"/>
      <c r="P264" s="53" t="str">
        <f t="shared" si="177"/>
        <v>Ventas Estimadas de Empresas del Sector Agrícola en cultivos de Semillas de hortalizas según la Categoría de Tamaño Específica del Servicio de Impuestos Internos de Chile para el Año 2020 (USD)</v>
      </c>
      <c r="Q264" s="20" t="str">
        <f t="shared" si="191"/>
        <v>Gráfico 8</v>
      </c>
      <c r="R264" s="49" t="s">
        <v>187</v>
      </c>
      <c r="S264" s="50">
        <f t="shared" si="184"/>
        <v>100115001</v>
      </c>
      <c r="T264" s="28"/>
      <c r="U264" s="28"/>
      <c r="V264" s="28"/>
      <c r="W264" s="28"/>
      <c r="X264" s="28"/>
      <c r="Y264" s="28"/>
      <c r="Z264" s="25" t="str">
        <f t="shared" si="185"/>
        <v>https://analytics.zoho.com/open-view/2395394000001175359?ZOHO_CRITERIA=%224.5%22.%22Id_Categor%C3%ADa%22%3D100115001</v>
      </c>
      <c r="AA264" s="54" t="s">
        <v>224</v>
      </c>
      <c r="AB264" s="30" t="str">
        <f t="shared" si="189"/>
        <v>Chile</v>
      </c>
      <c r="AC264" s="31" t="str">
        <f t="shared" si="189"/>
        <v>Año 2020</v>
      </c>
      <c r="AD264" s="32" t="str">
        <f t="shared" si="189"/>
        <v>Dólar USA</v>
      </c>
      <c r="AE264" s="30" t="str">
        <f t="shared" si="189"/>
        <v>Ventas</v>
      </c>
      <c r="AG264" s="33" t="str">
        <f t="shared" si="162"/>
        <v>Gráfico 8</v>
      </c>
      <c r="AH264" s="34" t="str">
        <f t="shared" si="170"/>
        <v>Ventas Estimadas Agricultura</v>
      </c>
      <c r="AI264" s="34" t="str">
        <f t="shared" si="154"/>
        <v>Ventas estimadas de empresas dedicadas a agricultura y/o ganadería</v>
      </c>
      <c r="AJ264" s="34" t="str">
        <f t="shared" si="163"/>
        <v>Ventas Estimadas de Empresas del Sector Agrícola en cultivos de Semillas de hortalizas según la Categoría de Tamaño Específica del Servicio de Impuestos Internos de Chile para el Año 2020 (USD)</v>
      </c>
      <c r="AK264" s="35" t="str">
        <f t="shared" si="190"/>
        <v>Año 2020</v>
      </c>
      <c r="AL264" s="34" t="str">
        <f t="shared" si="190"/>
        <v>venta estimada, empresas en agricultura, cultivos, actividad económica, agricultura, ganadería</v>
      </c>
      <c r="AM264" s="36" t="str">
        <f t="shared" si="164"/>
        <v>https://analytics.zoho.com/open-view/2395394000001175359?ZOHO_CRITERIA=%224.5%22.%22Id_Categor%C3%ADa%22%3D100115001</v>
      </c>
      <c r="AN264" s="44" t="str">
        <f t="shared" si="186"/>
        <v>CHL</v>
      </c>
      <c r="AO264" s="44" t="str">
        <f t="shared" si="186"/>
        <v>País</v>
      </c>
      <c r="AP264" s="34" t="str">
        <f t="shared" si="186"/>
        <v>Número de Empleados de las empresas dedicadas a una actividad económica asociada a la agricultura o la ganadería, según tamaño de la empresa.</v>
      </c>
      <c r="AQ264" s="45">
        <f t="shared" si="186"/>
        <v>44324</v>
      </c>
      <c r="AR264" s="36" t="str">
        <f t="shared" si="186"/>
        <v>Español</v>
      </c>
      <c r="AS264" s="36" t="str">
        <f t="shared" si="186"/>
        <v>Naty</v>
      </c>
      <c r="AT264" s="40" t="str">
        <f t="shared" si="186"/>
        <v>No Aplica</v>
      </c>
      <c r="AU264" s="40" t="str">
        <f t="shared" si="186"/>
        <v>No Aplica</v>
      </c>
      <c r="AV264" s="40" t="str">
        <f t="shared" si="186"/>
        <v>No Aplica</v>
      </c>
      <c r="AW264" s="35">
        <v>100115001</v>
      </c>
      <c r="AX264" s="41" t="e">
        <f t="shared" si="187"/>
        <v>#REF!</v>
      </c>
      <c r="AY264" s="46" t="str">
        <f t="shared" si="187"/>
        <v>Fruta</v>
      </c>
      <c r="AZ264" s="40">
        <f t="shared" si="187"/>
        <v>38</v>
      </c>
      <c r="BA264" s="41" t="e">
        <f>+VLOOKUP($Z264,[2]!Temporalidad[[nombre]:[Columna1]],7,0)</f>
        <v>#REF!</v>
      </c>
      <c r="BB264" s="41" t="e">
        <f>+VLOOKUP($B264,[2]!Tipo_Gráfico[#Data],2,0)</f>
        <v>#REF!</v>
      </c>
      <c r="BC264" s="36" t="str">
        <f t="shared" si="172"/>
        <v>Servicio de Impuestos Internos , Ministerio de Hacienda, Chile</v>
      </c>
      <c r="BD264" s="35" t="e">
        <f>+VLOOKUP($AA264,[2]!unidad_medida[[nombre]:[Columna1]],2,0)</f>
        <v>#REF!</v>
      </c>
      <c r="BE264" s="40" t="str">
        <f t="shared" si="188"/>
        <v>No Aplica</v>
      </c>
      <c r="BF264" s="40" t="str">
        <f t="shared" si="188"/>
        <v>No Aplica</v>
      </c>
      <c r="BG264" s="40" t="str">
        <f t="shared" si="188"/>
        <v>No Aplica</v>
      </c>
      <c r="BH264" s="41" t="e">
        <f>+VLOOKUP($AP264,[2]!Responsables[#Data],3,0)</f>
        <v>#REF!</v>
      </c>
      <c r="BI264" s="41" t="e">
        <f>+VLOOKUP($AA264,[2]!unidad_medida[[nombre]:[Columna1]],5,0)</f>
        <v>#REF!</v>
      </c>
    </row>
    <row r="265" spans="1:61" ht="43.5" x14ac:dyDescent="0.35">
      <c r="A265" s="58" t="s">
        <v>250</v>
      </c>
      <c r="B265" s="58" t="s">
        <v>251</v>
      </c>
      <c r="C265" s="59">
        <v>4.2</v>
      </c>
      <c r="D265" s="19">
        <f t="shared" si="168"/>
        <v>107</v>
      </c>
      <c r="E265" s="20" t="str">
        <f t="shared" si="192"/>
        <v>GR</v>
      </c>
      <c r="F265" s="21"/>
      <c r="G265" s="22"/>
      <c r="H265" s="22"/>
      <c r="I265" s="24">
        <v>100115003</v>
      </c>
      <c r="J265" s="23" t="s">
        <v>48</v>
      </c>
      <c r="K265" s="22"/>
      <c r="L265" s="22"/>
      <c r="M265" s="22"/>
      <c r="N265" s="22"/>
      <c r="O265" s="22"/>
      <c r="P265" s="53" t="str">
        <f t="shared" si="177"/>
        <v>Ventas Estimadas de Empresas del Sector Agrícola en cultivos de Otras semillas de cereales, legumbres y oleaginosas según la Categoría de Tamaño Específica del Servicio de Impuestos Internos de Chile para el Año 2020 (USD)</v>
      </c>
      <c r="Q265" s="20" t="str">
        <f t="shared" si="191"/>
        <v>Gráfico 8</v>
      </c>
      <c r="R265" s="49" t="s">
        <v>189</v>
      </c>
      <c r="S265" s="50">
        <f t="shared" si="184"/>
        <v>100115003</v>
      </c>
      <c r="T265" s="28"/>
      <c r="U265" s="28"/>
      <c r="V265" s="28"/>
      <c r="W265" s="28"/>
      <c r="X265" s="28"/>
      <c r="Y265" s="28"/>
      <c r="Z265" s="25" t="str">
        <f t="shared" si="185"/>
        <v>https://analytics.zoho.com/open-view/2395394000001175359?ZOHO_CRITERIA=%224.5%22.%22Id_Categor%C3%ADa%22%3D100115003</v>
      </c>
      <c r="AA265" s="54" t="s">
        <v>225</v>
      </c>
      <c r="AB265" s="30" t="str">
        <f t="shared" si="189"/>
        <v>Chile</v>
      </c>
      <c r="AC265" s="31" t="str">
        <f t="shared" si="189"/>
        <v>Año 2020</v>
      </c>
      <c r="AD265" s="32" t="str">
        <f t="shared" si="189"/>
        <v>Dólar USA</v>
      </c>
      <c r="AE265" s="30" t="str">
        <f t="shared" si="189"/>
        <v>Ventas</v>
      </c>
      <c r="AG265" s="33" t="str">
        <f t="shared" si="162"/>
        <v>Gráfico 8</v>
      </c>
      <c r="AH265" s="34" t="str">
        <f t="shared" si="170"/>
        <v>Ventas Estimadas Agricultura</v>
      </c>
      <c r="AI265" s="34" t="str">
        <f t="shared" si="154"/>
        <v>Ventas estimadas de empresas dedicadas a agricultura y/o ganadería</v>
      </c>
      <c r="AJ265" s="34" t="str">
        <f t="shared" si="163"/>
        <v>Ventas Estimadas de Empresas del Sector Agrícola en cultivos de Otras semillas de cereales, legumbres y oleaginosas según la Categoría de Tamaño Específica del Servicio de Impuestos Internos de Chile para el Año 2020 (USD)</v>
      </c>
      <c r="AK265" s="35" t="str">
        <f t="shared" si="190"/>
        <v>Año 2020</v>
      </c>
      <c r="AL265" s="34" t="str">
        <f t="shared" si="190"/>
        <v>venta estimada, empresas en agricultura, cultivos, actividad económica, agricultura, ganadería</v>
      </c>
      <c r="AM265" s="36" t="str">
        <f t="shared" si="164"/>
        <v>https://analytics.zoho.com/open-view/2395394000001175359?ZOHO_CRITERIA=%224.5%22.%22Id_Categor%C3%ADa%22%3D100115003</v>
      </c>
      <c r="AN265" s="44" t="str">
        <f t="shared" si="186"/>
        <v>CHL</v>
      </c>
      <c r="AO265" s="44" t="str">
        <f t="shared" si="186"/>
        <v>País</v>
      </c>
      <c r="AP265" s="34" t="str">
        <f t="shared" si="186"/>
        <v>Número de Empleados de las empresas dedicadas a una actividad económica asociada a la agricultura o la ganadería, según tamaño de la empresa.</v>
      </c>
      <c r="AQ265" s="45">
        <f t="shared" si="186"/>
        <v>44324</v>
      </c>
      <c r="AR265" s="36" t="str">
        <f t="shared" si="186"/>
        <v>Español</v>
      </c>
      <c r="AS265" s="36" t="str">
        <f t="shared" si="186"/>
        <v>Naty</v>
      </c>
      <c r="AT265" s="40" t="str">
        <f t="shared" si="186"/>
        <v>No Aplica</v>
      </c>
      <c r="AU265" s="40" t="str">
        <f t="shared" si="186"/>
        <v>No Aplica</v>
      </c>
      <c r="AV265" s="40" t="str">
        <f t="shared" si="186"/>
        <v>No Aplica</v>
      </c>
      <c r="AW265" s="35">
        <v>100115003</v>
      </c>
      <c r="AX265" s="41" t="e">
        <f t="shared" si="187"/>
        <v>#REF!</v>
      </c>
      <c r="AY265" s="46" t="str">
        <f t="shared" si="187"/>
        <v>Fruta</v>
      </c>
      <c r="AZ265" s="40">
        <f t="shared" si="187"/>
        <v>38</v>
      </c>
      <c r="BA265" s="41" t="e">
        <f>+VLOOKUP($Z265,[2]!Temporalidad[[nombre]:[Columna1]],7,0)</f>
        <v>#REF!</v>
      </c>
      <c r="BB265" s="41" t="e">
        <f>+VLOOKUP($B265,[2]!Tipo_Gráfico[#Data],2,0)</f>
        <v>#REF!</v>
      </c>
      <c r="BC265" s="36" t="str">
        <f t="shared" si="172"/>
        <v>Servicio de Impuestos Internos , Ministerio de Hacienda, Chile</v>
      </c>
      <c r="BD265" s="35" t="e">
        <f>+VLOOKUP($AA265,[2]!unidad_medida[[nombre]:[Columna1]],2,0)</f>
        <v>#REF!</v>
      </c>
      <c r="BE265" s="40" t="str">
        <f t="shared" si="188"/>
        <v>No Aplica</v>
      </c>
      <c r="BF265" s="40" t="str">
        <f t="shared" si="188"/>
        <v>No Aplica</v>
      </c>
      <c r="BG265" s="40" t="str">
        <f t="shared" si="188"/>
        <v>No Aplica</v>
      </c>
      <c r="BH265" s="41" t="e">
        <f>+VLOOKUP($AP265,[2]!Responsables[#Data],3,0)</f>
        <v>#REF!</v>
      </c>
      <c r="BI265" s="41" t="e">
        <f>+VLOOKUP($AA265,[2]!unidad_medida[[nombre]:[Columna1]],5,0)</f>
        <v>#REF!</v>
      </c>
    </row>
    <row r="266" spans="1:61" ht="43.5" x14ac:dyDescent="0.35">
      <c r="A266" s="58" t="s">
        <v>250</v>
      </c>
      <c r="B266" s="58" t="s">
        <v>251</v>
      </c>
      <c r="C266" s="59">
        <v>4.2</v>
      </c>
      <c r="D266" s="19">
        <f t="shared" si="168"/>
        <v>108</v>
      </c>
      <c r="E266" s="20" t="str">
        <f t="shared" si="192"/>
        <v>GR</v>
      </c>
      <c r="F266" s="21"/>
      <c r="G266" s="22"/>
      <c r="H266" s="22"/>
      <c r="I266" s="24">
        <v>100117002</v>
      </c>
      <c r="J266" s="23" t="s">
        <v>48</v>
      </c>
      <c r="K266" s="22"/>
      <c r="L266" s="22"/>
      <c r="M266" s="22"/>
      <c r="N266" s="22"/>
      <c r="O266" s="22"/>
      <c r="P266" s="53" t="str">
        <f t="shared" si="177"/>
        <v>Ventas Estimadas de Empresas del Sector Agrícola en cultivos de Plantas de fibra según la Categoría de Tamaño Específica del Servicio de Impuestos Internos de Chile para el Año 2020 (USD)</v>
      </c>
      <c r="Q266" s="20" t="str">
        <f t="shared" si="191"/>
        <v>Gráfico 8</v>
      </c>
      <c r="R266" s="49" t="s">
        <v>191</v>
      </c>
      <c r="S266" s="50">
        <f t="shared" si="184"/>
        <v>100117002</v>
      </c>
      <c r="T266" s="28"/>
      <c r="U266" s="28"/>
      <c r="V266" s="28"/>
      <c r="W266" s="28"/>
      <c r="X266" s="28"/>
      <c r="Y266" s="28"/>
      <c r="Z266" s="25" t="str">
        <f t="shared" si="185"/>
        <v>https://analytics.zoho.com/open-view/2395394000001175359?ZOHO_CRITERIA=%224.5%22.%22Id_Categor%C3%ADa%22%3D100117002</v>
      </c>
      <c r="AA266" s="54" t="s">
        <v>226</v>
      </c>
      <c r="AB266" s="30" t="str">
        <f t="shared" si="189"/>
        <v>Chile</v>
      </c>
      <c r="AC266" s="31" t="str">
        <f t="shared" si="189"/>
        <v>Año 2020</v>
      </c>
      <c r="AD266" s="32" t="str">
        <f t="shared" si="189"/>
        <v>Dólar USA</v>
      </c>
      <c r="AE266" s="30" t="str">
        <f t="shared" si="189"/>
        <v>Ventas</v>
      </c>
      <c r="AG266" s="33" t="str">
        <f t="shared" si="162"/>
        <v>Gráfico 8</v>
      </c>
      <c r="AH266" s="34" t="str">
        <f t="shared" si="170"/>
        <v>Ventas Estimadas Agricultura</v>
      </c>
      <c r="AI266" s="34" t="str">
        <f t="shared" si="154"/>
        <v>Ventas estimadas de empresas dedicadas a agricultura y/o ganadería</v>
      </c>
      <c r="AJ266" s="34" t="str">
        <f t="shared" si="163"/>
        <v>Ventas Estimadas de Empresas del Sector Agrícola en cultivos de Plantas de fibra según la Categoría de Tamaño Específica del Servicio de Impuestos Internos de Chile para el Año 2020 (USD)</v>
      </c>
      <c r="AK266" s="35" t="str">
        <f t="shared" si="190"/>
        <v>Año 2020</v>
      </c>
      <c r="AL266" s="34" t="str">
        <f t="shared" si="190"/>
        <v>venta estimada, empresas en agricultura, cultivos, actividad económica, agricultura, ganadería</v>
      </c>
      <c r="AM266" s="36" t="str">
        <f t="shared" si="164"/>
        <v>https://analytics.zoho.com/open-view/2395394000001175359?ZOHO_CRITERIA=%224.5%22.%22Id_Categor%C3%ADa%22%3D100117002</v>
      </c>
      <c r="AN266" s="44" t="str">
        <f t="shared" si="186"/>
        <v>CHL</v>
      </c>
      <c r="AO266" s="44" t="str">
        <f t="shared" si="186"/>
        <v>País</v>
      </c>
      <c r="AP266" s="34" t="str">
        <f t="shared" si="186"/>
        <v>Número de Empleados de las empresas dedicadas a una actividad económica asociada a la agricultura o la ganadería, según tamaño de la empresa.</v>
      </c>
      <c r="AQ266" s="45">
        <f t="shared" si="186"/>
        <v>44324</v>
      </c>
      <c r="AR266" s="36" t="str">
        <f t="shared" si="186"/>
        <v>Español</v>
      </c>
      <c r="AS266" s="36" t="str">
        <f t="shared" si="186"/>
        <v>Naty</v>
      </c>
      <c r="AT266" s="40" t="str">
        <f t="shared" si="186"/>
        <v>No Aplica</v>
      </c>
      <c r="AU266" s="40" t="str">
        <f t="shared" si="186"/>
        <v>No Aplica</v>
      </c>
      <c r="AV266" s="40" t="str">
        <f t="shared" si="186"/>
        <v>No Aplica</v>
      </c>
      <c r="AW266" s="35">
        <v>100117002</v>
      </c>
      <c r="AX266" s="41" t="e">
        <f t="shared" si="187"/>
        <v>#REF!</v>
      </c>
      <c r="AY266" s="46" t="str">
        <f t="shared" si="187"/>
        <v>Fruta</v>
      </c>
      <c r="AZ266" s="40">
        <f t="shared" si="187"/>
        <v>38</v>
      </c>
      <c r="BA266" s="41" t="e">
        <f>+VLOOKUP($Z266,[2]!Temporalidad[[nombre]:[Columna1]],7,0)</f>
        <v>#REF!</v>
      </c>
      <c r="BB266" s="41" t="e">
        <f>+VLOOKUP($B266,[2]!Tipo_Gráfico[#Data],2,0)</f>
        <v>#REF!</v>
      </c>
      <c r="BC266" s="36" t="str">
        <f t="shared" si="172"/>
        <v>Servicio de Impuestos Internos , Ministerio de Hacienda, Chile</v>
      </c>
      <c r="BD266" s="35" t="e">
        <f>+VLOOKUP($AA266,[2]!unidad_medida[[nombre]:[Columna1]],2,0)</f>
        <v>#REF!</v>
      </c>
      <c r="BE266" s="40" t="str">
        <f t="shared" si="188"/>
        <v>No Aplica</v>
      </c>
      <c r="BF266" s="40" t="str">
        <f t="shared" si="188"/>
        <v>No Aplica</v>
      </c>
      <c r="BG266" s="40" t="str">
        <f t="shared" si="188"/>
        <v>No Aplica</v>
      </c>
      <c r="BH266" s="41" t="e">
        <f>+VLOOKUP($AP266,[2]!Responsables[#Data],3,0)</f>
        <v>#REF!</v>
      </c>
      <c r="BI266" s="41" t="e">
        <f>+VLOOKUP($AA266,[2]!unidad_medida[[nombre]:[Columna1]],5,0)</f>
        <v>#REF!</v>
      </c>
    </row>
    <row r="267" spans="1:61" ht="43.5" x14ac:dyDescent="0.35">
      <c r="A267" s="58" t="s">
        <v>250</v>
      </c>
      <c r="B267" s="58" t="s">
        <v>251</v>
      </c>
      <c r="C267" s="59">
        <v>4.2</v>
      </c>
      <c r="D267" s="19">
        <f t="shared" si="168"/>
        <v>109</v>
      </c>
      <c r="E267" s="20" t="str">
        <f t="shared" si="192"/>
        <v>GR</v>
      </c>
      <c r="F267" s="21"/>
      <c r="G267" s="22"/>
      <c r="H267" s="22"/>
      <c r="I267" s="24">
        <v>100117005</v>
      </c>
      <c r="J267" s="23" t="s">
        <v>48</v>
      </c>
      <c r="K267" s="22"/>
      <c r="L267" s="22"/>
      <c r="M267" s="22"/>
      <c r="N267" s="22"/>
      <c r="O267" s="22"/>
      <c r="P267" s="53" t="str">
        <f t="shared" si="177"/>
        <v>Ventas Estimadas de Empresas del Sector Agrícola en cultivos de Flores según la Categoría de Tamaño Específica del Servicio de Impuestos Internos de Chile para el Año 2020 (USD)</v>
      </c>
      <c r="Q267" s="20" t="str">
        <f t="shared" si="191"/>
        <v>Gráfico 8</v>
      </c>
      <c r="R267" s="49" t="s">
        <v>193</v>
      </c>
      <c r="S267" s="50">
        <f t="shared" si="184"/>
        <v>100117005</v>
      </c>
      <c r="T267" s="28"/>
      <c r="U267" s="28"/>
      <c r="V267" s="28"/>
      <c r="W267" s="28"/>
      <c r="X267" s="28"/>
      <c r="Y267" s="28"/>
      <c r="Z267" s="25" t="str">
        <f t="shared" si="185"/>
        <v>https://analytics.zoho.com/open-view/2395394000001175359?ZOHO_CRITERIA=%224.5%22.%22Id_Categor%C3%ADa%22%3D100117005</v>
      </c>
      <c r="AA267" s="54" t="s">
        <v>227</v>
      </c>
      <c r="AB267" s="30" t="str">
        <f t="shared" si="189"/>
        <v>Chile</v>
      </c>
      <c r="AC267" s="31" t="str">
        <f t="shared" si="189"/>
        <v>Año 2020</v>
      </c>
      <c r="AD267" s="32" t="str">
        <f t="shared" si="189"/>
        <v>Dólar USA</v>
      </c>
      <c r="AE267" s="30" t="str">
        <f t="shared" si="189"/>
        <v>Ventas</v>
      </c>
      <c r="AG267" s="33" t="str">
        <f t="shared" si="162"/>
        <v>Gráfico 8</v>
      </c>
      <c r="AH267" s="34" t="str">
        <f t="shared" si="170"/>
        <v>Ventas Estimadas Agricultura</v>
      </c>
      <c r="AI267" s="34" t="str">
        <f t="shared" si="154"/>
        <v>Ventas estimadas de empresas dedicadas a agricultura y/o ganadería</v>
      </c>
      <c r="AJ267" s="34" t="str">
        <f t="shared" si="163"/>
        <v>Ventas Estimadas de Empresas del Sector Agrícola en cultivos de Flores según la Categoría de Tamaño Específica del Servicio de Impuestos Internos de Chile para el Año 2020 (USD)</v>
      </c>
      <c r="AK267" s="35" t="str">
        <f t="shared" si="190"/>
        <v>Año 2020</v>
      </c>
      <c r="AL267" s="34" t="str">
        <f t="shared" si="190"/>
        <v>venta estimada, empresas en agricultura, cultivos, actividad económica, agricultura, ganadería</v>
      </c>
      <c r="AM267" s="36" t="str">
        <f t="shared" si="164"/>
        <v>https://analytics.zoho.com/open-view/2395394000001175359?ZOHO_CRITERIA=%224.5%22.%22Id_Categor%C3%ADa%22%3D100117005</v>
      </c>
      <c r="AN267" s="44" t="str">
        <f t="shared" si="186"/>
        <v>CHL</v>
      </c>
      <c r="AO267" s="44" t="str">
        <f t="shared" si="186"/>
        <v>País</v>
      </c>
      <c r="AP267" s="34" t="str">
        <f t="shared" si="186"/>
        <v>Número de Empleados de las empresas dedicadas a una actividad económica asociada a la agricultura o la ganadería, según tamaño de la empresa.</v>
      </c>
      <c r="AQ267" s="45">
        <f t="shared" si="186"/>
        <v>44324</v>
      </c>
      <c r="AR267" s="36" t="str">
        <f t="shared" si="186"/>
        <v>Español</v>
      </c>
      <c r="AS267" s="36" t="str">
        <f t="shared" si="186"/>
        <v>Naty</v>
      </c>
      <c r="AT267" s="40" t="str">
        <f t="shared" si="186"/>
        <v>No Aplica</v>
      </c>
      <c r="AU267" s="40" t="str">
        <f t="shared" si="186"/>
        <v>No Aplica</v>
      </c>
      <c r="AV267" s="40" t="str">
        <f t="shared" si="186"/>
        <v>No Aplica</v>
      </c>
      <c r="AW267" s="35">
        <v>100117005</v>
      </c>
      <c r="AX267" s="41" t="e">
        <f t="shared" si="187"/>
        <v>#REF!</v>
      </c>
      <c r="AY267" s="46" t="str">
        <f t="shared" si="187"/>
        <v>Fruta</v>
      </c>
      <c r="AZ267" s="40">
        <f t="shared" si="187"/>
        <v>38</v>
      </c>
      <c r="BA267" s="41" t="e">
        <f>+VLOOKUP($Z267,[2]!Temporalidad[[nombre]:[Columna1]],7,0)</f>
        <v>#REF!</v>
      </c>
      <c r="BB267" s="41" t="e">
        <f>+VLOOKUP($B267,[2]!Tipo_Gráfico[#Data],2,0)</f>
        <v>#REF!</v>
      </c>
      <c r="BC267" s="36" t="str">
        <f t="shared" si="172"/>
        <v>Servicio de Impuestos Internos , Ministerio de Hacienda, Chile</v>
      </c>
      <c r="BD267" s="35" t="e">
        <f>+VLOOKUP($AA267,[2]!unidad_medida[[nombre]:[Columna1]],2,0)</f>
        <v>#REF!</v>
      </c>
      <c r="BE267" s="40" t="str">
        <f t="shared" si="188"/>
        <v>No Aplica</v>
      </c>
      <c r="BF267" s="40" t="str">
        <f t="shared" si="188"/>
        <v>No Aplica</v>
      </c>
      <c r="BG267" s="40" t="str">
        <f t="shared" si="188"/>
        <v>No Aplica</v>
      </c>
      <c r="BH267" s="41" t="e">
        <f>+VLOOKUP($AP267,[2]!Responsables[#Data],3,0)</f>
        <v>#REF!</v>
      </c>
      <c r="BI267" s="41" t="e">
        <f>+VLOOKUP($AA267,[2]!unidad_medida[[nombre]:[Columna1]],5,0)</f>
        <v>#REF!</v>
      </c>
    </row>
    <row r="268" spans="1:61" ht="43.5" x14ac:dyDescent="0.35">
      <c r="A268" s="58" t="s">
        <v>250</v>
      </c>
      <c r="B268" s="58" t="s">
        <v>251</v>
      </c>
      <c r="C268" s="59">
        <v>4.2</v>
      </c>
      <c r="D268" s="19">
        <f t="shared" si="168"/>
        <v>110</v>
      </c>
      <c r="E268" s="20" t="str">
        <f t="shared" si="192"/>
        <v>GR</v>
      </c>
      <c r="F268" s="21"/>
      <c r="G268" s="22"/>
      <c r="H268" s="22"/>
      <c r="I268" s="24">
        <v>100117006</v>
      </c>
      <c r="J268" s="23" t="s">
        <v>48</v>
      </c>
      <c r="K268" s="22"/>
      <c r="L268" s="22"/>
      <c r="M268" s="22"/>
      <c r="N268" s="22"/>
      <c r="O268" s="22"/>
      <c r="P268" s="53" t="str">
        <f t="shared" si="177"/>
        <v>Ventas Estimadas de Empresas del Sector Agrícola en cultivos de Forraje en praderas mejoradas o sembradas según la Categoría de Tamaño Específica del Servicio de Impuestos Internos de Chile para el Año 2020 (USD)</v>
      </c>
      <c r="Q268" s="20" t="str">
        <f t="shared" si="191"/>
        <v>Gráfico 8</v>
      </c>
      <c r="R268" s="49" t="s">
        <v>195</v>
      </c>
      <c r="S268" s="50">
        <f t="shared" si="184"/>
        <v>100117006</v>
      </c>
      <c r="T268" s="28"/>
      <c r="U268" s="28"/>
      <c r="V268" s="28"/>
      <c r="W268" s="28"/>
      <c r="X268" s="28"/>
      <c r="Y268" s="28"/>
      <c r="Z268" s="25" t="str">
        <f t="shared" si="185"/>
        <v>https://analytics.zoho.com/open-view/2395394000001175359?ZOHO_CRITERIA=%224.5%22.%22Id_Categor%C3%ADa%22%3D100117006</v>
      </c>
      <c r="AA268" s="54" t="s">
        <v>228</v>
      </c>
      <c r="AB268" s="30" t="str">
        <f t="shared" si="189"/>
        <v>Chile</v>
      </c>
      <c r="AC268" s="31" t="str">
        <f t="shared" si="189"/>
        <v>Año 2020</v>
      </c>
      <c r="AD268" s="32" t="str">
        <f t="shared" si="189"/>
        <v>Dólar USA</v>
      </c>
      <c r="AE268" s="30" t="str">
        <f t="shared" si="189"/>
        <v>Ventas</v>
      </c>
      <c r="AG268" s="33" t="str">
        <f t="shared" si="162"/>
        <v>Gráfico 8</v>
      </c>
      <c r="AH268" s="34" t="str">
        <f t="shared" si="170"/>
        <v>Ventas Estimadas Agricultura</v>
      </c>
      <c r="AI268" s="34" t="str">
        <f t="shared" si="154"/>
        <v>Ventas estimadas de empresas dedicadas a agricultura y/o ganadería</v>
      </c>
      <c r="AJ268" s="34" t="str">
        <f t="shared" si="163"/>
        <v>Ventas Estimadas de Empresas del Sector Agrícola en cultivos de Forraje en praderas mejoradas o sembradas según la Categoría de Tamaño Específica del Servicio de Impuestos Internos de Chile para el Año 2020 (USD)</v>
      </c>
      <c r="AK268" s="35" t="str">
        <f t="shared" si="190"/>
        <v>Año 2020</v>
      </c>
      <c r="AL268" s="34" t="str">
        <f t="shared" si="190"/>
        <v>venta estimada, empresas en agricultura, cultivos, actividad económica, agricultura, ganadería</v>
      </c>
      <c r="AM268" s="36" t="str">
        <f t="shared" si="164"/>
        <v>https://analytics.zoho.com/open-view/2395394000001175359?ZOHO_CRITERIA=%224.5%22.%22Id_Categor%C3%ADa%22%3D100117006</v>
      </c>
      <c r="AN268" s="44" t="str">
        <f t="shared" si="186"/>
        <v>CHL</v>
      </c>
      <c r="AO268" s="44" t="str">
        <f t="shared" si="186"/>
        <v>País</v>
      </c>
      <c r="AP268" s="34" t="str">
        <f t="shared" si="186"/>
        <v>Número de Empleados de las empresas dedicadas a una actividad económica asociada a la agricultura o la ganadería, según tamaño de la empresa.</v>
      </c>
      <c r="AQ268" s="45">
        <f t="shared" si="186"/>
        <v>44324</v>
      </c>
      <c r="AR268" s="36" t="str">
        <f t="shared" si="186"/>
        <v>Español</v>
      </c>
      <c r="AS268" s="36" t="str">
        <f t="shared" si="186"/>
        <v>Naty</v>
      </c>
      <c r="AT268" s="40" t="str">
        <f t="shared" si="186"/>
        <v>No Aplica</v>
      </c>
      <c r="AU268" s="40" t="str">
        <f t="shared" si="186"/>
        <v>No Aplica</v>
      </c>
      <c r="AV268" s="40" t="str">
        <f t="shared" si="186"/>
        <v>No Aplica</v>
      </c>
      <c r="AW268" s="35">
        <v>100117006</v>
      </c>
      <c r="AX268" s="41" t="e">
        <f t="shared" si="187"/>
        <v>#REF!</v>
      </c>
      <c r="AY268" s="46" t="str">
        <f t="shared" si="187"/>
        <v>Fruta</v>
      </c>
      <c r="AZ268" s="40">
        <f t="shared" si="187"/>
        <v>38</v>
      </c>
      <c r="BA268" s="41" t="e">
        <f>+VLOOKUP($Z268,[2]!Temporalidad[[nombre]:[Columna1]],7,0)</f>
        <v>#REF!</v>
      </c>
      <c r="BB268" s="41" t="e">
        <f>+VLOOKUP($B268,[2]!Tipo_Gráfico[#Data],2,0)</f>
        <v>#REF!</v>
      </c>
      <c r="BC268" s="36" t="str">
        <f t="shared" si="172"/>
        <v>Servicio de Impuestos Internos , Ministerio de Hacienda, Chile</v>
      </c>
      <c r="BD268" s="35" t="e">
        <f>+VLOOKUP($AA268,[2]!unidad_medida[[nombre]:[Columna1]],2,0)</f>
        <v>#REF!</v>
      </c>
      <c r="BE268" s="40" t="str">
        <f t="shared" si="188"/>
        <v>No Aplica</v>
      </c>
      <c r="BF268" s="40" t="str">
        <f t="shared" si="188"/>
        <v>No Aplica</v>
      </c>
      <c r="BG268" s="40" t="str">
        <f t="shared" si="188"/>
        <v>No Aplica</v>
      </c>
      <c r="BH268" s="41" t="e">
        <f>+VLOOKUP($AP268,[2]!Responsables[#Data],3,0)</f>
        <v>#REF!</v>
      </c>
      <c r="BI268" s="41" t="e">
        <f>+VLOOKUP($AA268,[2]!unidad_medida[[nombre]:[Columna1]],5,0)</f>
        <v>#REF!</v>
      </c>
    </row>
    <row r="269" spans="1:61" ht="24" x14ac:dyDescent="0.35">
      <c r="A269" s="58" t="s">
        <v>250</v>
      </c>
      <c r="B269" s="58" t="s">
        <v>251</v>
      </c>
      <c r="C269" s="59">
        <v>4.2</v>
      </c>
      <c r="D269" s="19">
        <f t="shared" si="168"/>
        <v>111</v>
      </c>
      <c r="E269" s="20" t="str">
        <f t="shared" si="192"/>
        <v>GR</v>
      </c>
      <c r="F269" s="21"/>
      <c r="G269" s="22"/>
      <c r="H269" s="22"/>
      <c r="I269" s="22"/>
      <c r="J269" s="22"/>
      <c r="K269" s="22"/>
      <c r="L269" s="22"/>
      <c r="M269" s="22"/>
      <c r="N269" s="22"/>
      <c r="O269" s="22"/>
      <c r="P269"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269" s="20" t="s">
        <v>229</v>
      </c>
      <c r="R269" s="51"/>
      <c r="S269" s="52"/>
      <c r="T269" s="28"/>
      <c r="U269" s="28"/>
      <c r="V269" s="28"/>
      <c r="W269" s="28"/>
      <c r="X269" s="28"/>
      <c r="Y269" s="28"/>
      <c r="Z269" s="25" t="s">
        <v>230</v>
      </c>
      <c r="AA269" s="54" t="s">
        <v>230</v>
      </c>
      <c r="AB269" s="30" t="str">
        <f t="shared" si="189"/>
        <v>Chile</v>
      </c>
      <c r="AC269" s="31" t="str">
        <f t="shared" si="189"/>
        <v>Año 2020</v>
      </c>
      <c r="AD269" s="32" t="s">
        <v>54</v>
      </c>
      <c r="AE269" s="30" t="s">
        <v>55</v>
      </c>
      <c r="AG269" s="33" t="str">
        <f t="shared" si="162"/>
        <v>Gráfico 9</v>
      </c>
      <c r="AH269" s="34" t="s">
        <v>231</v>
      </c>
      <c r="AI269" s="34" t="str">
        <f t="shared" si="154"/>
        <v>Ventas estimadas de empresas dedicadas a agricultura y/o ganadería</v>
      </c>
      <c r="AJ269" s="34" t="str">
        <f t="shared" si="163"/>
        <v>Número de Empresas del Sector Agrícola según la Categoría de Tamaño Específica del Servicio de Impuestos Internos de Chile para el Año 2020 (USD)</v>
      </c>
      <c r="AK269" s="35" t="str">
        <f t="shared" si="190"/>
        <v>Año 2020</v>
      </c>
      <c r="AL269" s="34" t="str">
        <f t="shared" si="190"/>
        <v>venta estimada, empresas en agricultura, cultivos, actividad económica, agricultura, ganadería</v>
      </c>
      <c r="AM269" s="36" t="str">
        <f t="shared" si="164"/>
        <v>https://analytics.zoho.com/open-view/2395394000001194468</v>
      </c>
      <c r="AN269" s="44" t="str">
        <f t="shared" si="186"/>
        <v>CHL</v>
      </c>
      <c r="AO269" s="44" t="str">
        <f t="shared" si="186"/>
        <v>País</v>
      </c>
      <c r="AP269" s="34" t="str">
        <f t="shared" si="186"/>
        <v>Número de Empleados de las empresas dedicadas a una actividad económica asociada a la agricultura o la ganadería, según tamaño de la empresa.</v>
      </c>
      <c r="AQ269" s="45">
        <f t="shared" si="186"/>
        <v>44324</v>
      </c>
      <c r="AR269" s="36" t="str">
        <f t="shared" si="186"/>
        <v>Español</v>
      </c>
      <c r="AS269" s="36" t="str">
        <f t="shared" si="186"/>
        <v>Naty</v>
      </c>
      <c r="AT269" s="40" t="str">
        <f t="shared" si="186"/>
        <v>No Aplica</v>
      </c>
      <c r="AU269" s="40" t="str">
        <f t="shared" si="186"/>
        <v>No Aplica</v>
      </c>
      <c r="AV269" s="40" t="str">
        <f t="shared" si="186"/>
        <v>No Aplica</v>
      </c>
      <c r="AW269" s="35">
        <f t="shared" si="186"/>
        <v>100117006</v>
      </c>
      <c r="AX269" s="41" t="e">
        <f t="shared" si="187"/>
        <v>#REF!</v>
      </c>
      <c r="AY269" s="46" t="str">
        <f t="shared" si="187"/>
        <v>Fruta</v>
      </c>
      <c r="AZ269" s="40">
        <f t="shared" si="187"/>
        <v>38</v>
      </c>
      <c r="BA269" s="41" t="e">
        <f>+VLOOKUP($Z269,[2]!Temporalidad[[nombre]:[Columna1]],7,0)</f>
        <v>#REF!</v>
      </c>
      <c r="BB269" s="41" t="e">
        <f>+VLOOKUP($B269,[2]!Tipo_Gráfico[#Data],2,0)</f>
        <v>#REF!</v>
      </c>
      <c r="BC269" s="36" t="str">
        <f t="shared" si="172"/>
        <v>Servicio de Impuestos Internos , Ministerio de Hacienda, Chile</v>
      </c>
      <c r="BD269" s="35" t="e">
        <f>+VLOOKUP($AA269,[2]!unidad_medida[[nombre]:[Columna1]],2,0)</f>
        <v>#REF!</v>
      </c>
      <c r="BE269" s="40" t="str">
        <f t="shared" si="188"/>
        <v>No Aplica</v>
      </c>
      <c r="BF269" s="40" t="str">
        <f t="shared" si="188"/>
        <v>No Aplica</v>
      </c>
      <c r="BG269" s="40" t="str">
        <f t="shared" si="188"/>
        <v>No Aplica</v>
      </c>
      <c r="BH269" s="41" t="e">
        <f>+VLOOKUP($AP269,[2]!Responsables[#Data],3,0)</f>
        <v>#REF!</v>
      </c>
      <c r="BI269" s="41" t="e">
        <f>+VLOOKUP($AA269,[2]!unidad_medida[[nombre]:[Columna1]],5,0)</f>
        <v>#REF!</v>
      </c>
    </row>
    <row r="270" spans="1:61" ht="24" x14ac:dyDescent="0.35">
      <c r="A270" s="58" t="s">
        <v>250</v>
      </c>
      <c r="B270" s="58" t="s">
        <v>251</v>
      </c>
      <c r="C270" s="59">
        <v>4.2</v>
      </c>
      <c r="D270" s="19">
        <f t="shared" si="168"/>
        <v>112</v>
      </c>
      <c r="E270" s="20" t="str">
        <f t="shared" si="192"/>
        <v>GR</v>
      </c>
      <c r="F270" s="21"/>
      <c r="G270" s="22"/>
      <c r="H270" s="22"/>
      <c r="I270" s="22"/>
      <c r="J270" s="22"/>
      <c r="K270" s="22"/>
      <c r="L270" s="22"/>
      <c r="M270" s="22"/>
      <c r="N270" s="22"/>
      <c r="O270" s="22"/>
      <c r="P270"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270" s="20" t="s">
        <v>232</v>
      </c>
      <c r="R270" s="51"/>
      <c r="S270" s="52"/>
      <c r="T270" s="28"/>
      <c r="U270" s="28"/>
      <c r="V270" s="28"/>
      <c r="W270" s="28"/>
      <c r="X270" s="28"/>
      <c r="Y270" s="28"/>
      <c r="Z270" s="25" t="s">
        <v>233</v>
      </c>
      <c r="AA270" s="54" t="s">
        <v>233</v>
      </c>
      <c r="AB270" s="30" t="str">
        <f t="shared" si="189"/>
        <v>Chile</v>
      </c>
      <c r="AC270" s="31" t="str">
        <f t="shared" si="189"/>
        <v>Año 2020</v>
      </c>
      <c r="AD270" s="32" t="s">
        <v>106</v>
      </c>
      <c r="AE270" s="30" t="s">
        <v>107</v>
      </c>
      <c r="AG270" s="33" t="str">
        <f t="shared" si="162"/>
        <v>Gráfico 10</v>
      </c>
      <c r="AH270" s="34" t="s">
        <v>108</v>
      </c>
      <c r="AI270" s="34" t="str">
        <f t="shared" si="154"/>
        <v>Ventas estimadas de empresas dedicadas a agricultura y/o ganadería</v>
      </c>
      <c r="AJ270" s="34" t="str">
        <f t="shared" si="163"/>
        <v>Ventas Estimadas de Empresas del Sector Agrícola según la Categoría de Tamaño Específica del Servicio de Impuestos Internos de Chile para el Año 2020 (USD)</v>
      </c>
      <c r="AK270" s="35" t="str">
        <f t="shared" si="190"/>
        <v>Año 2020</v>
      </c>
      <c r="AL270" s="34" t="str">
        <f t="shared" si="190"/>
        <v>venta estimada, empresas en agricultura, cultivos, actividad económica, agricultura, ganadería</v>
      </c>
      <c r="AM270" s="36" t="str">
        <f t="shared" si="164"/>
        <v>https://analytics.zoho.com/open-view/2395394000001194755</v>
      </c>
      <c r="AN270" s="44" t="str">
        <f t="shared" si="186"/>
        <v>CHL</v>
      </c>
      <c r="AO270" s="44" t="str">
        <f t="shared" si="186"/>
        <v>País</v>
      </c>
      <c r="AP270" s="34" t="str">
        <f t="shared" si="186"/>
        <v>Número de Empleados de las empresas dedicadas a una actividad económica asociada a la agricultura o la ganadería, según tamaño de la empresa.</v>
      </c>
      <c r="AQ270" s="45">
        <f t="shared" si="186"/>
        <v>44324</v>
      </c>
      <c r="AR270" s="36" t="str">
        <f t="shared" si="186"/>
        <v>Español</v>
      </c>
      <c r="AS270" s="36" t="str">
        <f t="shared" si="186"/>
        <v>Naty</v>
      </c>
      <c r="AT270" s="40" t="str">
        <f t="shared" si="186"/>
        <v>No Aplica</v>
      </c>
      <c r="AU270" s="40" t="str">
        <f t="shared" si="186"/>
        <v>No Aplica</v>
      </c>
      <c r="AV270" s="40" t="str">
        <f t="shared" si="186"/>
        <v>No Aplica</v>
      </c>
      <c r="AW270" s="35">
        <f t="shared" si="186"/>
        <v>100117006</v>
      </c>
      <c r="AX270" s="41" t="e">
        <f t="shared" si="187"/>
        <v>#REF!</v>
      </c>
      <c r="AY270" s="46" t="str">
        <f t="shared" si="187"/>
        <v>Fruta</v>
      </c>
      <c r="AZ270" s="40">
        <f t="shared" si="187"/>
        <v>38</v>
      </c>
      <c r="BA270" s="41" t="e">
        <f>+VLOOKUP($Z270,[2]!Temporalidad[[nombre]:[Columna1]],7,0)</f>
        <v>#REF!</v>
      </c>
      <c r="BB270" s="41" t="e">
        <f>+VLOOKUP($B270,[2]!Tipo_Gráfico[#Data],2,0)</f>
        <v>#REF!</v>
      </c>
      <c r="BC270" s="36" t="str">
        <f t="shared" si="172"/>
        <v>Servicio de Impuestos Internos , Ministerio de Hacienda, Chile</v>
      </c>
      <c r="BD270" s="35" t="e">
        <f>+VLOOKUP($AA270,[2]!unidad_medida[[nombre]:[Columna1]],2,0)</f>
        <v>#REF!</v>
      </c>
      <c r="BE270" s="40" t="str">
        <f t="shared" si="188"/>
        <v>No Aplica</v>
      </c>
      <c r="BF270" s="40" t="str">
        <f t="shared" si="188"/>
        <v>No Aplica</v>
      </c>
      <c r="BG270" s="40" t="str">
        <f t="shared" si="188"/>
        <v>No Aplica</v>
      </c>
      <c r="BH270" s="41" t="e">
        <f>+VLOOKUP($AP270,[2]!Responsables[#Data],3,0)</f>
        <v>#REF!</v>
      </c>
      <c r="BI270" s="41" t="e">
        <f>+VLOOKUP($AA270,[2]!unidad_medida[[nombre]:[Columna1]],5,0)</f>
        <v>#REF!</v>
      </c>
    </row>
    <row r="271" spans="1:61" ht="24" x14ac:dyDescent="0.35">
      <c r="A271" s="58" t="s">
        <v>250</v>
      </c>
      <c r="B271" s="58" t="s">
        <v>251</v>
      </c>
      <c r="C271" s="59">
        <v>4.2</v>
      </c>
      <c r="D271" s="19">
        <f t="shared" si="168"/>
        <v>113</v>
      </c>
      <c r="E271" s="20" t="str">
        <f t="shared" si="192"/>
        <v>GR</v>
      </c>
      <c r="F271" s="21"/>
      <c r="G271" s="22"/>
      <c r="H271" s="22"/>
      <c r="I271" s="22"/>
      <c r="J271" s="22"/>
      <c r="K271" s="22"/>
      <c r="L271" s="22"/>
      <c r="M271" s="22"/>
      <c r="N271" s="22"/>
      <c r="O271" s="22"/>
      <c r="P271" s="53" t="s">
        <v>234</v>
      </c>
      <c r="Q271" s="20" t="s">
        <v>235</v>
      </c>
      <c r="R271" s="51"/>
      <c r="S271" s="52"/>
      <c r="T271" s="28"/>
      <c r="U271" s="28"/>
      <c r="V271" s="28"/>
      <c r="W271" s="28"/>
      <c r="X271" s="28"/>
      <c r="Y271" s="28"/>
      <c r="Z271" s="25" t="s">
        <v>236</v>
      </c>
      <c r="AA271" s="54" t="s">
        <v>236</v>
      </c>
      <c r="AB271" s="30" t="str">
        <f t="shared" si="189"/>
        <v>Chile</v>
      </c>
      <c r="AC271" s="31" t="str">
        <f t="shared" si="189"/>
        <v>Año 2020</v>
      </c>
      <c r="AD271" s="32" t="s">
        <v>54</v>
      </c>
      <c r="AE271" s="30" t="s">
        <v>55</v>
      </c>
      <c r="AG271" s="33" t="str">
        <f t="shared" si="162"/>
        <v>Gráfico 11</v>
      </c>
      <c r="AH271" s="34" t="s">
        <v>231</v>
      </c>
      <c r="AI271" s="34" t="str">
        <f t="shared" si="154"/>
        <v>Ventas estimadas de empresas dedicadas a agricultura y/o ganadería</v>
      </c>
      <c r="AJ271" s="34" t="str">
        <f t="shared" si="163"/>
        <v>Número de Empresas y Ventas Estimadas del Sector Agrícola según la Categoría de Tamaño Específica del Servicio de Impuestos Internos de Chile para el Año 2020 (USD)</v>
      </c>
      <c r="AK271" s="35" t="str">
        <f t="shared" si="190"/>
        <v>Año 2020</v>
      </c>
      <c r="AL271" s="34" t="str">
        <f t="shared" si="190"/>
        <v>venta estimada, empresas en agricultura, cultivos, actividad económica, agricultura, ganadería</v>
      </c>
      <c r="AM271" s="36" t="str">
        <f t="shared" si="164"/>
        <v>https://analytics.zoho.com/open-view/2395394000001194960</v>
      </c>
      <c r="AN271" s="44" t="str">
        <f t="shared" si="186"/>
        <v>CHL</v>
      </c>
      <c r="AO271" s="44" t="str">
        <f t="shared" si="186"/>
        <v>País</v>
      </c>
      <c r="AP271" s="34" t="str">
        <f t="shared" si="186"/>
        <v>Número de Empleados de las empresas dedicadas a una actividad económica asociada a la agricultura o la ganadería, según tamaño de la empresa.</v>
      </c>
      <c r="AQ271" s="45">
        <f t="shared" si="186"/>
        <v>44324</v>
      </c>
      <c r="AR271" s="36" t="str">
        <f t="shared" si="186"/>
        <v>Español</v>
      </c>
      <c r="AS271" s="36" t="str">
        <f t="shared" si="186"/>
        <v>Naty</v>
      </c>
      <c r="AT271" s="40" t="str">
        <f t="shared" si="186"/>
        <v>No Aplica</v>
      </c>
      <c r="AU271" s="40" t="str">
        <f t="shared" si="186"/>
        <v>No Aplica</v>
      </c>
      <c r="AV271" s="40" t="str">
        <f t="shared" si="186"/>
        <v>No Aplica</v>
      </c>
      <c r="AW271" s="35">
        <f t="shared" si="186"/>
        <v>100117006</v>
      </c>
      <c r="AX271" s="41" t="e">
        <f t="shared" si="187"/>
        <v>#REF!</v>
      </c>
      <c r="AY271" s="46" t="str">
        <f t="shared" si="187"/>
        <v>Fruta</v>
      </c>
      <c r="AZ271" s="40">
        <f t="shared" si="187"/>
        <v>38</v>
      </c>
      <c r="BA271" s="41" t="e">
        <f>+VLOOKUP($Z271,[2]!Temporalidad[[nombre]:[Columna1]],7,0)</f>
        <v>#REF!</v>
      </c>
      <c r="BB271" s="41" t="e">
        <f>+VLOOKUP($B271,[2]!Tipo_Gráfico[#Data],2,0)</f>
        <v>#REF!</v>
      </c>
      <c r="BC271" s="36" t="str">
        <f t="shared" si="172"/>
        <v>Servicio de Impuestos Internos , Ministerio de Hacienda, Chile</v>
      </c>
      <c r="BD271" s="35" t="e">
        <f>+VLOOKUP($AA271,[2]!unidad_medida[[nombre]:[Columna1]],2,0)</f>
        <v>#REF!</v>
      </c>
      <c r="BE271" s="40" t="str">
        <f t="shared" si="188"/>
        <v>No Aplica</v>
      </c>
      <c r="BF271" s="40" t="str">
        <f t="shared" si="188"/>
        <v>No Aplica</v>
      </c>
      <c r="BG271" s="40" t="str">
        <f t="shared" si="188"/>
        <v>No Aplica</v>
      </c>
      <c r="BH271" s="41" t="e">
        <f>+VLOOKUP($AP271,[2]!Responsables[#Data],3,0)</f>
        <v>#REF!</v>
      </c>
      <c r="BI271" s="41" t="e">
        <f>+VLOOKUP($AA271,[2]!unidad_medida[[nombre]:[Columna1]],5,0)</f>
        <v>#REF!</v>
      </c>
    </row>
    <row r="272" spans="1:61" ht="24" x14ac:dyDescent="0.35">
      <c r="A272" s="58" t="s">
        <v>250</v>
      </c>
      <c r="B272" s="58" t="s">
        <v>251</v>
      </c>
      <c r="C272" s="59">
        <v>4.2</v>
      </c>
      <c r="D272" s="19">
        <f t="shared" si="168"/>
        <v>114</v>
      </c>
      <c r="E272" s="20" t="s">
        <v>237</v>
      </c>
      <c r="F272" s="21"/>
      <c r="G272" s="22"/>
      <c r="H272" s="24">
        <v>100110</v>
      </c>
      <c r="I272" s="23" t="s">
        <v>48</v>
      </c>
      <c r="J272" s="23" t="s">
        <v>48</v>
      </c>
      <c r="K272" s="22"/>
      <c r="L272" s="22"/>
      <c r="M272" s="22"/>
      <c r="N272" s="22"/>
      <c r="O272" s="22"/>
      <c r="P272" s="53" t="str">
        <f>+"Número de Empresas del Sector Agrícola en cultivos de  "&amp;R272&amp;"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272" s="20" t="s">
        <v>238</v>
      </c>
      <c r="R272" s="47" t="s">
        <v>136</v>
      </c>
      <c r="S272" s="48">
        <f>+H272</f>
        <v>100110</v>
      </c>
      <c r="T272" s="28"/>
      <c r="U272" s="28"/>
      <c r="V272" s="28"/>
      <c r="W272" s="28"/>
      <c r="X272" s="28"/>
      <c r="Y272" s="28"/>
      <c r="Z272" s="25"/>
      <c r="AA272" s="54"/>
      <c r="AB272" s="30" t="str">
        <f t="shared" si="189"/>
        <v>Chile</v>
      </c>
      <c r="AC272" s="31" t="str">
        <f t="shared" si="189"/>
        <v>Año 2020</v>
      </c>
      <c r="AD272" s="32" t="s">
        <v>239</v>
      </c>
      <c r="AE272" s="30" t="s">
        <v>138</v>
      </c>
      <c r="AG272" s="33" t="str">
        <f t="shared" si="162"/>
        <v>Informe 1</v>
      </c>
      <c r="AH272" s="34" t="s">
        <v>240</v>
      </c>
      <c r="AI272" s="34" t="str">
        <f t="shared" si="154"/>
        <v>Ventas estimadas de empresas dedicadas a agricultura y/o ganadería</v>
      </c>
      <c r="AJ272" s="34" t="str">
        <f t="shared" si="163"/>
        <v>Número de Empresas del Sector Agrícola en cultivos de  Legumbres  según la Categoría de Tamaño Específica del Servicio de Impuestos Internos de Chile para el Año 2020 (USD)</v>
      </c>
      <c r="AK272" s="35" t="str">
        <f t="shared" si="190"/>
        <v>Año 2020</v>
      </c>
      <c r="AL272" s="34" t="str">
        <f t="shared" si="190"/>
        <v>venta estimada, empresas en agricultura, cultivos, actividad económica, agricultura, ganadería</v>
      </c>
      <c r="AM272" s="36">
        <f t="shared" si="164"/>
        <v>0</v>
      </c>
      <c r="AN272" s="44" t="str">
        <f t="shared" ref="AN272:AZ287" si="193">+AN271</f>
        <v>CHL</v>
      </c>
      <c r="AO272" s="44" t="str">
        <f t="shared" si="193"/>
        <v>País</v>
      </c>
      <c r="AP272" s="34" t="str">
        <f t="shared" si="193"/>
        <v>Número de Empleados de las empresas dedicadas a una actividad económica asociada a la agricultura o la ganadería, según tamaño de la empresa.</v>
      </c>
      <c r="AQ272" s="45">
        <f t="shared" si="193"/>
        <v>44324</v>
      </c>
      <c r="AR272" s="36" t="str">
        <f t="shared" si="193"/>
        <v>Español</v>
      </c>
      <c r="AS272" s="36" t="str">
        <f t="shared" si="193"/>
        <v>Naty</v>
      </c>
      <c r="AT272" s="40" t="str">
        <f t="shared" si="193"/>
        <v>No Aplica</v>
      </c>
      <c r="AU272" s="40" t="str">
        <f t="shared" si="193"/>
        <v>No Aplica</v>
      </c>
      <c r="AV272" s="40" t="str">
        <f t="shared" si="193"/>
        <v>No Aplica</v>
      </c>
      <c r="AW272" s="35">
        <f t="shared" si="193"/>
        <v>100117006</v>
      </c>
      <c r="AX272" s="41" t="e">
        <f t="shared" si="193"/>
        <v>#REF!</v>
      </c>
      <c r="AY272" s="46" t="str">
        <f t="shared" si="193"/>
        <v>Fruta</v>
      </c>
      <c r="AZ272" s="40">
        <f t="shared" si="193"/>
        <v>38</v>
      </c>
      <c r="BA272" s="41" t="e">
        <f>+VLOOKUP($Z272,[2]!Temporalidad[[nombre]:[Columna1]],7,0)</f>
        <v>#REF!</v>
      </c>
      <c r="BB272" s="41" t="e">
        <f>+VLOOKUP($B272,[2]!Tipo_Gráfico[#Data],2,0)</f>
        <v>#REF!</v>
      </c>
      <c r="BC272" s="36" t="str">
        <f t="shared" si="172"/>
        <v>Servicio de Impuestos Internos , Ministerio de Hacienda, Chile</v>
      </c>
      <c r="BD272" s="35" t="e">
        <f>+VLOOKUP($AA272,[2]!unidad_medida[[nombre]:[Columna1]],2,0)</f>
        <v>#REF!</v>
      </c>
      <c r="BE272" s="40" t="str">
        <f t="shared" ref="BE272:BG287" si="194">+BE271</f>
        <v>No Aplica</v>
      </c>
      <c r="BF272" s="40" t="str">
        <f t="shared" si="194"/>
        <v>No Aplica</v>
      </c>
      <c r="BG272" s="40" t="str">
        <f t="shared" si="194"/>
        <v>No Aplica</v>
      </c>
      <c r="BH272" s="41" t="e">
        <f>+VLOOKUP($AP272,[2]!Responsables[#Data],3,0)</f>
        <v>#REF!</v>
      </c>
      <c r="BI272" s="41" t="e">
        <f>+VLOOKUP($AA272,[2]!unidad_medida[[nombre]:[Columna1]],5,0)</f>
        <v>#REF!</v>
      </c>
    </row>
    <row r="273" spans="1:61" ht="24" x14ac:dyDescent="0.35">
      <c r="A273" s="58" t="s">
        <v>250</v>
      </c>
      <c r="B273" s="58" t="s">
        <v>251</v>
      </c>
      <c r="C273" s="59">
        <v>4.2</v>
      </c>
      <c r="D273" s="19">
        <f t="shared" si="168"/>
        <v>115</v>
      </c>
      <c r="E273" s="20" t="s">
        <v>237</v>
      </c>
      <c r="F273" s="21"/>
      <c r="G273" s="22"/>
      <c r="H273" s="24">
        <v>100111</v>
      </c>
      <c r="I273" s="23" t="s">
        <v>48</v>
      </c>
      <c r="J273" s="23" t="s">
        <v>48</v>
      </c>
      <c r="K273" s="22"/>
      <c r="L273" s="22"/>
      <c r="M273" s="22"/>
      <c r="N273" s="22"/>
      <c r="O273" s="22"/>
      <c r="P273" s="53" t="str">
        <f t="shared" ref="P273:P278" si="195">+"Número de Empresas del Sector Agrícola en cultivos de  "&amp;R273&amp;"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273" s="20" t="str">
        <f>+Q272</f>
        <v>Informe 1</v>
      </c>
      <c r="R273" s="47" t="s">
        <v>140</v>
      </c>
      <c r="S273" s="48">
        <f t="shared" ref="S273:S278" si="196">+H273</f>
        <v>100111</v>
      </c>
      <c r="T273" s="28"/>
      <c r="U273" s="28"/>
      <c r="V273" s="28"/>
      <c r="W273" s="28"/>
      <c r="X273" s="28"/>
      <c r="Y273" s="28"/>
      <c r="Z273" s="25"/>
      <c r="AA273" s="54"/>
      <c r="AB273" s="30" t="str">
        <f t="shared" ref="AB273:AE288" si="197">+AB272</f>
        <v>Chile</v>
      </c>
      <c r="AC273" s="31" t="str">
        <f t="shared" si="197"/>
        <v>Año 2020</v>
      </c>
      <c r="AD273" s="32" t="str">
        <f>+AD272</f>
        <v>empleados</v>
      </c>
      <c r="AE273" s="30" t="str">
        <f t="shared" ref="AE273:AE278" si="198">+AE272</f>
        <v>Empleados</v>
      </c>
      <c r="AG273" s="33" t="str">
        <f t="shared" si="162"/>
        <v>Informe 1</v>
      </c>
      <c r="AH273" s="34" t="str">
        <f t="shared" si="170"/>
        <v>Número de Empleados</v>
      </c>
      <c r="AI273" s="34" t="str">
        <f t="shared" si="154"/>
        <v>Ventas estimadas de empresas dedicadas a agricultura y/o ganadería</v>
      </c>
      <c r="AJ273" s="34" t="str">
        <f t="shared" si="163"/>
        <v>Número de Empresas del Sector Agrícola en cultivos de  Cereales  según la Categoría de Tamaño Específica del Servicio de Impuestos Internos de Chile para el Año 2020 (USD)</v>
      </c>
      <c r="AK273" s="35" t="str">
        <f t="shared" ref="AK273:AL288" si="199">+AK272</f>
        <v>Año 2020</v>
      </c>
      <c r="AL273" s="34" t="str">
        <f t="shared" si="199"/>
        <v>venta estimada, empresas en agricultura, cultivos, actividad económica, agricultura, ganadería</v>
      </c>
      <c r="AM273" s="36">
        <f t="shared" si="164"/>
        <v>0</v>
      </c>
      <c r="AN273" s="44" t="str">
        <f t="shared" si="193"/>
        <v>CHL</v>
      </c>
      <c r="AO273" s="44" t="str">
        <f t="shared" si="193"/>
        <v>País</v>
      </c>
      <c r="AP273" s="34" t="str">
        <f t="shared" si="193"/>
        <v>Número de Empleados de las empresas dedicadas a una actividad económica asociada a la agricultura o la ganadería, según tamaño de la empresa.</v>
      </c>
      <c r="AQ273" s="45">
        <f t="shared" si="193"/>
        <v>44324</v>
      </c>
      <c r="AR273" s="36" t="str">
        <f t="shared" si="193"/>
        <v>Español</v>
      </c>
      <c r="AS273" s="36" t="str">
        <f t="shared" si="193"/>
        <v>Naty</v>
      </c>
      <c r="AT273" s="40" t="str">
        <f t="shared" si="193"/>
        <v>No Aplica</v>
      </c>
      <c r="AU273" s="40" t="str">
        <f t="shared" si="193"/>
        <v>No Aplica</v>
      </c>
      <c r="AV273" s="40" t="str">
        <f t="shared" si="193"/>
        <v>No Aplica</v>
      </c>
      <c r="AW273" s="35">
        <f t="shared" si="193"/>
        <v>100117006</v>
      </c>
      <c r="AX273" s="41" t="e">
        <f t="shared" si="193"/>
        <v>#REF!</v>
      </c>
      <c r="AY273" s="46" t="str">
        <f t="shared" si="193"/>
        <v>Fruta</v>
      </c>
      <c r="AZ273" s="40">
        <f t="shared" si="193"/>
        <v>38</v>
      </c>
      <c r="BA273" s="41" t="e">
        <f>+VLOOKUP($Z273,[2]!Temporalidad[[nombre]:[Columna1]],7,0)</f>
        <v>#REF!</v>
      </c>
      <c r="BB273" s="41" t="e">
        <f>+VLOOKUP($B273,[2]!Tipo_Gráfico[#Data],2,0)</f>
        <v>#REF!</v>
      </c>
      <c r="BC273" s="36" t="str">
        <f t="shared" si="172"/>
        <v>Servicio de Impuestos Internos , Ministerio de Hacienda, Chile</v>
      </c>
      <c r="BD273" s="35" t="e">
        <f>+VLOOKUP($AA273,[2]!unidad_medida[[nombre]:[Columna1]],2,0)</f>
        <v>#REF!</v>
      </c>
      <c r="BE273" s="40" t="str">
        <f t="shared" si="194"/>
        <v>No Aplica</v>
      </c>
      <c r="BF273" s="40" t="str">
        <f t="shared" si="194"/>
        <v>No Aplica</v>
      </c>
      <c r="BG273" s="40" t="str">
        <f t="shared" si="194"/>
        <v>No Aplica</v>
      </c>
      <c r="BH273" s="41" t="e">
        <f>+VLOOKUP($AP273,[2]!Responsables[#Data],3,0)</f>
        <v>#REF!</v>
      </c>
      <c r="BI273" s="41" t="e">
        <f>+VLOOKUP($AA273,[2]!unidad_medida[[nombre]:[Columna1]],5,0)</f>
        <v>#REF!</v>
      </c>
    </row>
    <row r="274" spans="1:61" ht="24" x14ac:dyDescent="0.35">
      <c r="A274" s="58" t="s">
        <v>250</v>
      </c>
      <c r="B274" s="58" t="s">
        <v>251</v>
      </c>
      <c r="C274" s="59">
        <v>4.2</v>
      </c>
      <c r="D274" s="19">
        <f t="shared" si="168"/>
        <v>116</v>
      </c>
      <c r="E274" s="20" t="s">
        <v>237</v>
      </c>
      <c r="F274" s="21"/>
      <c r="G274" s="22"/>
      <c r="H274" s="24">
        <v>100112</v>
      </c>
      <c r="I274" s="23" t="s">
        <v>48</v>
      </c>
      <c r="J274" s="23" t="s">
        <v>48</v>
      </c>
      <c r="K274" s="22"/>
      <c r="L274" s="22"/>
      <c r="M274" s="22"/>
      <c r="N274" s="22"/>
      <c r="O274" s="22"/>
      <c r="P274" s="53" t="str">
        <f t="shared" si="195"/>
        <v>Número de Empresas del Sector Agrícola en cultivos de  Hortalizas  según la Categoría de Tamaño Específica del Servicio de Impuestos Internos de Chile para el Año 2020 (USD)</v>
      </c>
      <c r="Q274" s="20" t="str">
        <f t="shared" ref="Q274:Q278" si="200">+Q273</f>
        <v>Informe 1</v>
      </c>
      <c r="R274" s="47" t="s">
        <v>142</v>
      </c>
      <c r="S274" s="48">
        <f t="shared" si="196"/>
        <v>100112</v>
      </c>
      <c r="T274" s="28"/>
      <c r="U274" s="28"/>
      <c r="V274" s="28"/>
      <c r="W274" s="28"/>
      <c r="X274" s="28"/>
      <c r="Y274" s="28"/>
      <c r="Z274" s="25"/>
      <c r="AA274" s="54"/>
      <c r="AB274" s="30" t="str">
        <f t="shared" si="197"/>
        <v>Chile</v>
      </c>
      <c r="AC274" s="31" t="str">
        <f t="shared" si="197"/>
        <v>Año 2020</v>
      </c>
      <c r="AD274" s="32" t="str">
        <f t="shared" si="197"/>
        <v>empleados</v>
      </c>
      <c r="AE274" s="30" t="str">
        <f t="shared" si="198"/>
        <v>Empleados</v>
      </c>
      <c r="AG274" s="33" t="str">
        <f t="shared" si="162"/>
        <v>Informe 1</v>
      </c>
      <c r="AH274" s="34" t="str">
        <f t="shared" si="170"/>
        <v>Número de Empleados</v>
      </c>
      <c r="AI274" s="34" t="str">
        <f t="shared" si="154"/>
        <v>Ventas estimadas de empresas dedicadas a agricultura y/o ganadería</v>
      </c>
      <c r="AJ274" s="34" t="str">
        <f t="shared" si="163"/>
        <v>Número de Empresas del Sector Agrícola en cultivos de  Hortalizas  según la Categoría de Tamaño Específica del Servicio de Impuestos Internos de Chile para el Año 2020 (USD)</v>
      </c>
      <c r="AK274" s="35" t="str">
        <f t="shared" si="199"/>
        <v>Año 2020</v>
      </c>
      <c r="AL274" s="34" t="str">
        <f t="shared" si="199"/>
        <v>venta estimada, empresas en agricultura, cultivos, actividad económica, agricultura, ganadería</v>
      </c>
      <c r="AM274" s="36">
        <f t="shared" si="164"/>
        <v>0</v>
      </c>
      <c r="AN274" s="44" t="str">
        <f t="shared" si="193"/>
        <v>CHL</v>
      </c>
      <c r="AO274" s="44" t="str">
        <f t="shared" si="193"/>
        <v>País</v>
      </c>
      <c r="AP274" s="34" t="str">
        <f t="shared" si="193"/>
        <v>Número de Empleados de las empresas dedicadas a una actividad económica asociada a la agricultura o la ganadería, según tamaño de la empresa.</v>
      </c>
      <c r="AQ274" s="45">
        <f t="shared" si="193"/>
        <v>44324</v>
      </c>
      <c r="AR274" s="36" t="str">
        <f t="shared" si="193"/>
        <v>Español</v>
      </c>
      <c r="AS274" s="36" t="str">
        <f t="shared" si="193"/>
        <v>Naty</v>
      </c>
      <c r="AT274" s="40" t="str">
        <f t="shared" si="193"/>
        <v>No Aplica</v>
      </c>
      <c r="AU274" s="40" t="str">
        <f t="shared" si="193"/>
        <v>No Aplica</v>
      </c>
      <c r="AV274" s="40" t="str">
        <f t="shared" si="193"/>
        <v>No Aplica</v>
      </c>
      <c r="AW274" s="35">
        <f t="shared" si="193"/>
        <v>100117006</v>
      </c>
      <c r="AX274" s="41" t="e">
        <f t="shared" si="193"/>
        <v>#REF!</v>
      </c>
      <c r="AY274" s="46" t="str">
        <f t="shared" si="193"/>
        <v>Fruta</v>
      </c>
      <c r="AZ274" s="40">
        <f t="shared" si="193"/>
        <v>38</v>
      </c>
      <c r="BA274" s="41" t="e">
        <f>+VLOOKUP($Z274,[2]!Temporalidad[[nombre]:[Columna1]],7,0)</f>
        <v>#REF!</v>
      </c>
      <c r="BB274" s="41" t="e">
        <f>+VLOOKUP($B274,[2]!Tipo_Gráfico[#Data],2,0)</f>
        <v>#REF!</v>
      </c>
      <c r="BC274" s="36" t="str">
        <f t="shared" si="172"/>
        <v>Servicio de Impuestos Internos , Ministerio de Hacienda, Chile</v>
      </c>
      <c r="BD274" s="35" t="e">
        <f>+VLOOKUP($AA274,[2]!unidad_medida[[nombre]:[Columna1]],2,0)</f>
        <v>#REF!</v>
      </c>
      <c r="BE274" s="40" t="str">
        <f t="shared" si="194"/>
        <v>No Aplica</v>
      </c>
      <c r="BF274" s="40" t="str">
        <f t="shared" si="194"/>
        <v>No Aplica</v>
      </c>
      <c r="BG274" s="40" t="str">
        <f t="shared" si="194"/>
        <v>No Aplica</v>
      </c>
      <c r="BH274" s="41" t="e">
        <f>+VLOOKUP($AP274,[2]!Responsables[#Data],3,0)</f>
        <v>#REF!</v>
      </c>
      <c r="BI274" s="41" t="e">
        <f>+VLOOKUP($AA274,[2]!unidad_medida[[nombre]:[Columna1]],5,0)</f>
        <v>#REF!</v>
      </c>
    </row>
    <row r="275" spans="1:61" ht="24" x14ac:dyDescent="0.35">
      <c r="A275" s="58" t="s">
        <v>250</v>
      </c>
      <c r="B275" s="58" t="s">
        <v>251</v>
      </c>
      <c r="C275" s="59">
        <v>4.2</v>
      </c>
      <c r="D275" s="19">
        <f t="shared" si="168"/>
        <v>117</v>
      </c>
      <c r="E275" s="20" t="s">
        <v>237</v>
      </c>
      <c r="F275" s="21"/>
      <c r="G275" s="22"/>
      <c r="H275" s="24">
        <v>100113</v>
      </c>
      <c r="I275" s="23" t="s">
        <v>48</v>
      </c>
      <c r="J275" s="23" t="s">
        <v>48</v>
      </c>
      <c r="K275" s="22"/>
      <c r="L275" s="22"/>
      <c r="M275" s="22"/>
      <c r="N275" s="22"/>
      <c r="O275" s="22"/>
      <c r="P275" s="53" t="str">
        <f t="shared" si="195"/>
        <v>Número de Empresas del Sector Agrícola en cultivos de  Industriales  según la Categoría de Tamaño Específica del Servicio de Impuestos Internos de Chile para el Año 2020 (USD)</v>
      </c>
      <c r="Q275" s="20" t="str">
        <f t="shared" si="200"/>
        <v>Informe 1</v>
      </c>
      <c r="R275" s="47" t="s">
        <v>144</v>
      </c>
      <c r="S275" s="48">
        <f t="shared" si="196"/>
        <v>100113</v>
      </c>
      <c r="T275" s="28"/>
      <c r="U275" s="28"/>
      <c r="V275" s="28"/>
      <c r="W275" s="28"/>
      <c r="X275" s="28"/>
      <c r="Y275" s="28"/>
      <c r="Z275" s="25"/>
      <c r="AA275" s="54"/>
      <c r="AB275" s="30" t="str">
        <f t="shared" si="197"/>
        <v>Chile</v>
      </c>
      <c r="AC275" s="31" t="str">
        <f t="shared" si="197"/>
        <v>Año 2020</v>
      </c>
      <c r="AD275" s="32" t="str">
        <f t="shared" si="197"/>
        <v>empleados</v>
      </c>
      <c r="AE275" s="30" t="str">
        <f t="shared" si="198"/>
        <v>Empleados</v>
      </c>
      <c r="AG275" s="33" t="str">
        <f t="shared" si="162"/>
        <v>Informe 1</v>
      </c>
      <c r="AH275" s="34" t="str">
        <f t="shared" si="170"/>
        <v>Número de Empleados</v>
      </c>
      <c r="AI275" s="34" t="str">
        <f t="shared" si="170"/>
        <v>Ventas estimadas de empresas dedicadas a agricultura y/o ganadería</v>
      </c>
      <c r="AJ275" s="34" t="str">
        <f t="shared" si="163"/>
        <v>Número de Empresas del Sector Agrícola en cultivos de  Industriales  según la Categoría de Tamaño Específica del Servicio de Impuestos Internos de Chile para el Año 2020 (USD)</v>
      </c>
      <c r="AK275" s="35" t="str">
        <f t="shared" si="199"/>
        <v>Año 2020</v>
      </c>
      <c r="AL275" s="34" t="str">
        <f t="shared" si="199"/>
        <v>venta estimada, empresas en agricultura, cultivos, actividad económica, agricultura, ganadería</v>
      </c>
      <c r="AM275" s="36">
        <f t="shared" si="164"/>
        <v>0</v>
      </c>
      <c r="AN275" s="44" t="str">
        <f t="shared" si="193"/>
        <v>CHL</v>
      </c>
      <c r="AO275" s="44" t="str">
        <f t="shared" si="193"/>
        <v>País</v>
      </c>
      <c r="AP275" s="34" t="str">
        <f t="shared" si="193"/>
        <v>Número de Empleados de las empresas dedicadas a una actividad económica asociada a la agricultura o la ganadería, según tamaño de la empresa.</v>
      </c>
      <c r="AQ275" s="45">
        <f t="shared" si="193"/>
        <v>44324</v>
      </c>
      <c r="AR275" s="36" t="str">
        <f t="shared" si="193"/>
        <v>Español</v>
      </c>
      <c r="AS275" s="36" t="str">
        <f t="shared" si="193"/>
        <v>Naty</v>
      </c>
      <c r="AT275" s="40" t="str">
        <f t="shared" si="193"/>
        <v>No Aplica</v>
      </c>
      <c r="AU275" s="40" t="str">
        <f t="shared" si="193"/>
        <v>No Aplica</v>
      </c>
      <c r="AV275" s="40" t="str">
        <f t="shared" si="193"/>
        <v>No Aplica</v>
      </c>
      <c r="AW275" s="35">
        <f t="shared" si="193"/>
        <v>100117006</v>
      </c>
      <c r="AX275" s="41" t="e">
        <f t="shared" si="193"/>
        <v>#REF!</v>
      </c>
      <c r="AY275" s="46" t="str">
        <f t="shared" si="193"/>
        <v>Fruta</v>
      </c>
      <c r="AZ275" s="40">
        <f t="shared" si="193"/>
        <v>38</v>
      </c>
      <c r="BA275" s="41" t="e">
        <f>+VLOOKUP($Z275,[2]!Temporalidad[[nombre]:[Columna1]],7,0)</f>
        <v>#REF!</v>
      </c>
      <c r="BB275" s="41" t="e">
        <f>+VLOOKUP($B275,[2]!Tipo_Gráfico[#Data],2,0)</f>
        <v>#REF!</v>
      </c>
      <c r="BC275" s="36" t="str">
        <f t="shared" si="172"/>
        <v>Servicio de Impuestos Internos , Ministerio de Hacienda, Chile</v>
      </c>
      <c r="BD275" s="35" t="e">
        <f>+VLOOKUP($AA275,[2]!unidad_medida[[nombre]:[Columna1]],2,0)</f>
        <v>#REF!</v>
      </c>
      <c r="BE275" s="40" t="str">
        <f t="shared" si="194"/>
        <v>No Aplica</v>
      </c>
      <c r="BF275" s="40" t="str">
        <f t="shared" si="194"/>
        <v>No Aplica</v>
      </c>
      <c r="BG275" s="40" t="str">
        <f t="shared" si="194"/>
        <v>No Aplica</v>
      </c>
      <c r="BH275" s="41" t="e">
        <f>+VLOOKUP($AP275,[2]!Responsables[#Data],3,0)</f>
        <v>#REF!</v>
      </c>
      <c r="BI275" s="41" t="e">
        <f>+VLOOKUP($AA275,[2]!unidad_medida[[nombre]:[Columna1]],5,0)</f>
        <v>#REF!</v>
      </c>
    </row>
    <row r="276" spans="1:61" ht="24" x14ac:dyDescent="0.35">
      <c r="A276" s="58" t="s">
        <v>250</v>
      </c>
      <c r="B276" s="58" t="s">
        <v>251</v>
      </c>
      <c r="C276" s="59">
        <v>4.2</v>
      </c>
      <c r="D276" s="19">
        <f t="shared" si="168"/>
        <v>118</v>
      </c>
      <c r="E276" s="20" t="s">
        <v>237</v>
      </c>
      <c r="F276" s="21"/>
      <c r="G276" s="22"/>
      <c r="H276" s="24">
        <v>100114</v>
      </c>
      <c r="I276" s="23" t="s">
        <v>48</v>
      </c>
      <c r="J276" s="23" t="s">
        <v>48</v>
      </c>
      <c r="K276" s="22"/>
      <c r="L276" s="22"/>
      <c r="M276" s="22"/>
      <c r="N276" s="22"/>
      <c r="O276" s="22"/>
      <c r="P276" s="53" t="str">
        <f t="shared" si="195"/>
        <v>Número de Empresas del Sector Agrícola en cultivos de  Tubérculos  según la Categoría de Tamaño Específica del Servicio de Impuestos Internos de Chile para el Año 2020 (USD)</v>
      </c>
      <c r="Q276" s="20" t="str">
        <f t="shared" si="200"/>
        <v>Informe 1</v>
      </c>
      <c r="R276" s="47" t="s">
        <v>146</v>
      </c>
      <c r="S276" s="48">
        <f t="shared" si="196"/>
        <v>100114</v>
      </c>
      <c r="T276" s="28"/>
      <c r="U276" s="28"/>
      <c r="V276" s="28"/>
      <c r="W276" s="28"/>
      <c r="X276" s="28"/>
      <c r="Y276" s="28"/>
      <c r="Z276" s="25"/>
      <c r="AA276" s="54"/>
      <c r="AB276" s="30" t="str">
        <f t="shared" si="197"/>
        <v>Chile</v>
      </c>
      <c r="AC276" s="31" t="str">
        <f t="shared" si="197"/>
        <v>Año 2020</v>
      </c>
      <c r="AD276" s="32" t="str">
        <f t="shared" si="197"/>
        <v>empleados</v>
      </c>
      <c r="AE276" s="30" t="str">
        <f t="shared" si="198"/>
        <v>Empleados</v>
      </c>
      <c r="AG276" s="33" t="str">
        <f t="shared" si="162"/>
        <v>Informe 1</v>
      </c>
      <c r="AH276" s="34" t="str">
        <f t="shared" ref="AH276:AI291" si="201">+AH275</f>
        <v>Número de Empleados</v>
      </c>
      <c r="AI276" s="34" t="str">
        <f t="shared" si="201"/>
        <v>Ventas estimadas de empresas dedicadas a agricultura y/o ganadería</v>
      </c>
      <c r="AJ276" s="34" t="str">
        <f t="shared" si="163"/>
        <v>Número de Empresas del Sector Agrícola en cultivos de  Tubérculos  según la Categoría de Tamaño Específica del Servicio de Impuestos Internos de Chile para el Año 2020 (USD)</v>
      </c>
      <c r="AK276" s="35" t="str">
        <f t="shared" si="199"/>
        <v>Año 2020</v>
      </c>
      <c r="AL276" s="34" t="str">
        <f t="shared" si="199"/>
        <v>venta estimada, empresas en agricultura, cultivos, actividad económica, agricultura, ganadería</v>
      </c>
      <c r="AM276" s="36">
        <f t="shared" si="164"/>
        <v>0</v>
      </c>
      <c r="AN276" s="44" t="str">
        <f t="shared" si="193"/>
        <v>CHL</v>
      </c>
      <c r="AO276" s="44" t="str">
        <f t="shared" si="193"/>
        <v>País</v>
      </c>
      <c r="AP276" s="34" t="str">
        <f t="shared" si="193"/>
        <v>Número de Empleados de las empresas dedicadas a una actividad económica asociada a la agricultura o la ganadería, según tamaño de la empresa.</v>
      </c>
      <c r="AQ276" s="45">
        <f t="shared" si="193"/>
        <v>44324</v>
      </c>
      <c r="AR276" s="36" t="str">
        <f t="shared" si="193"/>
        <v>Español</v>
      </c>
      <c r="AS276" s="36" t="str">
        <f t="shared" si="193"/>
        <v>Naty</v>
      </c>
      <c r="AT276" s="40" t="str">
        <f t="shared" si="193"/>
        <v>No Aplica</v>
      </c>
      <c r="AU276" s="40" t="str">
        <f t="shared" si="193"/>
        <v>No Aplica</v>
      </c>
      <c r="AV276" s="40" t="str">
        <f t="shared" si="193"/>
        <v>No Aplica</v>
      </c>
      <c r="AW276" s="35">
        <f t="shared" si="193"/>
        <v>100117006</v>
      </c>
      <c r="AX276" s="41" t="e">
        <f t="shared" si="193"/>
        <v>#REF!</v>
      </c>
      <c r="AY276" s="46" t="str">
        <f t="shared" si="193"/>
        <v>Fruta</v>
      </c>
      <c r="AZ276" s="40">
        <f t="shared" si="193"/>
        <v>38</v>
      </c>
      <c r="BA276" s="41" t="e">
        <f>+VLOOKUP($Z276,[2]!Temporalidad[[nombre]:[Columna1]],7,0)</f>
        <v>#REF!</v>
      </c>
      <c r="BB276" s="41" t="e">
        <f>+VLOOKUP($B276,[2]!Tipo_Gráfico[#Data],2,0)</f>
        <v>#REF!</v>
      </c>
      <c r="BC276" s="36" t="str">
        <f t="shared" si="172"/>
        <v>Servicio de Impuestos Internos , Ministerio de Hacienda, Chile</v>
      </c>
      <c r="BD276" s="35" t="e">
        <f>+VLOOKUP($AA276,[2]!unidad_medida[[nombre]:[Columna1]],2,0)</f>
        <v>#REF!</v>
      </c>
      <c r="BE276" s="40" t="str">
        <f t="shared" si="194"/>
        <v>No Aplica</v>
      </c>
      <c r="BF276" s="40" t="str">
        <f t="shared" si="194"/>
        <v>No Aplica</v>
      </c>
      <c r="BG276" s="40" t="str">
        <f t="shared" si="194"/>
        <v>No Aplica</v>
      </c>
      <c r="BH276" s="41" t="e">
        <f>+VLOOKUP($AP276,[2]!Responsables[#Data],3,0)</f>
        <v>#REF!</v>
      </c>
      <c r="BI276" s="41" t="e">
        <f>+VLOOKUP($AA276,[2]!unidad_medida[[nombre]:[Columna1]],5,0)</f>
        <v>#REF!</v>
      </c>
    </row>
    <row r="277" spans="1:61" ht="24" x14ac:dyDescent="0.35">
      <c r="A277" s="58" t="s">
        <v>250</v>
      </c>
      <c r="B277" s="58" t="s">
        <v>251</v>
      </c>
      <c r="C277" s="59">
        <v>4.2</v>
      </c>
      <c r="D277" s="19">
        <f t="shared" si="168"/>
        <v>119</v>
      </c>
      <c r="E277" s="20" t="s">
        <v>237</v>
      </c>
      <c r="F277" s="21"/>
      <c r="G277" s="22"/>
      <c r="H277" s="24">
        <v>100115</v>
      </c>
      <c r="I277" s="23" t="s">
        <v>48</v>
      </c>
      <c r="J277" s="23" t="s">
        <v>48</v>
      </c>
      <c r="K277" s="22"/>
      <c r="L277" s="22"/>
      <c r="M277" s="22"/>
      <c r="N277" s="22"/>
      <c r="O277" s="22"/>
      <c r="P277" s="53" t="str">
        <f t="shared" si="195"/>
        <v>Número de Empresas del Sector Agrícola en cultivos de  Semillas  según la Categoría de Tamaño Específica del Servicio de Impuestos Internos de Chile para el Año 2020 (USD)</v>
      </c>
      <c r="Q277" s="20" t="str">
        <f t="shared" si="200"/>
        <v>Informe 1</v>
      </c>
      <c r="R277" s="47" t="s">
        <v>148</v>
      </c>
      <c r="S277" s="48">
        <f t="shared" si="196"/>
        <v>100115</v>
      </c>
      <c r="T277" s="28"/>
      <c r="U277" s="28"/>
      <c r="V277" s="28"/>
      <c r="W277" s="28"/>
      <c r="X277" s="28"/>
      <c r="Y277" s="28"/>
      <c r="Z277" s="25"/>
      <c r="AA277" s="54"/>
      <c r="AB277" s="30" t="str">
        <f t="shared" si="197"/>
        <v>Chile</v>
      </c>
      <c r="AC277" s="31" t="str">
        <f t="shared" si="197"/>
        <v>Año 2020</v>
      </c>
      <c r="AD277" s="32" t="str">
        <f t="shared" si="197"/>
        <v>empleados</v>
      </c>
      <c r="AE277" s="30" t="str">
        <f t="shared" si="198"/>
        <v>Empleados</v>
      </c>
      <c r="AG277" s="33" t="str">
        <f t="shared" si="162"/>
        <v>Informe 1</v>
      </c>
      <c r="AH277" s="34" t="str">
        <f t="shared" si="201"/>
        <v>Número de Empleados</v>
      </c>
      <c r="AI277" s="34" t="str">
        <f t="shared" si="201"/>
        <v>Ventas estimadas de empresas dedicadas a agricultura y/o ganadería</v>
      </c>
      <c r="AJ277" s="34" t="str">
        <f t="shared" si="163"/>
        <v>Número de Empresas del Sector Agrícola en cultivos de  Semillas  según la Categoría de Tamaño Específica del Servicio de Impuestos Internos de Chile para el Año 2020 (USD)</v>
      </c>
      <c r="AK277" s="35" t="str">
        <f t="shared" si="199"/>
        <v>Año 2020</v>
      </c>
      <c r="AL277" s="34" t="str">
        <f t="shared" si="199"/>
        <v>venta estimada, empresas en agricultura, cultivos, actividad económica, agricultura, ganadería</v>
      </c>
      <c r="AM277" s="36">
        <f t="shared" si="164"/>
        <v>0</v>
      </c>
      <c r="AN277" s="44" t="str">
        <f t="shared" si="193"/>
        <v>CHL</v>
      </c>
      <c r="AO277" s="44" t="str">
        <f t="shared" si="193"/>
        <v>País</v>
      </c>
      <c r="AP277" s="34" t="str">
        <f t="shared" si="193"/>
        <v>Número de Empleados de las empresas dedicadas a una actividad económica asociada a la agricultura o la ganadería, según tamaño de la empresa.</v>
      </c>
      <c r="AQ277" s="45">
        <f t="shared" si="193"/>
        <v>44324</v>
      </c>
      <c r="AR277" s="36" t="str">
        <f t="shared" si="193"/>
        <v>Español</v>
      </c>
      <c r="AS277" s="36" t="str">
        <f t="shared" si="193"/>
        <v>Naty</v>
      </c>
      <c r="AT277" s="40" t="str">
        <f t="shared" si="193"/>
        <v>No Aplica</v>
      </c>
      <c r="AU277" s="40" t="str">
        <f t="shared" si="193"/>
        <v>No Aplica</v>
      </c>
      <c r="AV277" s="40" t="str">
        <f t="shared" si="193"/>
        <v>No Aplica</v>
      </c>
      <c r="AW277" s="35">
        <f t="shared" si="193"/>
        <v>100117006</v>
      </c>
      <c r="AX277" s="41" t="e">
        <f t="shared" si="193"/>
        <v>#REF!</v>
      </c>
      <c r="AY277" s="46" t="str">
        <f t="shared" si="193"/>
        <v>Fruta</v>
      </c>
      <c r="AZ277" s="40">
        <f t="shared" si="193"/>
        <v>38</v>
      </c>
      <c r="BA277" s="41" t="e">
        <f>+VLOOKUP($Z277,[2]!Temporalidad[[nombre]:[Columna1]],7,0)</f>
        <v>#REF!</v>
      </c>
      <c r="BB277" s="41" t="e">
        <f>+VLOOKUP($B277,[2]!Tipo_Gráfico[#Data],2,0)</f>
        <v>#REF!</v>
      </c>
      <c r="BC277" s="36" t="str">
        <f t="shared" si="172"/>
        <v>Servicio de Impuestos Internos , Ministerio de Hacienda, Chile</v>
      </c>
      <c r="BD277" s="35" t="e">
        <f>+VLOOKUP($AA277,[2]!unidad_medida[[nombre]:[Columna1]],2,0)</f>
        <v>#REF!</v>
      </c>
      <c r="BE277" s="40" t="str">
        <f t="shared" si="194"/>
        <v>No Aplica</v>
      </c>
      <c r="BF277" s="40" t="str">
        <f t="shared" si="194"/>
        <v>No Aplica</v>
      </c>
      <c r="BG277" s="40" t="str">
        <f t="shared" si="194"/>
        <v>No Aplica</v>
      </c>
      <c r="BH277" s="41" t="e">
        <f>+VLOOKUP($AP277,[2]!Responsables[#Data],3,0)</f>
        <v>#REF!</v>
      </c>
      <c r="BI277" s="41" t="e">
        <f>+VLOOKUP($AA277,[2]!unidad_medida[[nombre]:[Columna1]],5,0)</f>
        <v>#REF!</v>
      </c>
    </row>
    <row r="278" spans="1:61" ht="24" x14ac:dyDescent="0.35">
      <c r="A278" s="58" t="s">
        <v>250</v>
      </c>
      <c r="B278" s="58" t="s">
        <v>251</v>
      </c>
      <c r="C278" s="59">
        <v>4.2</v>
      </c>
      <c r="D278" s="19">
        <f t="shared" si="168"/>
        <v>120</v>
      </c>
      <c r="E278" s="20" t="s">
        <v>237</v>
      </c>
      <c r="F278" s="21"/>
      <c r="G278" s="22"/>
      <c r="H278" s="24">
        <v>100117</v>
      </c>
      <c r="I278" s="23" t="s">
        <v>48</v>
      </c>
      <c r="J278" s="23" t="s">
        <v>48</v>
      </c>
      <c r="K278" s="22"/>
      <c r="L278" s="22"/>
      <c r="M278" s="22"/>
      <c r="N278" s="22"/>
      <c r="O278" s="22"/>
      <c r="P278" s="53" t="str">
        <f t="shared" si="195"/>
        <v>Número de Empresas del Sector Agrícola en cultivos de  Plantas y forraje  según la Categoría de Tamaño Específica del Servicio de Impuestos Internos de Chile para el Año 2020 (USD)</v>
      </c>
      <c r="Q278" s="20" t="str">
        <f t="shared" si="200"/>
        <v>Informe 1</v>
      </c>
      <c r="R278" s="47" t="s">
        <v>150</v>
      </c>
      <c r="S278" s="48">
        <f t="shared" si="196"/>
        <v>100117</v>
      </c>
      <c r="T278" s="28"/>
      <c r="U278" s="28"/>
      <c r="V278" s="28"/>
      <c r="W278" s="28"/>
      <c r="X278" s="28"/>
      <c r="Y278" s="28"/>
      <c r="Z278" s="25"/>
      <c r="AA278" s="54"/>
      <c r="AB278" s="30" t="str">
        <f t="shared" si="197"/>
        <v>Chile</v>
      </c>
      <c r="AC278" s="31" t="str">
        <f t="shared" si="197"/>
        <v>Año 2020</v>
      </c>
      <c r="AD278" s="32" t="str">
        <f t="shared" si="197"/>
        <v>empleados</v>
      </c>
      <c r="AE278" s="30" t="str">
        <f t="shared" si="198"/>
        <v>Empleados</v>
      </c>
      <c r="AG278" s="33" t="str">
        <f t="shared" si="162"/>
        <v>Informe 1</v>
      </c>
      <c r="AH278" s="34" t="str">
        <f t="shared" si="201"/>
        <v>Número de Empleados</v>
      </c>
      <c r="AI278" s="34" t="str">
        <f t="shared" si="201"/>
        <v>Ventas estimadas de empresas dedicadas a agricultura y/o ganadería</v>
      </c>
      <c r="AJ278" s="34" t="str">
        <f t="shared" si="163"/>
        <v>Número de Empresas del Sector Agrícola en cultivos de  Plantas y forraje  según la Categoría de Tamaño Específica del Servicio de Impuestos Internos de Chile para el Año 2020 (USD)</v>
      </c>
      <c r="AK278" s="35" t="str">
        <f t="shared" si="199"/>
        <v>Año 2020</v>
      </c>
      <c r="AL278" s="34" t="str">
        <f t="shared" si="199"/>
        <v>venta estimada, empresas en agricultura, cultivos, actividad económica, agricultura, ganadería</v>
      </c>
      <c r="AM278" s="36">
        <f t="shared" si="164"/>
        <v>0</v>
      </c>
      <c r="AN278" s="44" t="str">
        <f t="shared" si="193"/>
        <v>CHL</v>
      </c>
      <c r="AO278" s="44" t="str">
        <f t="shared" si="193"/>
        <v>País</v>
      </c>
      <c r="AP278" s="34" t="str">
        <f t="shared" si="193"/>
        <v>Número de Empleados de las empresas dedicadas a una actividad económica asociada a la agricultura o la ganadería, según tamaño de la empresa.</v>
      </c>
      <c r="AQ278" s="45">
        <f t="shared" si="193"/>
        <v>44324</v>
      </c>
      <c r="AR278" s="36" t="str">
        <f t="shared" si="193"/>
        <v>Español</v>
      </c>
      <c r="AS278" s="36" t="str">
        <f t="shared" si="193"/>
        <v>Naty</v>
      </c>
      <c r="AT278" s="40" t="str">
        <f t="shared" si="193"/>
        <v>No Aplica</v>
      </c>
      <c r="AU278" s="40" t="str">
        <f t="shared" si="193"/>
        <v>No Aplica</v>
      </c>
      <c r="AV278" s="40" t="str">
        <f t="shared" si="193"/>
        <v>No Aplica</v>
      </c>
      <c r="AW278" s="35">
        <f t="shared" si="193"/>
        <v>100117006</v>
      </c>
      <c r="AX278" s="41" t="e">
        <f t="shared" si="193"/>
        <v>#REF!</v>
      </c>
      <c r="AY278" s="46" t="str">
        <f t="shared" si="193"/>
        <v>Fruta</v>
      </c>
      <c r="AZ278" s="40">
        <f t="shared" si="193"/>
        <v>38</v>
      </c>
      <c r="BA278" s="41" t="e">
        <f>+VLOOKUP($Z278,[2]!Temporalidad[[nombre]:[Columna1]],7,0)</f>
        <v>#REF!</v>
      </c>
      <c r="BB278" s="41" t="e">
        <f>+VLOOKUP($B278,[2]!Tipo_Gráfico[#Data],2,0)</f>
        <v>#REF!</v>
      </c>
      <c r="BC278" s="36" t="str">
        <f t="shared" si="172"/>
        <v>Servicio de Impuestos Internos , Ministerio de Hacienda, Chile</v>
      </c>
      <c r="BD278" s="35" t="e">
        <f>+VLOOKUP($AA278,[2]!unidad_medida[[nombre]:[Columna1]],2,0)</f>
        <v>#REF!</v>
      </c>
      <c r="BE278" s="40" t="str">
        <f t="shared" si="194"/>
        <v>No Aplica</v>
      </c>
      <c r="BF278" s="40" t="str">
        <f t="shared" si="194"/>
        <v>No Aplica</v>
      </c>
      <c r="BG278" s="40" t="str">
        <f t="shared" si="194"/>
        <v>No Aplica</v>
      </c>
      <c r="BH278" s="41" t="e">
        <f>+VLOOKUP($AP278,[2]!Responsables[#Data],3,0)</f>
        <v>#REF!</v>
      </c>
      <c r="BI278" s="41" t="e">
        <f>+VLOOKUP($AA278,[2]!unidad_medida[[nombre]:[Columna1]],5,0)</f>
        <v>#REF!</v>
      </c>
    </row>
    <row r="279" spans="1:61" ht="24" x14ac:dyDescent="0.35">
      <c r="A279" s="58" t="s">
        <v>250</v>
      </c>
      <c r="B279" s="58" t="s">
        <v>251</v>
      </c>
      <c r="C279" s="59">
        <v>4.2</v>
      </c>
      <c r="D279" s="19">
        <f t="shared" si="168"/>
        <v>121</v>
      </c>
      <c r="E279" s="20" t="s">
        <v>237</v>
      </c>
      <c r="F279" s="21"/>
      <c r="G279" s="22"/>
      <c r="H279" s="24">
        <v>100110</v>
      </c>
      <c r="I279" s="23" t="s">
        <v>48</v>
      </c>
      <c r="J279" s="23" t="s">
        <v>48</v>
      </c>
      <c r="K279" s="22"/>
      <c r="L279" s="22"/>
      <c r="M279" s="22"/>
      <c r="N279" s="22"/>
      <c r="O279" s="22"/>
      <c r="P279" s="53" t="str">
        <f>+"Número de Empresas del Sector Agrícola en cultivos de  "&amp;R279&amp;"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279" s="20" t="s">
        <v>241</v>
      </c>
      <c r="R279" s="47" t="s">
        <v>136</v>
      </c>
      <c r="S279" s="48">
        <f>+H279</f>
        <v>100110</v>
      </c>
      <c r="T279" s="28"/>
      <c r="U279" s="28"/>
      <c r="V279" s="28"/>
      <c r="W279" s="28"/>
      <c r="X279" s="28"/>
      <c r="Y279" s="28"/>
      <c r="Z279" s="25"/>
      <c r="AA279" s="54"/>
      <c r="AB279" s="30" t="str">
        <f t="shared" si="197"/>
        <v>Chile</v>
      </c>
      <c r="AC279" s="31" t="str">
        <f t="shared" si="197"/>
        <v>Año 2020</v>
      </c>
      <c r="AD279" s="32" t="s">
        <v>54</v>
      </c>
      <c r="AE279" s="30" t="s">
        <v>55</v>
      </c>
      <c r="AG279" s="33" t="str">
        <f t="shared" si="162"/>
        <v>Informe 2</v>
      </c>
      <c r="AH279" s="34" t="s">
        <v>231</v>
      </c>
      <c r="AI279" s="34" t="str">
        <f t="shared" si="201"/>
        <v>Ventas estimadas de empresas dedicadas a agricultura y/o ganadería</v>
      </c>
      <c r="AJ279" s="34" t="str">
        <f t="shared" si="163"/>
        <v>Número de Empresas del Sector Agrícola en cultivos de  Legumbres  según la Categoría de Tamaño Específica del Servicio de Impuestos Internos de Chile para el Año 2020 (USD)</v>
      </c>
      <c r="AK279" s="35" t="str">
        <f t="shared" si="199"/>
        <v>Año 2020</v>
      </c>
      <c r="AL279" s="34" t="str">
        <f t="shared" si="199"/>
        <v>venta estimada, empresas en agricultura, cultivos, actividad económica, agricultura, ganadería</v>
      </c>
      <c r="AM279" s="36">
        <f t="shared" si="164"/>
        <v>0</v>
      </c>
      <c r="AN279" s="44" t="str">
        <f t="shared" si="193"/>
        <v>CHL</v>
      </c>
      <c r="AO279" s="44" t="str">
        <f t="shared" si="193"/>
        <v>País</v>
      </c>
      <c r="AP279" s="34" t="str">
        <f t="shared" si="193"/>
        <v>Número de Empleados de las empresas dedicadas a una actividad económica asociada a la agricultura o la ganadería, según tamaño de la empresa.</v>
      </c>
      <c r="AQ279" s="45">
        <f t="shared" si="193"/>
        <v>44324</v>
      </c>
      <c r="AR279" s="36" t="str">
        <f t="shared" si="193"/>
        <v>Español</v>
      </c>
      <c r="AS279" s="36" t="str">
        <f t="shared" si="193"/>
        <v>Naty</v>
      </c>
      <c r="AT279" s="40" t="str">
        <f t="shared" si="193"/>
        <v>No Aplica</v>
      </c>
      <c r="AU279" s="40" t="str">
        <f t="shared" si="193"/>
        <v>No Aplica</v>
      </c>
      <c r="AV279" s="40" t="str">
        <f t="shared" si="193"/>
        <v>No Aplica</v>
      </c>
      <c r="AW279" s="35">
        <f t="shared" si="193"/>
        <v>100117006</v>
      </c>
      <c r="AX279" s="41" t="e">
        <f t="shared" si="193"/>
        <v>#REF!</v>
      </c>
      <c r="AY279" s="46" t="str">
        <f t="shared" si="193"/>
        <v>Fruta</v>
      </c>
      <c r="AZ279" s="40">
        <f t="shared" si="193"/>
        <v>38</v>
      </c>
      <c r="BA279" s="41" t="e">
        <f>+VLOOKUP($Z279,[2]!Temporalidad[[nombre]:[Columna1]],7,0)</f>
        <v>#REF!</v>
      </c>
      <c r="BB279" s="41" t="e">
        <f>+VLOOKUP($B279,[2]!Tipo_Gráfico[#Data],2,0)</f>
        <v>#REF!</v>
      </c>
      <c r="BC279" s="36" t="str">
        <f t="shared" si="172"/>
        <v>Servicio de Impuestos Internos , Ministerio de Hacienda, Chile</v>
      </c>
      <c r="BD279" s="35" t="e">
        <f>+VLOOKUP($AA279,[2]!unidad_medida[[nombre]:[Columna1]],2,0)</f>
        <v>#REF!</v>
      </c>
      <c r="BE279" s="40" t="str">
        <f t="shared" si="194"/>
        <v>No Aplica</v>
      </c>
      <c r="BF279" s="40" t="str">
        <f t="shared" si="194"/>
        <v>No Aplica</v>
      </c>
      <c r="BG279" s="40" t="str">
        <f t="shared" si="194"/>
        <v>No Aplica</v>
      </c>
      <c r="BH279" s="41" t="e">
        <f>+VLOOKUP($AP279,[2]!Responsables[#Data],3,0)</f>
        <v>#REF!</v>
      </c>
      <c r="BI279" s="41" t="e">
        <f>+VLOOKUP($AA279,[2]!unidad_medida[[nombre]:[Columna1]],5,0)</f>
        <v>#REF!</v>
      </c>
    </row>
    <row r="280" spans="1:61" ht="24" x14ac:dyDescent="0.35">
      <c r="A280" s="58" t="s">
        <v>250</v>
      </c>
      <c r="B280" s="58" t="s">
        <v>251</v>
      </c>
      <c r="C280" s="59">
        <v>4.2</v>
      </c>
      <c r="D280" s="19">
        <f t="shared" si="168"/>
        <v>122</v>
      </c>
      <c r="E280" s="20" t="s">
        <v>237</v>
      </c>
      <c r="F280" s="21"/>
      <c r="G280" s="22"/>
      <c r="H280" s="24">
        <v>100111</v>
      </c>
      <c r="I280" s="23" t="s">
        <v>48</v>
      </c>
      <c r="J280" s="23" t="s">
        <v>48</v>
      </c>
      <c r="K280" s="22"/>
      <c r="L280" s="22"/>
      <c r="M280" s="22"/>
      <c r="N280" s="22"/>
      <c r="O280" s="22"/>
      <c r="P280" s="53" t="str">
        <f t="shared" ref="P280:P285" si="202">+"Número de Empresas del Sector Agrícola en cultivos de  "&amp;R280&amp;"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280" s="20" t="str">
        <f>+Q279</f>
        <v>Informe 2</v>
      </c>
      <c r="R280" s="47" t="s">
        <v>140</v>
      </c>
      <c r="S280" s="48">
        <f t="shared" ref="S280:S285" si="203">+H280</f>
        <v>100111</v>
      </c>
      <c r="T280" s="28"/>
      <c r="U280" s="28"/>
      <c r="V280" s="28"/>
      <c r="W280" s="28"/>
      <c r="X280" s="28"/>
      <c r="Y280" s="28"/>
      <c r="Z280" s="25"/>
      <c r="AA280" s="54"/>
      <c r="AB280" s="30" t="str">
        <f t="shared" si="197"/>
        <v>Chile</v>
      </c>
      <c r="AC280" s="31" t="str">
        <f t="shared" si="197"/>
        <v>Año 2020</v>
      </c>
      <c r="AD280" s="32" t="str">
        <f t="shared" si="197"/>
        <v>empresas</v>
      </c>
      <c r="AE280" s="30" t="str">
        <f t="shared" si="197"/>
        <v>Número</v>
      </c>
      <c r="AG280" s="33" t="str">
        <f t="shared" si="162"/>
        <v>Informe 2</v>
      </c>
      <c r="AH280" s="34" t="str">
        <f t="shared" si="201"/>
        <v>Número de Empresas</v>
      </c>
      <c r="AI280" s="34" t="str">
        <f t="shared" si="201"/>
        <v>Ventas estimadas de empresas dedicadas a agricultura y/o ganadería</v>
      </c>
      <c r="AJ280" s="34" t="str">
        <f t="shared" si="163"/>
        <v>Número de Empresas del Sector Agrícola en cultivos de  Cereales  según la Categoría de Tamaño Específica del Servicio de Impuestos Internos de Chile para el Año 2020 (USD)</v>
      </c>
      <c r="AK280" s="35" t="str">
        <f t="shared" si="199"/>
        <v>Año 2020</v>
      </c>
      <c r="AL280" s="34" t="str">
        <f t="shared" si="199"/>
        <v>venta estimada, empresas en agricultura, cultivos, actividad económica, agricultura, ganadería</v>
      </c>
      <c r="AM280" s="36">
        <f t="shared" si="164"/>
        <v>0</v>
      </c>
      <c r="AN280" s="44" t="str">
        <f t="shared" si="193"/>
        <v>CHL</v>
      </c>
      <c r="AO280" s="44" t="str">
        <f t="shared" si="193"/>
        <v>País</v>
      </c>
      <c r="AP280" s="34" t="str">
        <f t="shared" si="193"/>
        <v>Número de Empleados de las empresas dedicadas a una actividad económica asociada a la agricultura o la ganadería, según tamaño de la empresa.</v>
      </c>
      <c r="AQ280" s="45">
        <f t="shared" si="193"/>
        <v>44324</v>
      </c>
      <c r="AR280" s="36" t="str">
        <f t="shared" si="193"/>
        <v>Español</v>
      </c>
      <c r="AS280" s="36" t="str">
        <f t="shared" si="193"/>
        <v>Naty</v>
      </c>
      <c r="AT280" s="40" t="str">
        <f t="shared" si="193"/>
        <v>No Aplica</v>
      </c>
      <c r="AU280" s="40" t="str">
        <f t="shared" si="193"/>
        <v>No Aplica</v>
      </c>
      <c r="AV280" s="40" t="str">
        <f t="shared" si="193"/>
        <v>No Aplica</v>
      </c>
      <c r="AW280" s="35">
        <f t="shared" si="193"/>
        <v>100117006</v>
      </c>
      <c r="AX280" s="41" t="e">
        <f t="shared" si="193"/>
        <v>#REF!</v>
      </c>
      <c r="AY280" s="46" t="str">
        <f t="shared" si="193"/>
        <v>Fruta</v>
      </c>
      <c r="AZ280" s="40">
        <f t="shared" si="193"/>
        <v>38</v>
      </c>
      <c r="BA280" s="41" t="e">
        <f>+VLOOKUP($Z280,[2]!Temporalidad[[nombre]:[Columna1]],7,0)</f>
        <v>#REF!</v>
      </c>
      <c r="BB280" s="41" t="e">
        <f>+VLOOKUP($B280,[2]!Tipo_Gráfico[#Data],2,0)</f>
        <v>#REF!</v>
      </c>
      <c r="BC280" s="36" t="str">
        <f t="shared" si="172"/>
        <v>Servicio de Impuestos Internos , Ministerio de Hacienda, Chile</v>
      </c>
      <c r="BD280" s="35" t="e">
        <f>+VLOOKUP($AA280,[2]!unidad_medida[[nombre]:[Columna1]],2,0)</f>
        <v>#REF!</v>
      </c>
      <c r="BE280" s="40" t="str">
        <f t="shared" si="194"/>
        <v>No Aplica</v>
      </c>
      <c r="BF280" s="40" t="str">
        <f t="shared" si="194"/>
        <v>No Aplica</v>
      </c>
      <c r="BG280" s="40" t="str">
        <f t="shared" si="194"/>
        <v>No Aplica</v>
      </c>
      <c r="BH280" s="41" t="e">
        <f>+VLOOKUP($AP280,[2]!Responsables[#Data],3,0)</f>
        <v>#REF!</v>
      </c>
      <c r="BI280" s="41" t="e">
        <f>+VLOOKUP($AA280,[2]!unidad_medida[[nombre]:[Columna1]],5,0)</f>
        <v>#REF!</v>
      </c>
    </row>
    <row r="281" spans="1:61" ht="24" x14ac:dyDescent="0.35">
      <c r="A281" s="58" t="s">
        <v>250</v>
      </c>
      <c r="B281" s="58" t="s">
        <v>251</v>
      </c>
      <c r="C281" s="59">
        <v>4.2</v>
      </c>
      <c r="D281" s="19">
        <f t="shared" si="168"/>
        <v>123</v>
      </c>
      <c r="E281" s="20" t="s">
        <v>237</v>
      </c>
      <c r="F281" s="21"/>
      <c r="G281" s="22"/>
      <c r="H281" s="24">
        <v>100112</v>
      </c>
      <c r="I281" s="23" t="s">
        <v>48</v>
      </c>
      <c r="J281" s="23" t="s">
        <v>48</v>
      </c>
      <c r="K281" s="22"/>
      <c r="L281" s="22"/>
      <c r="M281" s="22"/>
      <c r="N281" s="22"/>
      <c r="O281" s="22"/>
      <c r="P281" s="53" t="str">
        <f t="shared" si="202"/>
        <v>Número de Empresas del Sector Agrícola en cultivos de  Hortalizas  según la Categoría de Tamaño Específica del Servicio de Impuestos Internos de Chile para el Año 2020 (USD)</v>
      </c>
      <c r="Q281" s="20" t="str">
        <f t="shared" ref="Q281:Q285" si="204">+Q280</f>
        <v>Informe 2</v>
      </c>
      <c r="R281" s="47" t="s">
        <v>142</v>
      </c>
      <c r="S281" s="48">
        <f t="shared" si="203"/>
        <v>100112</v>
      </c>
      <c r="T281" s="28"/>
      <c r="U281" s="28"/>
      <c r="V281" s="28"/>
      <c r="W281" s="28"/>
      <c r="X281" s="28"/>
      <c r="Y281" s="28"/>
      <c r="Z281" s="25"/>
      <c r="AA281" s="54"/>
      <c r="AB281" s="30" t="str">
        <f t="shared" si="197"/>
        <v>Chile</v>
      </c>
      <c r="AC281" s="31" t="str">
        <f t="shared" si="197"/>
        <v>Año 2020</v>
      </c>
      <c r="AD281" s="32" t="str">
        <f t="shared" si="197"/>
        <v>empresas</v>
      </c>
      <c r="AE281" s="30" t="str">
        <f t="shared" si="197"/>
        <v>Número</v>
      </c>
      <c r="AG281" s="33" t="str">
        <f t="shared" si="162"/>
        <v>Informe 2</v>
      </c>
      <c r="AH281" s="34" t="str">
        <f t="shared" si="201"/>
        <v>Número de Empresas</v>
      </c>
      <c r="AI281" s="34" t="str">
        <f t="shared" si="201"/>
        <v>Ventas estimadas de empresas dedicadas a agricultura y/o ganadería</v>
      </c>
      <c r="AJ281" s="34" t="str">
        <f t="shared" si="163"/>
        <v>Número de Empresas del Sector Agrícola en cultivos de  Hortalizas  según la Categoría de Tamaño Específica del Servicio de Impuestos Internos de Chile para el Año 2020 (USD)</v>
      </c>
      <c r="AK281" s="35" t="str">
        <f t="shared" si="199"/>
        <v>Año 2020</v>
      </c>
      <c r="AL281" s="34" t="str">
        <f t="shared" si="199"/>
        <v>venta estimada, empresas en agricultura, cultivos, actividad económica, agricultura, ganadería</v>
      </c>
      <c r="AM281" s="36">
        <f t="shared" si="164"/>
        <v>0</v>
      </c>
      <c r="AN281" s="44" t="str">
        <f t="shared" si="193"/>
        <v>CHL</v>
      </c>
      <c r="AO281" s="44" t="str">
        <f t="shared" si="193"/>
        <v>País</v>
      </c>
      <c r="AP281" s="34" t="str">
        <f t="shared" si="193"/>
        <v>Número de Empleados de las empresas dedicadas a una actividad económica asociada a la agricultura o la ganadería, según tamaño de la empresa.</v>
      </c>
      <c r="AQ281" s="45">
        <f t="shared" si="193"/>
        <v>44324</v>
      </c>
      <c r="AR281" s="36" t="str">
        <f t="shared" si="193"/>
        <v>Español</v>
      </c>
      <c r="AS281" s="36" t="str">
        <f t="shared" si="193"/>
        <v>Naty</v>
      </c>
      <c r="AT281" s="40" t="str">
        <f t="shared" si="193"/>
        <v>No Aplica</v>
      </c>
      <c r="AU281" s="40" t="str">
        <f t="shared" si="193"/>
        <v>No Aplica</v>
      </c>
      <c r="AV281" s="40" t="str">
        <f t="shared" si="193"/>
        <v>No Aplica</v>
      </c>
      <c r="AW281" s="35">
        <f t="shared" si="193"/>
        <v>100117006</v>
      </c>
      <c r="AX281" s="41" t="e">
        <f t="shared" si="193"/>
        <v>#REF!</v>
      </c>
      <c r="AY281" s="46" t="str">
        <f t="shared" si="193"/>
        <v>Fruta</v>
      </c>
      <c r="AZ281" s="40">
        <f t="shared" si="193"/>
        <v>38</v>
      </c>
      <c r="BA281" s="41" t="e">
        <f>+VLOOKUP($Z281,[2]!Temporalidad[[nombre]:[Columna1]],7,0)</f>
        <v>#REF!</v>
      </c>
      <c r="BB281" s="41" t="e">
        <f>+VLOOKUP($B281,[2]!Tipo_Gráfico[#Data],2,0)</f>
        <v>#REF!</v>
      </c>
      <c r="BC281" s="36" t="str">
        <f t="shared" si="172"/>
        <v>Servicio de Impuestos Internos , Ministerio de Hacienda, Chile</v>
      </c>
      <c r="BD281" s="35" t="e">
        <f>+VLOOKUP($AA281,[2]!unidad_medida[[nombre]:[Columna1]],2,0)</f>
        <v>#REF!</v>
      </c>
      <c r="BE281" s="40" t="str">
        <f t="shared" si="194"/>
        <v>No Aplica</v>
      </c>
      <c r="BF281" s="40" t="str">
        <f t="shared" si="194"/>
        <v>No Aplica</v>
      </c>
      <c r="BG281" s="40" t="str">
        <f t="shared" si="194"/>
        <v>No Aplica</v>
      </c>
      <c r="BH281" s="41" t="e">
        <f>+VLOOKUP($AP281,[2]!Responsables[#Data],3,0)</f>
        <v>#REF!</v>
      </c>
      <c r="BI281" s="41" t="e">
        <f>+VLOOKUP($AA281,[2]!unidad_medida[[nombre]:[Columna1]],5,0)</f>
        <v>#REF!</v>
      </c>
    </row>
    <row r="282" spans="1:61" ht="24" x14ac:dyDescent="0.35">
      <c r="A282" s="58" t="s">
        <v>250</v>
      </c>
      <c r="B282" s="58" t="s">
        <v>251</v>
      </c>
      <c r="C282" s="59">
        <v>4.2</v>
      </c>
      <c r="D282" s="19">
        <f t="shared" si="168"/>
        <v>124</v>
      </c>
      <c r="E282" s="20" t="s">
        <v>237</v>
      </c>
      <c r="F282" s="21"/>
      <c r="G282" s="22"/>
      <c r="H282" s="24">
        <v>100113</v>
      </c>
      <c r="I282" s="23" t="s">
        <v>48</v>
      </c>
      <c r="J282" s="23" t="s">
        <v>48</v>
      </c>
      <c r="K282" s="22"/>
      <c r="L282" s="22"/>
      <c r="M282" s="22"/>
      <c r="N282" s="22"/>
      <c r="O282" s="22"/>
      <c r="P282" s="53" t="str">
        <f t="shared" si="202"/>
        <v>Número de Empresas del Sector Agrícola en cultivos de  Industriales  según la Categoría de Tamaño Específica del Servicio de Impuestos Internos de Chile para el Año 2020 (USD)</v>
      </c>
      <c r="Q282" s="20" t="str">
        <f t="shared" si="204"/>
        <v>Informe 2</v>
      </c>
      <c r="R282" s="47" t="s">
        <v>144</v>
      </c>
      <c r="S282" s="48">
        <f t="shared" si="203"/>
        <v>100113</v>
      </c>
      <c r="T282" s="28"/>
      <c r="U282" s="28"/>
      <c r="V282" s="28"/>
      <c r="W282" s="28"/>
      <c r="X282" s="28"/>
      <c r="Y282" s="28"/>
      <c r="Z282" s="25"/>
      <c r="AA282" s="54"/>
      <c r="AB282" s="30" t="str">
        <f t="shared" si="197"/>
        <v>Chile</v>
      </c>
      <c r="AC282" s="31" t="str">
        <f t="shared" si="197"/>
        <v>Año 2020</v>
      </c>
      <c r="AD282" s="32" t="str">
        <f t="shared" si="197"/>
        <v>empresas</v>
      </c>
      <c r="AE282" s="30" t="str">
        <f t="shared" si="197"/>
        <v>Número</v>
      </c>
      <c r="AG282" s="33" t="str">
        <f t="shared" si="162"/>
        <v>Informe 2</v>
      </c>
      <c r="AH282" s="34" t="str">
        <f t="shared" si="201"/>
        <v>Número de Empresas</v>
      </c>
      <c r="AI282" s="34" t="str">
        <f t="shared" si="201"/>
        <v>Ventas estimadas de empresas dedicadas a agricultura y/o ganadería</v>
      </c>
      <c r="AJ282" s="34" t="str">
        <f t="shared" si="163"/>
        <v>Número de Empresas del Sector Agrícola en cultivos de  Industriales  según la Categoría de Tamaño Específica del Servicio de Impuestos Internos de Chile para el Año 2020 (USD)</v>
      </c>
      <c r="AK282" s="35" t="str">
        <f t="shared" si="199"/>
        <v>Año 2020</v>
      </c>
      <c r="AL282" s="34" t="str">
        <f t="shared" si="199"/>
        <v>venta estimada, empresas en agricultura, cultivos, actividad económica, agricultura, ganadería</v>
      </c>
      <c r="AM282" s="36">
        <f t="shared" si="164"/>
        <v>0</v>
      </c>
      <c r="AN282" s="44" t="str">
        <f t="shared" si="193"/>
        <v>CHL</v>
      </c>
      <c r="AO282" s="44" t="str">
        <f t="shared" si="193"/>
        <v>País</v>
      </c>
      <c r="AP282" s="34" t="str">
        <f t="shared" si="193"/>
        <v>Número de Empleados de las empresas dedicadas a una actividad económica asociada a la agricultura o la ganadería, según tamaño de la empresa.</v>
      </c>
      <c r="AQ282" s="45">
        <f t="shared" si="193"/>
        <v>44324</v>
      </c>
      <c r="AR282" s="36" t="str">
        <f t="shared" si="193"/>
        <v>Español</v>
      </c>
      <c r="AS282" s="36" t="str">
        <f t="shared" si="193"/>
        <v>Naty</v>
      </c>
      <c r="AT282" s="40" t="str">
        <f t="shared" si="193"/>
        <v>No Aplica</v>
      </c>
      <c r="AU282" s="40" t="str">
        <f t="shared" si="193"/>
        <v>No Aplica</v>
      </c>
      <c r="AV282" s="40" t="str">
        <f t="shared" si="193"/>
        <v>No Aplica</v>
      </c>
      <c r="AW282" s="35">
        <f t="shared" si="193"/>
        <v>100117006</v>
      </c>
      <c r="AX282" s="41" t="e">
        <f t="shared" si="193"/>
        <v>#REF!</v>
      </c>
      <c r="AY282" s="46" t="str">
        <f t="shared" si="193"/>
        <v>Fruta</v>
      </c>
      <c r="AZ282" s="40">
        <f t="shared" si="193"/>
        <v>38</v>
      </c>
      <c r="BA282" s="41" t="e">
        <f>+VLOOKUP($Z282,[2]!Temporalidad[[nombre]:[Columna1]],7,0)</f>
        <v>#REF!</v>
      </c>
      <c r="BB282" s="41" t="e">
        <f>+VLOOKUP($B282,[2]!Tipo_Gráfico[#Data],2,0)</f>
        <v>#REF!</v>
      </c>
      <c r="BC282" s="36" t="str">
        <f t="shared" si="172"/>
        <v>Servicio de Impuestos Internos , Ministerio de Hacienda, Chile</v>
      </c>
      <c r="BD282" s="35" t="e">
        <f>+VLOOKUP($AA282,[2]!unidad_medida[[nombre]:[Columna1]],2,0)</f>
        <v>#REF!</v>
      </c>
      <c r="BE282" s="40" t="str">
        <f t="shared" si="194"/>
        <v>No Aplica</v>
      </c>
      <c r="BF282" s="40" t="str">
        <f t="shared" si="194"/>
        <v>No Aplica</v>
      </c>
      <c r="BG282" s="40" t="str">
        <f t="shared" si="194"/>
        <v>No Aplica</v>
      </c>
      <c r="BH282" s="41" t="e">
        <f>+VLOOKUP($AP282,[2]!Responsables[#Data],3,0)</f>
        <v>#REF!</v>
      </c>
      <c r="BI282" s="41" t="e">
        <f>+VLOOKUP($AA282,[2]!unidad_medida[[nombre]:[Columna1]],5,0)</f>
        <v>#REF!</v>
      </c>
    </row>
    <row r="283" spans="1:61" ht="24" x14ac:dyDescent="0.35">
      <c r="A283" s="58" t="s">
        <v>250</v>
      </c>
      <c r="B283" s="58" t="s">
        <v>251</v>
      </c>
      <c r="C283" s="59">
        <v>4.2</v>
      </c>
      <c r="D283" s="19">
        <f t="shared" si="168"/>
        <v>125</v>
      </c>
      <c r="E283" s="20" t="s">
        <v>237</v>
      </c>
      <c r="F283" s="21"/>
      <c r="G283" s="22"/>
      <c r="H283" s="24">
        <v>100114</v>
      </c>
      <c r="I283" s="23" t="s">
        <v>48</v>
      </c>
      <c r="J283" s="23" t="s">
        <v>48</v>
      </c>
      <c r="K283" s="22"/>
      <c r="L283" s="22"/>
      <c r="M283" s="22"/>
      <c r="N283" s="22"/>
      <c r="O283" s="22"/>
      <c r="P283" s="53" t="str">
        <f t="shared" si="202"/>
        <v>Número de Empresas del Sector Agrícola en cultivos de  Tubérculos  según la Categoría de Tamaño Específica del Servicio de Impuestos Internos de Chile para el Año 2020 (USD)</v>
      </c>
      <c r="Q283" s="20" t="str">
        <f t="shared" si="204"/>
        <v>Informe 2</v>
      </c>
      <c r="R283" s="47" t="s">
        <v>146</v>
      </c>
      <c r="S283" s="48">
        <f t="shared" si="203"/>
        <v>100114</v>
      </c>
      <c r="T283" s="28"/>
      <c r="U283" s="28"/>
      <c r="V283" s="28"/>
      <c r="W283" s="28"/>
      <c r="X283" s="28"/>
      <c r="Y283" s="28"/>
      <c r="Z283" s="25"/>
      <c r="AA283" s="54"/>
      <c r="AB283" s="30" t="str">
        <f t="shared" si="197"/>
        <v>Chile</v>
      </c>
      <c r="AC283" s="31" t="str">
        <f t="shared" si="197"/>
        <v>Año 2020</v>
      </c>
      <c r="AD283" s="32" t="str">
        <f t="shared" si="197"/>
        <v>empresas</v>
      </c>
      <c r="AE283" s="30" t="str">
        <f t="shared" si="197"/>
        <v>Número</v>
      </c>
      <c r="AG283" s="33" t="str">
        <f t="shared" si="162"/>
        <v>Informe 2</v>
      </c>
      <c r="AH283" s="34" t="str">
        <f t="shared" si="201"/>
        <v>Número de Empresas</v>
      </c>
      <c r="AI283" s="34" t="str">
        <f t="shared" si="201"/>
        <v>Ventas estimadas de empresas dedicadas a agricultura y/o ganadería</v>
      </c>
      <c r="AJ283" s="34" t="str">
        <f t="shared" si="163"/>
        <v>Número de Empresas del Sector Agrícola en cultivos de  Tubérculos  según la Categoría de Tamaño Específica del Servicio de Impuestos Internos de Chile para el Año 2020 (USD)</v>
      </c>
      <c r="AK283" s="35" t="str">
        <f t="shared" si="199"/>
        <v>Año 2020</v>
      </c>
      <c r="AL283" s="34" t="str">
        <f t="shared" si="199"/>
        <v>venta estimada, empresas en agricultura, cultivos, actividad económica, agricultura, ganadería</v>
      </c>
      <c r="AM283" s="36">
        <f t="shared" si="164"/>
        <v>0</v>
      </c>
      <c r="AN283" s="44" t="str">
        <f t="shared" si="193"/>
        <v>CHL</v>
      </c>
      <c r="AO283" s="44" t="str">
        <f t="shared" si="193"/>
        <v>País</v>
      </c>
      <c r="AP283" s="34" t="str">
        <f t="shared" si="193"/>
        <v>Número de Empleados de las empresas dedicadas a una actividad económica asociada a la agricultura o la ganadería, según tamaño de la empresa.</v>
      </c>
      <c r="AQ283" s="45">
        <f t="shared" si="193"/>
        <v>44324</v>
      </c>
      <c r="AR283" s="36" t="str">
        <f t="shared" si="193"/>
        <v>Español</v>
      </c>
      <c r="AS283" s="36" t="str">
        <f t="shared" si="193"/>
        <v>Naty</v>
      </c>
      <c r="AT283" s="40" t="str">
        <f t="shared" si="193"/>
        <v>No Aplica</v>
      </c>
      <c r="AU283" s="40" t="str">
        <f t="shared" si="193"/>
        <v>No Aplica</v>
      </c>
      <c r="AV283" s="40" t="str">
        <f t="shared" si="193"/>
        <v>No Aplica</v>
      </c>
      <c r="AW283" s="35">
        <f t="shared" si="193"/>
        <v>100117006</v>
      </c>
      <c r="AX283" s="41" t="e">
        <f t="shared" si="193"/>
        <v>#REF!</v>
      </c>
      <c r="AY283" s="46" t="str">
        <f t="shared" si="193"/>
        <v>Fruta</v>
      </c>
      <c r="AZ283" s="40">
        <f t="shared" si="193"/>
        <v>38</v>
      </c>
      <c r="BA283" s="41" t="e">
        <f>+VLOOKUP($Z283,[2]!Temporalidad[[nombre]:[Columna1]],7,0)</f>
        <v>#REF!</v>
      </c>
      <c r="BB283" s="41" t="e">
        <f>+VLOOKUP($B283,[2]!Tipo_Gráfico[#Data],2,0)</f>
        <v>#REF!</v>
      </c>
      <c r="BC283" s="36" t="str">
        <f t="shared" si="172"/>
        <v>Servicio de Impuestos Internos , Ministerio de Hacienda, Chile</v>
      </c>
      <c r="BD283" s="35" t="e">
        <f>+VLOOKUP($AA283,[2]!unidad_medida[[nombre]:[Columna1]],2,0)</f>
        <v>#REF!</v>
      </c>
      <c r="BE283" s="40" t="str">
        <f t="shared" si="194"/>
        <v>No Aplica</v>
      </c>
      <c r="BF283" s="40" t="str">
        <f t="shared" si="194"/>
        <v>No Aplica</v>
      </c>
      <c r="BG283" s="40" t="str">
        <f t="shared" si="194"/>
        <v>No Aplica</v>
      </c>
      <c r="BH283" s="41" t="e">
        <f>+VLOOKUP($AP283,[2]!Responsables[#Data],3,0)</f>
        <v>#REF!</v>
      </c>
      <c r="BI283" s="41" t="e">
        <f>+VLOOKUP($AA283,[2]!unidad_medida[[nombre]:[Columna1]],5,0)</f>
        <v>#REF!</v>
      </c>
    </row>
    <row r="284" spans="1:61" ht="24" x14ac:dyDescent="0.35">
      <c r="A284" s="58" t="s">
        <v>250</v>
      </c>
      <c r="B284" s="58" t="s">
        <v>251</v>
      </c>
      <c r="C284" s="59">
        <v>4.2</v>
      </c>
      <c r="D284" s="19">
        <f t="shared" si="168"/>
        <v>126</v>
      </c>
      <c r="E284" s="20" t="s">
        <v>237</v>
      </c>
      <c r="F284" s="21"/>
      <c r="G284" s="22"/>
      <c r="H284" s="24">
        <v>100115</v>
      </c>
      <c r="I284" s="23" t="s">
        <v>48</v>
      </c>
      <c r="J284" s="23" t="s">
        <v>48</v>
      </c>
      <c r="K284" s="22"/>
      <c r="L284" s="22"/>
      <c r="M284" s="22"/>
      <c r="N284" s="22"/>
      <c r="O284" s="22"/>
      <c r="P284" s="53" t="str">
        <f t="shared" si="202"/>
        <v>Número de Empresas del Sector Agrícola en cultivos de  Semillas  según la Categoría de Tamaño Específica del Servicio de Impuestos Internos de Chile para el Año 2020 (USD)</v>
      </c>
      <c r="Q284" s="20" t="str">
        <f t="shared" si="204"/>
        <v>Informe 2</v>
      </c>
      <c r="R284" s="47" t="s">
        <v>148</v>
      </c>
      <c r="S284" s="48">
        <f t="shared" si="203"/>
        <v>100115</v>
      </c>
      <c r="T284" s="28"/>
      <c r="U284" s="28"/>
      <c r="V284" s="28"/>
      <c r="W284" s="28"/>
      <c r="X284" s="28"/>
      <c r="Y284" s="28"/>
      <c r="Z284" s="25"/>
      <c r="AA284" s="54"/>
      <c r="AB284" s="30" t="str">
        <f t="shared" si="197"/>
        <v>Chile</v>
      </c>
      <c r="AC284" s="31" t="str">
        <f t="shared" si="197"/>
        <v>Año 2020</v>
      </c>
      <c r="AD284" s="32" t="str">
        <f t="shared" si="197"/>
        <v>empresas</v>
      </c>
      <c r="AE284" s="30" t="str">
        <f t="shared" si="197"/>
        <v>Número</v>
      </c>
      <c r="AG284" s="33" t="str">
        <f t="shared" si="162"/>
        <v>Informe 2</v>
      </c>
      <c r="AH284" s="34" t="str">
        <f t="shared" si="201"/>
        <v>Número de Empresas</v>
      </c>
      <c r="AI284" s="34" t="str">
        <f t="shared" si="201"/>
        <v>Ventas estimadas de empresas dedicadas a agricultura y/o ganadería</v>
      </c>
      <c r="AJ284" s="34" t="str">
        <f t="shared" si="163"/>
        <v>Número de Empresas del Sector Agrícola en cultivos de  Semillas  según la Categoría de Tamaño Específica del Servicio de Impuestos Internos de Chile para el Año 2020 (USD)</v>
      </c>
      <c r="AK284" s="35" t="str">
        <f t="shared" si="199"/>
        <v>Año 2020</v>
      </c>
      <c r="AL284" s="34" t="str">
        <f t="shared" si="199"/>
        <v>venta estimada, empresas en agricultura, cultivos, actividad económica, agricultura, ganadería</v>
      </c>
      <c r="AM284" s="36">
        <f t="shared" si="164"/>
        <v>0</v>
      </c>
      <c r="AN284" s="44" t="str">
        <f t="shared" si="193"/>
        <v>CHL</v>
      </c>
      <c r="AO284" s="44" t="str">
        <f t="shared" si="193"/>
        <v>País</v>
      </c>
      <c r="AP284" s="34" t="str">
        <f t="shared" si="193"/>
        <v>Número de Empleados de las empresas dedicadas a una actividad económica asociada a la agricultura o la ganadería, según tamaño de la empresa.</v>
      </c>
      <c r="AQ284" s="45">
        <f t="shared" si="193"/>
        <v>44324</v>
      </c>
      <c r="AR284" s="36" t="str">
        <f t="shared" si="193"/>
        <v>Español</v>
      </c>
      <c r="AS284" s="36" t="str">
        <f t="shared" si="193"/>
        <v>Naty</v>
      </c>
      <c r="AT284" s="40" t="str">
        <f t="shared" si="193"/>
        <v>No Aplica</v>
      </c>
      <c r="AU284" s="40" t="str">
        <f t="shared" si="193"/>
        <v>No Aplica</v>
      </c>
      <c r="AV284" s="40" t="str">
        <f t="shared" si="193"/>
        <v>No Aplica</v>
      </c>
      <c r="AW284" s="35">
        <f t="shared" si="193"/>
        <v>100117006</v>
      </c>
      <c r="AX284" s="41" t="e">
        <f t="shared" si="193"/>
        <v>#REF!</v>
      </c>
      <c r="AY284" s="46" t="str">
        <f t="shared" si="193"/>
        <v>Fruta</v>
      </c>
      <c r="AZ284" s="40">
        <f t="shared" si="193"/>
        <v>38</v>
      </c>
      <c r="BA284" s="41" t="e">
        <f>+VLOOKUP($Z284,[2]!Temporalidad[[nombre]:[Columna1]],7,0)</f>
        <v>#REF!</v>
      </c>
      <c r="BB284" s="41" t="e">
        <f>+VLOOKUP($B284,[2]!Tipo_Gráfico[#Data],2,0)</f>
        <v>#REF!</v>
      </c>
      <c r="BC284" s="36" t="str">
        <f t="shared" si="172"/>
        <v>Servicio de Impuestos Internos , Ministerio de Hacienda, Chile</v>
      </c>
      <c r="BD284" s="35" t="e">
        <f>+VLOOKUP($AA284,[2]!unidad_medida[[nombre]:[Columna1]],2,0)</f>
        <v>#REF!</v>
      </c>
      <c r="BE284" s="40" t="str">
        <f t="shared" si="194"/>
        <v>No Aplica</v>
      </c>
      <c r="BF284" s="40" t="str">
        <f t="shared" si="194"/>
        <v>No Aplica</v>
      </c>
      <c r="BG284" s="40" t="str">
        <f t="shared" si="194"/>
        <v>No Aplica</v>
      </c>
      <c r="BH284" s="41" t="e">
        <f>+VLOOKUP($AP284,[2]!Responsables[#Data],3,0)</f>
        <v>#REF!</v>
      </c>
      <c r="BI284" s="41" t="e">
        <f>+VLOOKUP($AA284,[2]!unidad_medida[[nombre]:[Columna1]],5,0)</f>
        <v>#REF!</v>
      </c>
    </row>
    <row r="285" spans="1:61" ht="24" x14ac:dyDescent="0.35">
      <c r="A285" s="58" t="s">
        <v>250</v>
      </c>
      <c r="B285" s="58" t="s">
        <v>251</v>
      </c>
      <c r="C285" s="59">
        <v>4.2</v>
      </c>
      <c r="D285" s="19">
        <f t="shared" si="168"/>
        <v>127</v>
      </c>
      <c r="E285" s="20" t="s">
        <v>237</v>
      </c>
      <c r="F285" s="21"/>
      <c r="G285" s="22"/>
      <c r="H285" s="24">
        <v>100117</v>
      </c>
      <c r="I285" s="23" t="s">
        <v>48</v>
      </c>
      <c r="J285" s="23" t="s">
        <v>48</v>
      </c>
      <c r="K285" s="22"/>
      <c r="L285" s="22"/>
      <c r="M285" s="22"/>
      <c r="N285" s="22"/>
      <c r="O285" s="22"/>
      <c r="P285" s="53" t="str">
        <f t="shared" si="202"/>
        <v>Número de Empresas del Sector Agrícola en cultivos de  Plantas y forraje  según la Categoría de Tamaño Específica del Servicio de Impuestos Internos de Chile para el Año 2020 (USD)</v>
      </c>
      <c r="Q285" s="20" t="str">
        <f t="shared" si="204"/>
        <v>Informe 2</v>
      </c>
      <c r="R285" s="47" t="s">
        <v>150</v>
      </c>
      <c r="S285" s="48">
        <f t="shared" si="203"/>
        <v>100117</v>
      </c>
      <c r="T285" s="28"/>
      <c r="U285" s="28"/>
      <c r="V285" s="28"/>
      <c r="W285" s="28"/>
      <c r="X285" s="28"/>
      <c r="Y285" s="28"/>
      <c r="Z285" s="25"/>
      <c r="AA285" s="54"/>
      <c r="AB285" s="30" t="str">
        <f t="shared" si="197"/>
        <v>Chile</v>
      </c>
      <c r="AC285" s="31" t="str">
        <f t="shared" si="197"/>
        <v>Año 2020</v>
      </c>
      <c r="AD285" s="32" t="str">
        <f t="shared" si="197"/>
        <v>empresas</v>
      </c>
      <c r="AE285" s="30" t="str">
        <f t="shared" si="197"/>
        <v>Número</v>
      </c>
      <c r="AG285" s="33" t="str">
        <f t="shared" si="162"/>
        <v>Informe 2</v>
      </c>
      <c r="AH285" s="34" t="str">
        <f t="shared" si="201"/>
        <v>Número de Empresas</v>
      </c>
      <c r="AI285" s="34" t="str">
        <f t="shared" si="201"/>
        <v>Ventas estimadas de empresas dedicadas a agricultura y/o ganadería</v>
      </c>
      <c r="AJ285" s="34" t="str">
        <f t="shared" si="163"/>
        <v>Número de Empresas del Sector Agrícola en cultivos de  Plantas y forraje  según la Categoría de Tamaño Específica del Servicio de Impuestos Internos de Chile para el Año 2020 (USD)</v>
      </c>
      <c r="AK285" s="35" t="str">
        <f t="shared" si="199"/>
        <v>Año 2020</v>
      </c>
      <c r="AL285" s="34" t="str">
        <f t="shared" si="199"/>
        <v>venta estimada, empresas en agricultura, cultivos, actividad económica, agricultura, ganadería</v>
      </c>
      <c r="AM285" s="36">
        <f t="shared" si="164"/>
        <v>0</v>
      </c>
      <c r="AN285" s="44" t="str">
        <f t="shared" si="193"/>
        <v>CHL</v>
      </c>
      <c r="AO285" s="44" t="str">
        <f t="shared" si="193"/>
        <v>País</v>
      </c>
      <c r="AP285" s="34" t="str">
        <f t="shared" si="193"/>
        <v>Número de Empleados de las empresas dedicadas a una actividad económica asociada a la agricultura o la ganadería, según tamaño de la empresa.</v>
      </c>
      <c r="AQ285" s="45">
        <f t="shared" si="193"/>
        <v>44324</v>
      </c>
      <c r="AR285" s="36" t="str">
        <f t="shared" si="193"/>
        <v>Español</v>
      </c>
      <c r="AS285" s="36" t="str">
        <f t="shared" si="193"/>
        <v>Naty</v>
      </c>
      <c r="AT285" s="40" t="str">
        <f t="shared" si="193"/>
        <v>No Aplica</v>
      </c>
      <c r="AU285" s="40" t="str">
        <f t="shared" si="193"/>
        <v>No Aplica</v>
      </c>
      <c r="AV285" s="40" t="str">
        <f t="shared" si="193"/>
        <v>No Aplica</v>
      </c>
      <c r="AW285" s="35">
        <f t="shared" si="193"/>
        <v>100117006</v>
      </c>
      <c r="AX285" s="41" t="e">
        <f t="shared" si="193"/>
        <v>#REF!</v>
      </c>
      <c r="AY285" s="46" t="str">
        <f t="shared" si="193"/>
        <v>Fruta</v>
      </c>
      <c r="AZ285" s="40">
        <f t="shared" si="193"/>
        <v>38</v>
      </c>
      <c r="BA285" s="41" t="e">
        <f>+VLOOKUP($Z285,[2]!Temporalidad[[nombre]:[Columna1]],7,0)</f>
        <v>#REF!</v>
      </c>
      <c r="BB285" s="41" t="e">
        <f>+VLOOKUP($B285,[2]!Tipo_Gráfico[#Data],2,0)</f>
        <v>#REF!</v>
      </c>
      <c r="BC285" s="36" t="str">
        <f t="shared" si="172"/>
        <v>Servicio de Impuestos Internos , Ministerio de Hacienda, Chile</v>
      </c>
      <c r="BD285" s="35" t="e">
        <f>+VLOOKUP($AA285,[2]!unidad_medida[[nombre]:[Columna1]],2,0)</f>
        <v>#REF!</v>
      </c>
      <c r="BE285" s="40" t="str">
        <f t="shared" si="194"/>
        <v>No Aplica</v>
      </c>
      <c r="BF285" s="40" t="str">
        <f t="shared" si="194"/>
        <v>No Aplica</v>
      </c>
      <c r="BG285" s="40" t="str">
        <f t="shared" si="194"/>
        <v>No Aplica</v>
      </c>
      <c r="BH285" s="41" t="e">
        <f>+VLOOKUP($AP285,[2]!Responsables[#Data],3,0)</f>
        <v>#REF!</v>
      </c>
      <c r="BI285" s="41" t="e">
        <f>+VLOOKUP($AA285,[2]!unidad_medida[[nombre]:[Columna1]],5,0)</f>
        <v>#REF!</v>
      </c>
    </row>
    <row r="286" spans="1:61" ht="24" x14ac:dyDescent="0.35">
      <c r="A286" s="58" t="s">
        <v>250</v>
      </c>
      <c r="B286" s="58" t="s">
        <v>251</v>
      </c>
      <c r="C286" s="59">
        <v>4.2</v>
      </c>
      <c r="D286" s="19">
        <f t="shared" si="168"/>
        <v>128</v>
      </c>
      <c r="E286" s="20" t="s">
        <v>237</v>
      </c>
      <c r="F286" s="21"/>
      <c r="G286" s="22"/>
      <c r="H286" s="24">
        <v>100110</v>
      </c>
      <c r="I286" s="23" t="s">
        <v>48</v>
      </c>
      <c r="J286" s="23" t="s">
        <v>48</v>
      </c>
      <c r="K286" s="22"/>
      <c r="L286" s="22"/>
      <c r="M286" s="22"/>
      <c r="N286" s="22"/>
      <c r="O286" s="22"/>
      <c r="P286" s="53" t="str">
        <f>+"Ventas Estimadas de Empresas del Sector Agrícola en cultivos de  "&amp;R286&amp;"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286" s="20" t="s">
        <v>242</v>
      </c>
      <c r="R286" s="47" t="s">
        <v>136</v>
      </c>
      <c r="S286" s="48">
        <f>+H286</f>
        <v>100110</v>
      </c>
      <c r="T286" s="28"/>
      <c r="U286" s="28"/>
      <c r="V286" s="28"/>
      <c r="W286" s="28"/>
      <c r="X286" s="28"/>
      <c r="Y286" s="28"/>
      <c r="Z286" s="25"/>
      <c r="AA286" s="54"/>
      <c r="AB286" s="30" t="str">
        <f t="shared" si="197"/>
        <v>Chile</v>
      </c>
      <c r="AC286" s="31" t="str">
        <f t="shared" si="197"/>
        <v>Año 2020</v>
      </c>
      <c r="AD286" s="32" t="s">
        <v>106</v>
      </c>
      <c r="AE286" s="30" t="s">
        <v>107</v>
      </c>
      <c r="AG286" s="33" t="str">
        <f t="shared" si="162"/>
        <v>Informe 3</v>
      </c>
      <c r="AH286" s="34" t="s">
        <v>108</v>
      </c>
      <c r="AI286" s="34" t="str">
        <f t="shared" si="201"/>
        <v>Ventas estimadas de empresas dedicadas a agricultura y/o ganadería</v>
      </c>
      <c r="AJ286" s="34" t="str">
        <f t="shared" si="163"/>
        <v>Ventas Estimadas de Empresas del Sector Agrícola en cultivos de  Legumbres  según la Categoría de Tamaño Específica del Servicio de Impuestos Internos de Chile para el Año 2020 (USD)</v>
      </c>
      <c r="AK286" s="35" t="str">
        <f t="shared" si="199"/>
        <v>Año 2020</v>
      </c>
      <c r="AL286" s="34" t="str">
        <f t="shared" si="199"/>
        <v>venta estimada, empresas en agricultura, cultivos, actividad económica, agricultura, ganadería</v>
      </c>
      <c r="AM286" s="36">
        <f t="shared" si="164"/>
        <v>0</v>
      </c>
      <c r="AN286" s="44" t="str">
        <f t="shared" si="193"/>
        <v>CHL</v>
      </c>
      <c r="AO286" s="44" t="str">
        <f t="shared" si="193"/>
        <v>País</v>
      </c>
      <c r="AP286" s="34" t="str">
        <f t="shared" si="193"/>
        <v>Número de Empleados de las empresas dedicadas a una actividad económica asociada a la agricultura o la ganadería, según tamaño de la empresa.</v>
      </c>
      <c r="AQ286" s="45">
        <f t="shared" si="193"/>
        <v>44324</v>
      </c>
      <c r="AR286" s="36" t="str">
        <f t="shared" si="193"/>
        <v>Español</v>
      </c>
      <c r="AS286" s="36" t="str">
        <f t="shared" si="193"/>
        <v>Naty</v>
      </c>
      <c r="AT286" s="40" t="str">
        <f t="shared" si="193"/>
        <v>No Aplica</v>
      </c>
      <c r="AU286" s="40" t="str">
        <f t="shared" si="193"/>
        <v>No Aplica</v>
      </c>
      <c r="AV286" s="40" t="str">
        <f t="shared" si="193"/>
        <v>No Aplica</v>
      </c>
      <c r="AW286" s="35">
        <f t="shared" si="193"/>
        <v>100117006</v>
      </c>
      <c r="AX286" s="41" t="e">
        <f t="shared" si="193"/>
        <v>#REF!</v>
      </c>
      <c r="AY286" s="46" t="str">
        <f t="shared" si="193"/>
        <v>Fruta</v>
      </c>
      <c r="AZ286" s="40">
        <f t="shared" si="193"/>
        <v>38</v>
      </c>
      <c r="BA286" s="41" t="e">
        <f>+VLOOKUP($Z286,[2]!Temporalidad[[nombre]:[Columna1]],7,0)</f>
        <v>#REF!</v>
      </c>
      <c r="BB286" s="41" t="e">
        <f>+VLOOKUP($B286,[2]!Tipo_Gráfico[#Data],2,0)</f>
        <v>#REF!</v>
      </c>
      <c r="BC286" s="36" t="str">
        <f t="shared" si="172"/>
        <v>Servicio de Impuestos Internos , Ministerio de Hacienda, Chile</v>
      </c>
      <c r="BD286" s="35" t="e">
        <f>+VLOOKUP($AA286,[2]!unidad_medida[[nombre]:[Columna1]],2,0)</f>
        <v>#REF!</v>
      </c>
      <c r="BE286" s="40" t="str">
        <f t="shared" si="194"/>
        <v>No Aplica</v>
      </c>
      <c r="BF286" s="40" t="str">
        <f t="shared" si="194"/>
        <v>No Aplica</v>
      </c>
      <c r="BG286" s="40" t="str">
        <f t="shared" si="194"/>
        <v>No Aplica</v>
      </c>
      <c r="BH286" s="41" t="e">
        <f>+VLOOKUP($AP286,[2]!Responsables[#Data],3,0)</f>
        <v>#REF!</v>
      </c>
      <c r="BI286" s="41" t="e">
        <f>+VLOOKUP($AA286,[2]!unidad_medida[[nombre]:[Columna1]],5,0)</f>
        <v>#REF!</v>
      </c>
    </row>
    <row r="287" spans="1:61" ht="24" x14ac:dyDescent="0.35">
      <c r="A287" s="58" t="s">
        <v>250</v>
      </c>
      <c r="B287" s="58" t="s">
        <v>251</v>
      </c>
      <c r="C287" s="59">
        <v>4.2</v>
      </c>
      <c r="D287" s="19">
        <f t="shared" si="168"/>
        <v>129</v>
      </c>
      <c r="E287" s="20" t="s">
        <v>237</v>
      </c>
      <c r="F287" s="21"/>
      <c r="G287" s="22"/>
      <c r="H287" s="24">
        <v>100111</v>
      </c>
      <c r="I287" s="23" t="s">
        <v>48</v>
      </c>
      <c r="J287" s="23" t="s">
        <v>48</v>
      </c>
      <c r="K287" s="22"/>
      <c r="L287" s="22"/>
      <c r="M287" s="22"/>
      <c r="N287" s="22"/>
      <c r="O287" s="22"/>
      <c r="P287" s="53" t="str">
        <f t="shared" ref="P287:P292" si="205">+"Ventas Estimadas de Empresas del Sector Agrícola en cultivos de  "&amp;R287&amp;"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287" s="20" t="str">
        <f>+Q286</f>
        <v>Informe 3</v>
      </c>
      <c r="R287" s="47" t="s">
        <v>140</v>
      </c>
      <c r="S287" s="48">
        <f t="shared" ref="S287:S292" si="206">+H287</f>
        <v>100111</v>
      </c>
      <c r="T287" s="28"/>
      <c r="U287" s="28"/>
      <c r="V287" s="28"/>
      <c r="W287" s="28"/>
      <c r="X287" s="28"/>
      <c r="Y287" s="28"/>
      <c r="Z287" s="25"/>
      <c r="AA287" s="54"/>
      <c r="AB287" s="30" t="str">
        <f t="shared" si="197"/>
        <v>Chile</v>
      </c>
      <c r="AC287" s="31" t="str">
        <f t="shared" si="197"/>
        <v>Año 2020</v>
      </c>
      <c r="AD287" s="32" t="str">
        <f t="shared" si="197"/>
        <v>Dólar USA</v>
      </c>
      <c r="AE287" s="30" t="str">
        <f t="shared" si="197"/>
        <v>Ventas</v>
      </c>
      <c r="AG287" s="33" t="str">
        <f t="shared" si="162"/>
        <v>Informe 3</v>
      </c>
      <c r="AH287" s="34" t="str">
        <f t="shared" si="201"/>
        <v>Ventas Estimadas Agricultura</v>
      </c>
      <c r="AI287" s="34" t="str">
        <f t="shared" si="201"/>
        <v>Ventas estimadas de empresas dedicadas a agricultura y/o ganadería</v>
      </c>
      <c r="AJ287" s="34" t="str">
        <f t="shared" si="163"/>
        <v>Ventas Estimadas de Empresas del Sector Agrícola en cultivos de  Cereales  según la Categoría de Tamaño Específica del Servicio de Impuestos Internos de Chile para el Año 2020 (USD)</v>
      </c>
      <c r="AK287" s="35" t="str">
        <f t="shared" si="199"/>
        <v>Año 2020</v>
      </c>
      <c r="AL287" s="34" t="str">
        <f t="shared" si="199"/>
        <v>venta estimada, empresas en agricultura, cultivos, actividad económica, agricultura, ganadería</v>
      </c>
      <c r="AM287" s="36">
        <f t="shared" si="164"/>
        <v>0</v>
      </c>
      <c r="AN287" s="44" t="str">
        <f t="shared" si="193"/>
        <v>CHL</v>
      </c>
      <c r="AO287" s="44" t="str">
        <f t="shared" si="193"/>
        <v>País</v>
      </c>
      <c r="AP287" s="34" t="str">
        <f t="shared" si="193"/>
        <v>Número de Empleados de las empresas dedicadas a una actividad económica asociada a la agricultura o la ganadería, según tamaño de la empresa.</v>
      </c>
      <c r="AQ287" s="45">
        <f t="shared" si="193"/>
        <v>44324</v>
      </c>
      <c r="AR287" s="36" t="str">
        <f t="shared" si="193"/>
        <v>Español</v>
      </c>
      <c r="AS287" s="36" t="str">
        <f t="shared" si="193"/>
        <v>Naty</v>
      </c>
      <c r="AT287" s="40" t="str">
        <f t="shared" si="193"/>
        <v>No Aplica</v>
      </c>
      <c r="AU287" s="40" t="str">
        <f t="shared" si="193"/>
        <v>No Aplica</v>
      </c>
      <c r="AV287" s="40" t="str">
        <f t="shared" si="193"/>
        <v>No Aplica</v>
      </c>
      <c r="AW287" s="35">
        <f t="shared" si="193"/>
        <v>100117006</v>
      </c>
      <c r="AX287" s="41" t="e">
        <f t="shared" si="193"/>
        <v>#REF!</v>
      </c>
      <c r="AY287" s="46" t="str">
        <f t="shared" si="193"/>
        <v>Fruta</v>
      </c>
      <c r="AZ287" s="40">
        <f t="shared" si="193"/>
        <v>38</v>
      </c>
      <c r="BA287" s="41" t="e">
        <f>+VLOOKUP($Z287,[2]!Temporalidad[[nombre]:[Columna1]],7,0)</f>
        <v>#REF!</v>
      </c>
      <c r="BB287" s="41" t="e">
        <f>+VLOOKUP($B287,[2]!Tipo_Gráfico[#Data],2,0)</f>
        <v>#REF!</v>
      </c>
      <c r="BC287" s="36" t="str">
        <f t="shared" si="172"/>
        <v>Servicio de Impuestos Internos , Ministerio de Hacienda, Chile</v>
      </c>
      <c r="BD287" s="35" t="e">
        <f>+VLOOKUP($AA287,[2]!unidad_medida[[nombre]:[Columna1]],2,0)</f>
        <v>#REF!</v>
      </c>
      <c r="BE287" s="40" t="str">
        <f t="shared" si="194"/>
        <v>No Aplica</v>
      </c>
      <c r="BF287" s="40" t="str">
        <f t="shared" si="194"/>
        <v>No Aplica</v>
      </c>
      <c r="BG287" s="40" t="str">
        <f t="shared" si="194"/>
        <v>No Aplica</v>
      </c>
      <c r="BH287" s="41" t="e">
        <f>+VLOOKUP($AP287,[2]!Responsables[#Data],3,0)</f>
        <v>#REF!</v>
      </c>
      <c r="BI287" s="41" t="e">
        <f>+VLOOKUP($AA287,[2]!unidad_medida[[nombre]:[Columna1]],5,0)</f>
        <v>#REF!</v>
      </c>
    </row>
    <row r="288" spans="1:61" ht="24" x14ac:dyDescent="0.35">
      <c r="A288" s="58" t="s">
        <v>250</v>
      </c>
      <c r="B288" s="58" t="s">
        <v>251</v>
      </c>
      <c r="C288" s="59">
        <v>4.2</v>
      </c>
      <c r="D288" s="19">
        <f t="shared" si="168"/>
        <v>130</v>
      </c>
      <c r="E288" s="20" t="s">
        <v>237</v>
      </c>
      <c r="F288" s="21"/>
      <c r="G288" s="22"/>
      <c r="H288" s="24">
        <v>100112</v>
      </c>
      <c r="I288" s="23" t="s">
        <v>48</v>
      </c>
      <c r="J288" s="23" t="s">
        <v>48</v>
      </c>
      <c r="K288" s="22"/>
      <c r="L288" s="22"/>
      <c r="M288" s="22"/>
      <c r="N288" s="22"/>
      <c r="O288" s="22"/>
      <c r="P288" s="53" t="str">
        <f t="shared" si="205"/>
        <v>Ventas Estimadas de Empresas del Sector Agrícola en cultivos de  Hortalizas  según la Categoría de Tamaño Específica del Servicio de Impuestos Internos de Chile para el Año 2020 (USD)</v>
      </c>
      <c r="Q288" s="20" t="str">
        <f t="shared" ref="Q288:Q292" si="207">+Q287</f>
        <v>Informe 3</v>
      </c>
      <c r="R288" s="47" t="s">
        <v>142</v>
      </c>
      <c r="S288" s="48">
        <f t="shared" si="206"/>
        <v>100112</v>
      </c>
      <c r="T288" s="28"/>
      <c r="U288" s="28"/>
      <c r="V288" s="28"/>
      <c r="W288" s="28"/>
      <c r="X288" s="28"/>
      <c r="Y288" s="28"/>
      <c r="Z288" s="25"/>
      <c r="AA288" s="54"/>
      <c r="AB288" s="30" t="str">
        <f t="shared" si="197"/>
        <v>Chile</v>
      </c>
      <c r="AC288" s="31" t="str">
        <f t="shared" si="197"/>
        <v>Año 2020</v>
      </c>
      <c r="AD288" s="32" t="str">
        <f t="shared" si="197"/>
        <v>Dólar USA</v>
      </c>
      <c r="AE288" s="30" t="str">
        <f t="shared" si="197"/>
        <v>Ventas</v>
      </c>
      <c r="AG288" s="33" t="str">
        <f t="shared" ref="AG288:AG315" si="208">+IF(Q288="","",Q288)</f>
        <v>Informe 3</v>
      </c>
      <c r="AH288" s="34" t="str">
        <f t="shared" si="201"/>
        <v>Ventas Estimadas Agricultura</v>
      </c>
      <c r="AI288" s="34" t="str">
        <f t="shared" si="201"/>
        <v>Ventas estimadas de empresas dedicadas a agricultura y/o ganadería</v>
      </c>
      <c r="AJ288" s="34" t="str">
        <f t="shared" ref="AJ288:AJ315" si="209">+P288</f>
        <v>Ventas Estimadas de Empresas del Sector Agrícola en cultivos de  Hortalizas  según la Categoría de Tamaño Específica del Servicio de Impuestos Internos de Chile para el Año 2020 (USD)</v>
      </c>
      <c r="AK288" s="35" t="str">
        <f t="shared" si="199"/>
        <v>Año 2020</v>
      </c>
      <c r="AL288" s="34" t="str">
        <f t="shared" si="199"/>
        <v>venta estimada, empresas en agricultura, cultivos, actividad económica, agricultura, ganadería</v>
      </c>
      <c r="AM288" s="36">
        <f t="shared" ref="AM288:AM315" si="210">+AA288</f>
        <v>0</v>
      </c>
      <c r="AN288" s="44" t="str">
        <f t="shared" ref="AN288:AZ303" si="211">+AN287</f>
        <v>CHL</v>
      </c>
      <c r="AO288" s="44" t="str">
        <f t="shared" si="211"/>
        <v>País</v>
      </c>
      <c r="AP288" s="34" t="str">
        <f t="shared" si="211"/>
        <v>Número de Empleados de las empresas dedicadas a una actividad económica asociada a la agricultura o la ganadería, según tamaño de la empresa.</v>
      </c>
      <c r="AQ288" s="45">
        <f t="shared" si="211"/>
        <v>44324</v>
      </c>
      <c r="AR288" s="36" t="str">
        <f t="shared" si="211"/>
        <v>Español</v>
      </c>
      <c r="AS288" s="36" t="str">
        <f t="shared" si="211"/>
        <v>Naty</v>
      </c>
      <c r="AT288" s="40" t="str">
        <f t="shared" si="211"/>
        <v>No Aplica</v>
      </c>
      <c r="AU288" s="40" t="str">
        <f t="shared" si="211"/>
        <v>No Aplica</v>
      </c>
      <c r="AV288" s="40" t="str">
        <f t="shared" si="211"/>
        <v>No Aplica</v>
      </c>
      <c r="AW288" s="35">
        <f t="shared" si="211"/>
        <v>100117006</v>
      </c>
      <c r="AX288" s="41" t="e">
        <f t="shared" si="211"/>
        <v>#REF!</v>
      </c>
      <c r="AY288" s="46" t="str">
        <f t="shared" si="211"/>
        <v>Fruta</v>
      </c>
      <c r="AZ288" s="40">
        <f t="shared" si="211"/>
        <v>38</v>
      </c>
      <c r="BA288" s="41" t="e">
        <f>+VLOOKUP($Z288,[2]!Temporalidad[[nombre]:[Columna1]],7,0)</f>
        <v>#REF!</v>
      </c>
      <c r="BB288" s="41" t="e">
        <f>+VLOOKUP($B288,[2]!Tipo_Gráfico[#Data],2,0)</f>
        <v>#REF!</v>
      </c>
      <c r="BC288" s="36" t="str">
        <f t="shared" si="172"/>
        <v>Servicio de Impuestos Internos , Ministerio de Hacienda, Chile</v>
      </c>
      <c r="BD288" s="35" t="e">
        <f>+VLOOKUP($AA288,[2]!unidad_medida[[nombre]:[Columna1]],2,0)</f>
        <v>#REF!</v>
      </c>
      <c r="BE288" s="40" t="str">
        <f t="shared" ref="BE288:BG303" si="212">+BE287</f>
        <v>No Aplica</v>
      </c>
      <c r="BF288" s="40" t="str">
        <f t="shared" si="212"/>
        <v>No Aplica</v>
      </c>
      <c r="BG288" s="40" t="str">
        <f t="shared" si="212"/>
        <v>No Aplica</v>
      </c>
      <c r="BH288" s="41" t="e">
        <f>+VLOOKUP($AP288,[2]!Responsables[#Data],3,0)</f>
        <v>#REF!</v>
      </c>
      <c r="BI288" s="41" t="e">
        <f>+VLOOKUP($AA288,[2]!unidad_medida[[nombre]:[Columna1]],5,0)</f>
        <v>#REF!</v>
      </c>
    </row>
    <row r="289" spans="1:61" ht="24" x14ac:dyDescent="0.35">
      <c r="A289" s="58" t="s">
        <v>250</v>
      </c>
      <c r="B289" s="58" t="s">
        <v>251</v>
      </c>
      <c r="C289" s="59">
        <v>4.2</v>
      </c>
      <c r="D289" s="19">
        <f t="shared" ref="D289:D315" si="213">+IF(E289="","",D288+1)</f>
        <v>131</v>
      </c>
      <c r="E289" s="20" t="s">
        <v>237</v>
      </c>
      <c r="F289" s="21"/>
      <c r="G289" s="22"/>
      <c r="H289" s="24">
        <v>100113</v>
      </c>
      <c r="I289" s="23" t="s">
        <v>48</v>
      </c>
      <c r="J289" s="23" t="s">
        <v>48</v>
      </c>
      <c r="K289" s="22"/>
      <c r="L289" s="22"/>
      <c r="M289" s="22"/>
      <c r="N289" s="22"/>
      <c r="O289" s="22"/>
      <c r="P289" s="53" t="str">
        <f t="shared" si="205"/>
        <v>Ventas Estimadas de Empresas del Sector Agrícola en cultivos de  Industriales  según la Categoría de Tamaño Específica del Servicio de Impuestos Internos de Chile para el Año 2020 (USD)</v>
      </c>
      <c r="Q289" s="20" t="str">
        <f t="shared" si="207"/>
        <v>Informe 3</v>
      </c>
      <c r="R289" s="47" t="s">
        <v>144</v>
      </c>
      <c r="S289" s="48">
        <f t="shared" si="206"/>
        <v>100113</v>
      </c>
      <c r="T289" s="28"/>
      <c r="U289" s="28"/>
      <c r="V289" s="28"/>
      <c r="W289" s="28"/>
      <c r="X289" s="28"/>
      <c r="Y289" s="28"/>
      <c r="Z289" s="25"/>
      <c r="AA289" s="54"/>
      <c r="AB289" s="30" t="str">
        <f t="shared" ref="AB289:AE304" si="214">+AB288</f>
        <v>Chile</v>
      </c>
      <c r="AC289" s="31" t="str">
        <f t="shared" si="214"/>
        <v>Año 2020</v>
      </c>
      <c r="AD289" s="32" t="str">
        <f t="shared" si="214"/>
        <v>Dólar USA</v>
      </c>
      <c r="AE289" s="30" t="str">
        <f t="shared" si="214"/>
        <v>Ventas</v>
      </c>
      <c r="AG289" s="33" t="str">
        <f t="shared" si="208"/>
        <v>Informe 3</v>
      </c>
      <c r="AH289" s="34" t="str">
        <f t="shared" si="201"/>
        <v>Ventas Estimadas Agricultura</v>
      </c>
      <c r="AI289" s="34" t="str">
        <f t="shared" si="201"/>
        <v>Ventas estimadas de empresas dedicadas a agricultura y/o ganadería</v>
      </c>
      <c r="AJ289" s="34" t="str">
        <f t="shared" si="209"/>
        <v>Ventas Estimadas de Empresas del Sector Agrícola en cultivos de  Industriales  según la Categoría de Tamaño Específica del Servicio de Impuestos Internos de Chile para el Año 2020 (USD)</v>
      </c>
      <c r="AK289" s="35" t="str">
        <f t="shared" ref="AK289:AL304" si="215">+AK288</f>
        <v>Año 2020</v>
      </c>
      <c r="AL289" s="34" t="str">
        <f t="shared" si="215"/>
        <v>venta estimada, empresas en agricultura, cultivos, actividad económica, agricultura, ganadería</v>
      </c>
      <c r="AM289" s="36">
        <f t="shared" si="210"/>
        <v>0</v>
      </c>
      <c r="AN289" s="44" t="str">
        <f t="shared" si="211"/>
        <v>CHL</v>
      </c>
      <c r="AO289" s="44" t="str">
        <f t="shared" si="211"/>
        <v>País</v>
      </c>
      <c r="AP289" s="34" t="str">
        <f t="shared" si="211"/>
        <v>Número de Empleados de las empresas dedicadas a una actividad económica asociada a la agricultura o la ganadería, según tamaño de la empresa.</v>
      </c>
      <c r="AQ289" s="45">
        <f t="shared" si="211"/>
        <v>44324</v>
      </c>
      <c r="AR289" s="36" t="str">
        <f t="shared" si="211"/>
        <v>Español</v>
      </c>
      <c r="AS289" s="36" t="str">
        <f t="shared" si="211"/>
        <v>Naty</v>
      </c>
      <c r="AT289" s="40" t="str">
        <f t="shared" si="211"/>
        <v>No Aplica</v>
      </c>
      <c r="AU289" s="40" t="str">
        <f t="shared" si="211"/>
        <v>No Aplica</v>
      </c>
      <c r="AV289" s="40" t="str">
        <f t="shared" si="211"/>
        <v>No Aplica</v>
      </c>
      <c r="AW289" s="35">
        <f t="shared" si="211"/>
        <v>100117006</v>
      </c>
      <c r="AX289" s="41" t="e">
        <f t="shared" si="211"/>
        <v>#REF!</v>
      </c>
      <c r="AY289" s="46" t="str">
        <f t="shared" si="211"/>
        <v>Fruta</v>
      </c>
      <c r="AZ289" s="40">
        <f t="shared" si="211"/>
        <v>38</v>
      </c>
      <c r="BA289" s="41" t="e">
        <f>+VLOOKUP($Z289,[2]!Temporalidad[[nombre]:[Columna1]],7,0)</f>
        <v>#REF!</v>
      </c>
      <c r="BB289" s="41" t="e">
        <f>+VLOOKUP($B289,[2]!Tipo_Gráfico[#Data],2,0)</f>
        <v>#REF!</v>
      </c>
      <c r="BC289" s="36" t="str">
        <f t="shared" ref="BC289:BC315" si="216">+BC288</f>
        <v>Servicio de Impuestos Internos , Ministerio de Hacienda, Chile</v>
      </c>
      <c r="BD289" s="35" t="e">
        <f>+VLOOKUP($AA289,[2]!unidad_medida[[nombre]:[Columna1]],2,0)</f>
        <v>#REF!</v>
      </c>
      <c r="BE289" s="40" t="str">
        <f t="shared" si="212"/>
        <v>No Aplica</v>
      </c>
      <c r="BF289" s="40" t="str">
        <f t="shared" si="212"/>
        <v>No Aplica</v>
      </c>
      <c r="BG289" s="40" t="str">
        <f t="shared" si="212"/>
        <v>No Aplica</v>
      </c>
      <c r="BH289" s="41" t="e">
        <f>+VLOOKUP($AP289,[2]!Responsables[#Data],3,0)</f>
        <v>#REF!</v>
      </c>
      <c r="BI289" s="41" t="e">
        <f>+VLOOKUP($AA289,[2]!unidad_medida[[nombre]:[Columna1]],5,0)</f>
        <v>#REF!</v>
      </c>
    </row>
    <row r="290" spans="1:61" ht="24" x14ac:dyDescent="0.35">
      <c r="A290" s="58" t="s">
        <v>250</v>
      </c>
      <c r="B290" s="58" t="s">
        <v>251</v>
      </c>
      <c r="C290" s="59">
        <v>4.2</v>
      </c>
      <c r="D290" s="19">
        <f t="shared" si="213"/>
        <v>132</v>
      </c>
      <c r="E290" s="20" t="s">
        <v>237</v>
      </c>
      <c r="F290" s="21"/>
      <c r="G290" s="22"/>
      <c r="H290" s="24">
        <v>100114</v>
      </c>
      <c r="I290" s="23" t="s">
        <v>48</v>
      </c>
      <c r="J290" s="23" t="s">
        <v>48</v>
      </c>
      <c r="K290" s="22"/>
      <c r="L290" s="22"/>
      <c r="M290" s="22"/>
      <c r="N290" s="22"/>
      <c r="O290" s="22"/>
      <c r="P290" s="53" t="str">
        <f t="shared" si="205"/>
        <v>Ventas Estimadas de Empresas del Sector Agrícola en cultivos de  Tubérculos  según la Categoría de Tamaño Específica del Servicio de Impuestos Internos de Chile para el Año 2020 (USD)</v>
      </c>
      <c r="Q290" s="20" t="str">
        <f t="shared" si="207"/>
        <v>Informe 3</v>
      </c>
      <c r="R290" s="47" t="s">
        <v>146</v>
      </c>
      <c r="S290" s="48">
        <f t="shared" si="206"/>
        <v>100114</v>
      </c>
      <c r="T290" s="28"/>
      <c r="U290" s="28"/>
      <c r="V290" s="28"/>
      <c r="W290" s="28"/>
      <c r="X290" s="28"/>
      <c r="Y290" s="28"/>
      <c r="Z290" s="25"/>
      <c r="AA290" s="54"/>
      <c r="AB290" s="30" t="str">
        <f t="shared" si="214"/>
        <v>Chile</v>
      </c>
      <c r="AC290" s="31" t="str">
        <f t="shared" si="214"/>
        <v>Año 2020</v>
      </c>
      <c r="AD290" s="32" t="str">
        <f t="shared" si="214"/>
        <v>Dólar USA</v>
      </c>
      <c r="AE290" s="30" t="str">
        <f t="shared" si="214"/>
        <v>Ventas</v>
      </c>
      <c r="AG290" s="33" t="str">
        <f t="shared" si="208"/>
        <v>Informe 3</v>
      </c>
      <c r="AH290" s="34" t="str">
        <f t="shared" si="201"/>
        <v>Ventas Estimadas Agricultura</v>
      </c>
      <c r="AI290" s="34" t="str">
        <f t="shared" si="201"/>
        <v>Ventas estimadas de empresas dedicadas a agricultura y/o ganadería</v>
      </c>
      <c r="AJ290" s="34" t="str">
        <f t="shared" si="209"/>
        <v>Ventas Estimadas de Empresas del Sector Agrícola en cultivos de  Tubérculos  según la Categoría de Tamaño Específica del Servicio de Impuestos Internos de Chile para el Año 2020 (USD)</v>
      </c>
      <c r="AK290" s="35" t="str">
        <f t="shared" si="215"/>
        <v>Año 2020</v>
      </c>
      <c r="AL290" s="34" t="str">
        <f t="shared" si="215"/>
        <v>venta estimada, empresas en agricultura, cultivos, actividad económica, agricultura, ganadería</v>
      </c>
      <c r="AM290" s="36">
        <f t="shared" si="210"/>
        <v>0</v>
      </c>
      <c r="AN290" s="44" t="str">
        <f t="shared" si="211"/>
        <v>CHL</v>
      </c>
      <c r="AO290" s="44" t="str">
        <f t="shared" si="211"/>
        <v>País</v>
      </c>
      <c r="AP290" s="34" t="str">
        <f t="shared" si="211"/>
        <v>Número de Empleados de las empresas dedicadas a una actividad económica asociada a la agricultura o la ganadería, según tamaño de la empresa.</v>
      </c>
      <c r="AQ290" s="45">
        <f t="shared" si="211"/>
        <v>44324</v>
      </c>
      <c r="AR290" s="36" t="str">
        <f t="shared" si="211"/>
        <v>Español</v>
      </c>
      <c r="AS290" s="36" t="str">
        <f t="shared" si="211"/>
        <v>Naty</v>
      </c>
      <c r="AT290" s="40" t="str">
        <f t="shared" si="211"/>
        <v>No Aplica</v>
      </c>
      <c r="AU290" s="40" t="str">
        <f t="shared" si="211"/>
        <v>No Aplica</v>
      </c>
      <c r="AV290" s="40" t="str">
        <f t="shared" si="211"/>
        <v>No Aplica</v>
      </c>
      <c r="AW290" s="35">
        <f t="shared" si="211"/>
        <v>100117006</v>
      </c>
      <c r="AX290" s="41" t="e">
        <f t="shared" si="211"/>
        <v>#REF!</v>
      </c>
      <c r="AY290" s="46" t="str">
        <f t="shared" si="211"/>
        <v>Fruta</v>
      </c>
      <c r="AZ290" s="40">
        <f t="shared" si="211"/>
        <v>38</v>
      </c>
      <c r="BA290" s="41" t="e">
        <f>+VLOOKUP($Z290,[2]!Temporalidad[[nombre]:[Columna1]],7,0)</f>
        <v>#REF!</v>
      </c>
      <c r="BB290" s="41" t="e">
        <f>+VLOOKUP($B290,[2]!Tipo_Gráfico[#Data],2,0)</f>
        <v>#REF!</v>
      </c>
      <c r="BC290" s="36" t="str">
        <f t="shared" si="216"/>
        <v>Servicio de Impuestos Internos , Ministerio de Hacienda, Chile</v>
      </c>
      <c r="BD290" s="35" t="e">
        <f>+VLOOKUP($AA290,[2]!unidad_medida[[nombre]:[Columna1]],2,0)</f>
        <v>#REF!</v>
      </c>
      <c r="BE290" s="40" t="str">
        <f t="shared" si="212"/>
        <v>No Aplica</v>
      </c>
      <c r="BF290" s="40" t="str">
        <f t="shared" si="212"/>
        <v>No Aplica</v>
      </c>
      <c r="BG290" s="40" t="str">
        <f t="shared" si="212"/>
        <v>No Aplica</v>
      </c>
      <c r="BH290" s="41" t="e">
        <f>+VLOOKUP($AP290,[2]!Responsables[#Data],3,0)</f>
        <v>#REF!</v>
      </c>
      <c r="BI290" s="41" t="e">
        <f>+VLOOKUP($AA290,[2]!unidad_medida[[nombre]:[Columna1]],5,0)</f>
        <v>#REF!</v>
      </c>
    </row>
    <row r="291" spans="1:61" ht="24" x14ac:dyDescent="0.35">
      <c r="A291" s="58" t="s">
        <v>250</v>
      </c>
      <c r="B291" s="58" t="s">
        <v>251</v>
      </c>
      <c r="C291" s="59">
        <v>4.2</v>
      </c>
      <c r="D291" s="19">
        <f t="shared" si="213"/>
        <v>133</v>
      </c>
      <c r="E291" s="20" t="s">
        <v>237</v>
      </c>
      <c r="F291" s="21"/>
      <c r="G291" s="22"/>
      <c r="H291" s="24">
        <v>100115</v>
      </c>
      <c r="I291" s="23" t="s">
        <v>48</v>
      </c>
      <c r="J291" s="23" t="s">
        <v>48</v>
      </c>
      <c r="K291" s="22"/>
      <c r="L291" s="22"/>
      <c r="M291" s="22"/>
      <c r="N291" s="22"/>
      <c r="O291" s="22"/>
      <c r="P291" s="53" t="str">
        <f t="shared" si="205"/>
        <v>Ventas Estimadas de Empresas del Sector Agrícola en cultivos de  Semillas  según la Categoría de Tamaño Específica del Servicio de Impuestos Internos de Chile para el Año 2020 (USD)</v>
      </c>
      <c r="Q291" s="20" t="str">
        <f t="shared" si="207"/>
        <v>Informe 3</v>
      </c>
      <c r="R291" s="47" t="s">
        <v>148</v>
      </c>
      <c r="S291" s="48">
        <f t="shared" si="206"/>
        <v>100115</v>
      </c>
      <c r="T291" s="28"/>
      <c r="U291" s="28"/>
      <c r="V291" s="28"/>
      <c r="W291" s="28"/>
      <c r="X291" s="28"/>
      <c r="Y291" s="28"/>
      <c r="Z291" s="25"/>
      <c r="AA291" s="54"/>
      <c r="AB291" s="30" t="str">
        <f t="shared" si="214"/>
        <v>Chile</v>
      </c>
      <c r="AC291" s="31" t="str">
        <f t="shared" si="214"/>
        <v>Año 2020</v>
      </c>
      <c r="AD291" s="32" t="str">
        <f t="shared" si="214"/>
        <v>Dólar USA</v>
      </c>
      <c r="AE291" s="30" t="str">
        <f t="shared" si="214"/>
        <v>Ventas</v>
      </c>
      <c r="AG291" s="33" t="str">
        <f t="shared" si="208"/>
        <v>Informe 3</v>
      </c>
      <c r="AH291" s="34" t="str">
        <f t="shared" si="201"/>
        <v>Ventas Estimadas Agricultura</v>
      </c>
      <c r="AI291" s="34" t="str">
        <f t="shared" si="201"/>
        <v>Ventas estimadas de empresas dedicadas a agricultura y/o ganadería</v>
      </c>
      <c r="AJ291" s="34" t="str">
        <f t="shared" si="209"/>
        <v>Ventas Estimadas de Empresas del Sector Agrícola en cultivos de  Semillas  según la Categoría de Tamaño Específica del Servicio de Impuestos Internos de Chile para el Año 2020 (USD)</v>
      </c>
      <c r="AK291" s="35" t="str">
        <f t="shared" si="215"/>
        <v>Año 2020</v>
      </c>
      <c r="AL291" s="34" t="str">
        <f t="shared" si="215"/>
        <v>venta estimada, empresas en agricultura, cultivos, actividad económica, agricultura, ganadería</v>
      </c>
      <c r="AM291" s="36">
        <f t="shared" si="210"/>
        <v>0</v>
      </c>
      <c r="AN291" s="44" t="str">
        <f t="shared" si="211"/>
        <v>CHL</v>
      </c>
      <c r="AO291" s="44" t="str">
        <f t="shared" si="211"/>
        <v>País</v>
      </c>
      <c r="AP291" s="34" t="str">
        <f t="shared" si="211"/>
        <v>Número de Empleados de las empresas dedicadas a una actividad económica asociada a la agricultura o la ganadería, según tamaño de la empresa.</v>
      </c>
      <c r="AQ291" s="45">
        <f t="shared" si="211"/>
        <v>44324</v>
      </c>
      <c r="AR291" s="36" t="str">
        <f t="shared" si="211"/>
        <v>Español</v>
      </c>
      <c r="AS291" s="36" t="str">
        <f t="shared" si="211"/>
        <v>Naty</v>
      </c>
      <c r="AT291" s="40" t="str">
        <f t="shared" si="211"/>
        <v>No Aplica</v>
      </c>
      <c r="AU291" s="40" t="str">
        <f t="shared" si="211"/>
        <v>No Aplica</v>
      </c>
      <c r="AV291" s="40" t="str">
        <f t="shared" si="211"/>
        <v>No Aplica</v>
      </c>
      <c r="AW291" s="35">
        <f t="shared" si="211"/>
        <v>100117006</v>
      </c>
      <c r="AX291" s="41" t="e">
        <f t="shared" si="211"/>
        <v>#REF!</v>
      </c>
      <c r="AY291" s="46" t="str">
        <f t="shared" si="211"/>
        <v>Fruta</v>
      </c>
      <c r="AZ291" s="40">
        <f t="shared" si="211"/>
        <v>38</v>
      </c>
      <c r="BA291" s="41" t="e">
        <f>+VLOOKUP($Z291,[2]!Temporalidad[[nombre]:[Columna1]],7,0)</f>
        <v>#REF!</v>
      </c>
      <c r="BB291" s="41" t="e">
        <f>+VLOOKUP($B291,[2]!Tipo_Gráfico[#Data],2,0)</f>
        <v>#REF!</v>
      </c>
      <c r="BC291" s="36" t="str">
        <f t="shared" si="216"/>
        <v>Servicio de Impuestos Internos , Ministerio de Hacienda, Chile</v>
      </c>
      <c r="BD291" s="35" t="e">
        <f>+VLOOKUP($AA291,[2]!unidad_medida[[nombre]:[Columna1]],2,0)</f>
        <v>#REF!</v>
      </c>
      <c r="BE291" s="40" t="str">
        <f t="shared" si="212"/>
        <v>No Aplica</v>
      </c>
      <c r="BF291" s="40" t="str">
        <f t="shared" si="212"/>
        <v>No Aplica</v>
      </c>
      <c r="BG291" s="40" t="str">
        <f t="shared" si="212"/>
        <v>No Aplica</v>
      </c>
      <c r="BH291" s="41" t="e">
        <f>+VLOOKUP($AP291,[2]!Responsables[#Data],3,0)</f>
        <v>#REF!</v>
      </c>
      <c r="BI291" s="41" t="e">
        <f>+VLOOKUP($AA291,[2]!unidad_medida[[nombre]:[Columna1]],5,0)</f>
        <v>#REF!</v>
      </c>
    </row>
    <row r="292" spans="1:61" ht="24" x14ac:dyDescent="0.35">
      <c r="A292" s="58" t="s">
        <v>250</v>
      </c>
      <c r="B292" s="58" t="s">
        <v>251</v>
      </c>
      <c r="C292" s="59">
        <v>4.2</v>
      </c>
      <c r="D292" s="19">
        <f t="shared" si="213"/>
        <v>134</v>
      </c>
      <c r="E292" s="20" t="s">
        <v>237</v>
      </c>
      <c r="F292" s="21"/>
      <c r="G292" s="22"/>
      <c r="H292" s="24">
        <v>100117</v>
      </c>
      <c r="I292" s="23" t="s">
        <v>48</v>
      </c>
      <c r="J292" s="23" t="s">
        <v>48</v>
      </c>
      <c r="K292" s="22"/>
      <c r="L292" s="22"/>
      <c r="M292" s="22"/>
      <c r="N292" s="22"/>
      <c r="O292" s="22"/>
      <c r="P292" s="53" t="str">
        <f t="shared" si="205"/>
        <v>Ventas Estimadas de Empresas del Sector Agrícola en cultivos de  Plantas y forraje  según la Categoría de Tamaño Específica del Servicio de Impuestos Internos de Chile para el Año 2020 (USD)</v>
      </c>
      <c r="Q292" s="20" t="str">
        <f t="shared" si="207"/>
        <v>Informe 3</v>
      </c>
      <c r="R292" s="47" t="s">
        <v>150</v>
      </c>
      <c r="S292" s="48">
        <f t="shared" si="206"/>
        <v>100117</v>
      </c>
      <c r="T292" s="28"/>
      <c r="U292" s="28"/>
      <c r="V292" s="28"/>
      <c r="W292" s="28"/>
      <c r="X292" s="28"/>
      <c r="Y292" s="28"/>
      <c r="Z292" s="25"/>
      <c r="AA292" s="54"/>
      <c r="AB292" s="30" t="str">
        <f t="shared" si="214"/>
        <v>Chile</v>
      </c>
      <c r="AC292" s="31" t="str">
        <f t="shared" si="214"/>
        <v>Año 2020</v>
      </c>
      <c r="AD292" s="32" t="str">
        <f t="shared" si="214"/>
        <v>Dólar USA</v>
      </c>
      <c r="AE292" s="30" t="str">
        <f t="shared" si="214"/>
        <v>Ventas</v>
      </c>
      <c r="AG292" s="33" t="str">
        <f t="shared" si="208"/>
        <v>Informe 3</v>
      </c>
      <c r="AH292" s="34" t="str">
        <f t="shared" ref="AH292:AI307" si="217">+AH291</f>
        <v>Ventas Estimadas Agricultura</v>
      </c>
      <c r="AI292" s="34" t="str">
        <f t="shared" si="217"/>
        <v>Ventas estimadas de empresas dedicadas a agricultura y/o ganadería</v>
      </c>
      <c r="AJ292" s="34" t="str">
        <f t="shared" si="209"/>
        <v>Ventas Estimadas de Empresas del Sector Agrícola en cultivos de  Plantas y forraje  según la Categoría de Tamaño Específica del Servicio de Impuestos Internos de Chile para el Año 2020 (USD)</v>
      </c>
      <c r="AK292" s="35" t="str">
        <f t="shared" si="215"/>
        <v>Año 2020</v>
      </c>
      <c r="AL292" s="34" t="str">
        <f t="shared" si="215"/>
        <v>venta estimada, empresas en agricultura, cultivos, actividad económica, agricultura, ganadería</v>
      </c>
      <c r="AM292" s="36">
        <f t="shared" si="210"/>
        <v>0</v>
      </c>
      <c r="AN292" s="44" t="str">
        <f t="shared" si="211"/>
        <v>CHL</v>
      </c>
      <c r="AO292" s="44" t="str">
        <f t="shared" si="211"/>
        <v>País</v>
      </c>
      <c r="AP292" s="34" t="str">
        <f t="shared" si="211"/>
        <v>Número de Empleados de las empresas dedicadas a una actividad económica asociada a la agricultura o la ganadería, según tamaño de la empresa.</v>
      </c>
      <c r="AQ292" s="45">
        <f t="shared" si="211"/>
        <v>44324</v>
      </c>
      <c r="AR292" s="36" t="str">
        <f t="shared" si="211"/>
        <v>Español</v>
      </c>
      <c r="AS292" s="36" t="str">
        <f t="shared" si="211"/>
        <v>Naty</v>
      </c>
      <c r="AT292" s="40" t="str">
        <f t="shared" si="211"/>
        <v>No Aplica</v>
      </c>
      <c r="AU292" s="40" t="str">
        <f t="shared" si="211"/>
        <v>No Aplica</v>
      </c>
      <c r="AV292" s="40" t="str">
        <f t="shared" si="211"/>
        <v>No Aplica</v>
      </c>
      <c r="AW292" s="35">
        <f t="shared" si="211"/>
        <v>100117006</v>
      </c>
      <c r="AX292" s="41" t="e">
        <f t="shared" si="211"/>
        <v>#REF!</v>
      </c>
      <c r="AY292" s="46" t="str">
        <f t="shared" si="211"/>
        <v>Fruta</v>
      </c>
      <c r="AZ292" s="40">
        <f t="shared" si="211"/>
        <v>38</v>
      </c>
      <c r="BA292" s="41" t="e">
        <f>+VLOOKUP($Z292,[2]!Temporalidad[[nombre]:[Columna1]],7,0)</f>
        <v>#REF!</v>
      </c>
      <c r="BB292" s="41" t="e">
        <f>+VLOOKUP($B292,[2]!Tipo_Gráfico[#Data],2,0)</f>
        <v>#REF!</v>
      </c>
      <c r="BC292" s="36" t="str">
        <f t="shared" si="216"/>
        <v>Servicio de Impuestos Internos , Ministerio de Hacienda, Chile</v>
      </c>
      <c r="BD292" s="35" t="e">
        <f>+VLOOKUP($AA292,[2]!unidad_medida[[nombre]:[Columna1]],2,0)</f>
        <v>#REF!</v>
      </c>
      <c r="BE292" s="40" t="str">
        <f t="shared" si="212"/>
        <v>No Aplica</v>
      </c>
      <c r="BF292" s="40" t="str">
        <f t="shared" si="212"/>
        <v>No Aplica</v>
      </c>
      <c r="BG292" s="40" t="str">
        <f t="shared" si="212"/>
        <v>No Aplica</v>
      </c>
      <c r="BH292" s="41" t="e">
        <f>+VLOOKUP($AP292,[2]!Responsables[#Data],3,0)</f>
        <v>#REF!</v>
      </c>
      <c r="BI292" s="41" t="e">
        <f>+VLOOKUP($AA292,[2]!unidad_medida[[nombre]:[Columna1]],5,0)</f>
        <v>#REF!</v>
      </c>
    </row>
    <row r="293" spans="1:61" ht="24" x14ac:dyDescent="0.35">
      <c r="A293" s="58" t="s">
        <v>250</v>
      </c>
      <c r="B293" s="58" t="s">
        <v>251</v>
      </c>
      <c r="C293" s="59">
        <v>4.2</v>
      </c>
      <c r="D293" s="19">
        <f t="shared" si="213"/>
        <v>135</v>
      </c>
      <c r="E293" s="20" t="s">
        <v>237</v>
      </c>
      <c r="F293" s="21"/>
      <c r="G293" s="22"/>
      <c r="H293" s="22"/>
      <c r="I293" s="24">
        <v>100110002</v>
      </c>
      <c r="J293" s="23" t="s">
        <v>48</v>
      </c>
      <c r="K293" s="22"/>
      <c r="L293" s="22"/>
      <c r="M293" s="22"/>
      <c r="N293" s="22"/>
      <c r="O293" s="22"/>
      <c r="P293" s="53" t="str">
        <f>+"Número de Empresas y Ventas del Sector Agrícola en cultivos de  "&amp;R293&amp;"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293" s="20" t="s">
        <v>243</v>
      </c>
      <c r="R293" s="49" t="s">
        <v>153</v>
      </c>
      <c r="S293" s="50">
        <f>+I293</f>
        <v>100110002</v>
      </c>
      <c r="T293" s="28"/>
      <c r="U293" s="28"/>
      <c r="V293" s="28"/>
      <c r="W293" s="28"/>
      <c r="X293" s="28"/>
      <c r="Y293" s="28"/>
      <c r="Z293" s="25"/>
      <c r="AA293" s="54"/>
      <c r="AB293" s="30" t="str">
        <f t="shared" si="214"/>
        <v>Chile</v>
      </c>
      <c r="AC293" s="31" t="str">
        <f t="shared" si="214"/>
        <v>Año 2020</v>
      </c>
      <c r="AD293" s="32" t="s">
        <v>244</v>
      </c>
      <c r="AE293" s="30" t="str">
        <f t="shared" si="214"/>
        <v>Ventas</v>
      </c>
      <c r="AG293" s="33" t="str">
        <f t="shared" si="208"/>
        <v>Informe 4</v>
      </c>
      <c r="AH293" s="34" t="str">
        <f t="shared" si="217"/>
        <v>Ventas Estimadas Agricultura</v>
      </c>
      <c r="AI293" s="34" t="str">
        <f t="shared" si="217"/>
        <v>Ventas estimadas de empresas dedicadas a agricultura y/o ganadería</v>
      </c>
      <c r="AJ293" s="34" t="str">
        <f t="shared" si="209"/>
        <v>Número de Empresas y Ventas del Sector Agrícola en cultivos de  Porotos según la Categoría de Tamaño Específica del Servicio de Impuestos Internos de Chile para el Año 2020 (USD)</v>
      </c>
      <c r="AK293" s="35" t="str">
        <f t="shared" si="215"/>
        <v>Año 2020</v>
      </c>
      <c r="AL293" s="34" t="str">
        <f t="shared" si="215"/>
        <v>venta estimada, empresas en agricultura, cultivos, actividad económica, agricultura, ganadería</v>
      </c>
      <c r="AM293" s="36">
        <f t="shared" si="210"/>
        <v>0</v>
      </c>
      <c r="AN293" s="44" t="str">
        <f t="shared" si="211"/>
        <v>CHL</v>
      </c>
      <c r="AO293" s="44" t="str">
        <f t="shared" si="211"/>
        <v>País</v>
      </c>
      <c r="AP293" s="34" t="str">
        <f t="shared" si="211"/>
        <v>Número de Empleados de las empresas dedicadas a una actividad económica asociada a la agricultura o la ganadería, según tamaño de la empresa.</v>
      </c>
      <c r="AQ293" s="45">
        <f t="shared" si="211"/>
        <v>44324</v>
      </c>
      <c r="AR293" s="36" t="str">
        <f t="shared" si="211"/>
        <v>Español</v>
      </c>
      <c r="AS293" s="36" t="str">
        <f t="shared" si="211"/>
        <v>Naty</v>
      </c>
      <c r="AT293" s="40" t="str">
        <f t="shared" si="211"/>
        <v>No Aplica</v>
      </c>
      <c r="AU293" s="40" t="str">
        <f t="shared" si="211"/>
        <v>No Aplica</v>
      </c>
      <c r="AV293" s="40" t="str">
        <f t="shared" si="211"/>
        <v>No Aplica</v>
      </c>
      <c r="AW293" s="35">
        <f t="shared" si="211"/>
        <v>100117006</v>
      </c>
      <c r="AX293" s="41" t="e">
        <f t="shared" si="211"/>
        <v>#REF!</v>
      </c>
      <c r="AY293" s="46" t="str">
        <f t="shared" si="211"/>
        <v>Fruta</v>
      </c>
      <c r="AZ293" s="40">
        <f t="shared" si="211"/>
        <v>38</v>
      </c>
      <c r="BA293" s="41" t="e">
        <f>+VLOOKUP($Z293,[2]!Temporalidad[[nombre]:[Columna1]],7,0)</f>
        <v>#REF!</v>
      </c>
      <c r="BB293" s="41" t="e">
        <f>+VLOOKUP($B293,[2]!Tipo_Gráfico[#Data],2,0)</f>
        <v>#REF!</v>
      </c>
      <c r="BC293" s="36" t="str">
        <f t="shared" si="216"/>
        <v>Servicio de Impuestos Internos , Ministerio de Hacienda, Chile</v>
      </c>
      <c r="BD293" s="35" t="e">
        <f>+VLOOKUP($AA293,[2]!unidad_medida[[nombre]:[Columna1]],2,0)</f>
        <v>#REF!</v>
      </c>
      <c r="BE293" s="40" t="str">
        <f t="shared" si="212"/>
        <v>No Aplica</v>
      </c>
      <c r="BF293" s="40" t="str">
        <f t="shared" si="212"/>
        <v>No Aplica</v>
      </c>
      <c r="BG293" s="40" t="str">
        <f t="shared" si="212"/>
        <v>No Aplica</v>
      </c>
      <c r="BH293" s="41" t="e">
        <f>+VLOOKUP($AP293,[2]!Responsables[#Data],3,0)</f>
        <v>#REF!</v>
      </c>
      <c r="BI293" s="41" t="e">
        <f>+VLOOKUP($AA293,[2]!unidad_medida[[nombre]:[Columna1]],5,0)</f>
        <v>#REF!</v>
      </c>
    </row>
    <row r="294" spans="1:61" ht="24" x14ac:dyDescent="0.35">
      <c r="A294" s="58" t="s">
        <v>250</v>
      </c>
      <c r="B294" s="58" t="s">
        <v>251</v>
      </c>
      <c r="C294" s="59">
        <v>4.2</v>
      </c>
      <c r="D294" s="19">
        <f t="shared" si="213"/>
        <v>136</v>
      </c>
      <c r="E294" s="20" t="s">
        <v>237</v>
      </c>
      <c r="F294" s="21"/>
      <c r="G294" s="22"/>
      <c r="H294" s="22"/>
      <c r="I294" s="24">
        <v>100110007</v>
      </c>
      <c r="J294" s="23" t="s">
        <v>48</v>
      </c>
      <c r="K294" s="22"/>
      <c r="L294" s="22"/>
      <c r="M294" s="22"/>
      <c r="N294" s="22"/>
      <c r="O294" s="22"/>
      <c r="P294" s="53" t="str">
        <f t="shared" ref="P294:P314" si="218">+"Número de Empresas y Ventas del Sector Agrícola en cultivos de  "&amp;R294&amp;"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294" s="20" t="str">
        <f t="shared" ref="Q294:Q314" si="219">+Q293</f>
        <v>Informe 4</v>
      </c>
      <c r="R294" s="49" t="s">
        <v>155</v>
      </c>
      <c r="S294" s="50">
        <f t="shared" ref="S294:S314" si="220">+I294</f>
        <v>100110007</v>
      </c>
      <c r="T294" s="28"/>
      <c r="U294" s="28"/>
      <c r="V294" s="28"/>
      <c r="W294" s="28"/>
      <c r="X294" s="28"/>
      <c r="Y294" s="28"/>
      <c r="Z294" s="25"/>
      <c r="AA294" s="54"/>
      <c r="AB294" s="30" t="str">
        <f t="shared" si="214"/>
        <v>Chile</v>
      </c>
      <c r="AC294" s="31" t="str">
        <f t="shared" si="214"/>
        <v>Año 2020</v>
      </c>
      <c r="AD294" s="32" t="str">
        <f t="shared" si="214"/>
        <v>Múltiples</v>
      </c>
      <c r="AE294" s="30" t="str">
        <f t="shared" si="214"/>
        <v>Ventas</v>
      </c>
      <c r="AG294" s="33" t="str">
        <f t="shared" si="208"/>
        <v>Informe 4</v>
      </c>
      <c r="AH294" s="34" t="str">
        <f t="shared" si="217"/>
        <v>Ventas Estimadas Agricultura</v>
      </c>
      <c r="AI294" s="34" t="str">
        <f t="shared" si="217"/>
        <v>Ventas estimadas de empresas dedicadas a agricultura y/o ganadería</v>
      </c>
      <c r="AJ294" s="34" t="str">
        <f t="shared" si="209"/>
        <v>Número de Empresas y Ventas del Sector Agrícola en cultivos de  Otras legumbres según la Categoría de Tamaño Específica del Servicio de Impuestos Internos de Chile para el Año 2020 (USD)</v>
      </c>
      <c r="AK294" s="35" t="str">
        <f t="shared" si="215"/>
        <v>Año 2020</v>
      </c>
      <c r="AL294" s="34" t="str">
        <f t="shared" si="215"/>
        <v>venta estimada, empresas en agricultura, cultivos, actividad económica, agricultura, ganadería</v>
      </c>
      <c r="AM294" s="36">
        <f t="shared" si="210"/>
        <v>0</v>
      </c>
      <c r="AN294" s="44" t="str">
        <f t="shared" si="211"/>
        <v>CHL</v>
      </c>
      <c r="AO294" s="44" t="str">
        <f t="shared" si="211"/>
        <v>País</v>
      </c>
      <c r="AP294" s="34" t="str">
        <f t="shared" si="211"/>
        <v>Número de Empleados de las empresas dedicadas a una actividad económica asociada a la agricultura o la ganadería, según tamaño de la empresa.</v>
      </c>
      <c r="AQ294" s="45">
        <f t="shared" si="211"/>
        <v>44324</v>
      </c>
      <c r="AR294" s="36" t="str">
        <f t="shared" si="211"/>
        <v>Español</v>
      </c>
      <c r="AS294" s="36" t="str">
        <f t="shared" si="211"/>
        <v>Naty</v>
      </c>
      <c r="AT294" s="40" t="str">
        <f t="shared" si="211"/>
        <v>No Aplica</v>
      </c>
      <c r="AU294" s="40" t="str">
        <f t="shared" si="211"/>
        <v>No Aplica</v>
      </c>
      <c r="AV294" s="40" t="str">
        <f t="shared" si="211"/>
        <v>No Aplica</v>
      </c>
      <c r="AW294" s="35">
        <f t="shared" si="211"/>
        <v>100117006</v>
      </c>
      <c r="AX294" s="41" t="e">
        <f t="shared" si="211"/>
        <v>#REF!</v>
      </c>
      <c r="AY294" s="46" t="str">
        <f t="shared" si="211"/>
        <v>Fruta</v>
      </c>
      <c r="AZ294" s="40">
        <f t="shared" si="211"/>
        <v>38</v>
      </c>
      <c r="BA294" s="41" t="e">
        <f>+VLOOKUP($Z294,[2]!Temporalidad[[nombre]:[Columna1]],7,0)</f>
        <v>#REF!</v>
      </c>
      <c r="BB294" s="41" t="e">
        <f>+VLOOKUP($B294,[2]!Tipo_Gráfico[#Data],2,0)</f>
        <v>#REF!</v>
      </c>
      <c r="BC294" s="36" t="str">
        <f t="shared" si="216"/>
        <v>Servicio de Impuestos Internos , Ministerio de Hacienda, Chile</v>
      </c>
      <c r="BD294" s="35" t="e">
        <f>+VLOOKUP($AA294,[2]!unidad_medida[[nombre]:[Columna1]],2,0)</f>
        <v>#REF!</v>
      </c>
      <c r="BE294" s="40" t="str">
        <f t="shared" si="212"/>
        <v>No Aplica</v>
      </c>
      <c r="BF294" s="40" t="str">
        <f t="shared" si="212"/>
        <v>No Aplica</v>
      </c>
      <c r="BG294" s="40" t="str">
        <f t="shared" si="212"/>
        <v>No Aplica</v>
      </c>
      <c r="BH294" s="41" t="e">
        <f>+VLOOKUP($AP294,[2]!Responsables[#Data],3,0)</f>
        <v>#REF!</v>
      </c>
      <c r="BI294" s="41" t="e">
        <f>+VLOOKUP($AA294,[2]!unidad_medida[[nombre]:[Columna1]],5,0)</f>
        <v>#REF!</v>
      </c>
    </row>
    <row r="295" spans="1:61" ht="24" x14ac:dyDescent="0.35">
      <c r="A295" s="58" t="s">
        <v>250</v>
      </c>
      <c r="B295" s="58" t="s">
        <v>251</v>
      </c>
      <c r="C295" s="59">
        <v>4.2</v>
      </c>
      <c r="D295" s="19">
        <f t="shared" si="213"/>
        <v>137</v>
      </c>
      <c r="E295" s="20" t="s">
        <v>237</v>
      </c>
      <c r="F295" s="21"/>
      <c r="G295" s="22"/>
      <c r="H295" s="22"/>
      <c r="I295" s="24">
        <v>100111001</v>
      </c>
      <c r="J295" s="23" t="s">
        <v>48</v>
      </c>
      <c r="K295" s="22"/>
      <c r="L295" s="22"/>
      <c r="M295" s="22"/>
      <c r="N295" s="22"/>
      <c r="O295" s="22"/>
      <c r="P295" s="53" t="str">
        <f t="shared" si="218"/>
        <v>Número de Empresas y Ventas del Sector Agrícola en cultivos de  Arroz según la Categoría de Tamaño Específica del Servicio de Impuestos Internos de Chile para el Año 2020 (USD)</v>
      </c>
      <c r="Q295" s="20" t="str">
        <f t="shared" si="219"/>
        <v>Informe 4</v>
      </c>
      <c r="R295" s="49" t="s">
        <v>157</v>
      </c>
      <c r="S295" s="50">
        <f t="shared" si="220"/>
        <v>100111001</v>
      </c>
      <c r="T295" s="28"/>
      <c r="U295" s="28"/>
      <c r="V295" s="28"/>
      <c r="W295" s="28"/>
      <c r="X295" s="28"/>
      <c r="Y295" s="28"/>
      <c r="Z295" s="25"/>
      <c r="AA295" s="54"/>
      <c r="AB295" s="30" t="str">
        <f t="shared" si="214"/>
        <v>Chile</v>
      </c>
      <c r="AC295" s="31" t="str">
        <f t="shared" si="214"/>
        <v>Año 2020</v>
      </c>
      <c r="AD295" s="32" t="str">
        <f t="shared" si="214"/>
        <v>Múltiples</v>
      </c>
      <c r="AE295" s="30" t="str">
        <f t="shared" si="214"/>
        <v>Ventas</v>
      </c>
      <c r="AG295" s="33" t="str">
        <f t="shared" si="208"/>
        <v>Informe 4</v>
      </c>
      <c r="AH295" s="34" t="str">
        <f t="shared" si="217"/>
        <v>Ventas Estimadas Agricultura</v>
      </c>
      <c r="AI295" s="34" t="str">
        <f t="shared" si="217"/>
        <v>Ventas estimadas de empresas dedicadas a agricultura y/o ganadería</v>
      </c>
      <c r="AJ295" s="34" t="str">
        <f t="shared" si="209"/>
        <v>Número de Empresas y Ventas del Sector Agrícola en cultivos de  Arroz según la Categoría de Tamaño Específica del Servicio de Impuestos Internos de Chile para el Año 2020 (USD)</v>
      </c>
      <c r="AK295" s="35" t="str">
        <f t="shared" si="215"/>
        <v>Año 2020</v>
      </c>
      <c r="AL295" s="34" t="str">
        <f t="shared" si="215"/>
        <v>venta estimada, empresas en agricultura, cultivos, actividad económica, agricultura, ganadería</v>
      </c>
      <c r="AM295" s="36">
        <f t="shared" si="210"/>
        <v>0</v>
      </c>
      <c r="AN295" s="44" t="str">
        <f t="shared" si="211"/>
        <v>CHL</v>
      </c>
      <c r="AO295" s="44" t="str">
        <f t="shared" si="211"/>
        <v>País</v>
      </c>
      <c r="AP295" s="34" t="str">
        <f t="shared" si="211"/>
        <v>Número de Empleados de las empresas dedicadas a una actividad económica asociada a la agricultura o la ganadería, según tamaño de la empresa.</v>
      </c>
      <c r="AQ295" s="45">
        <f t="shared" si="211"/>
        <v>44324</v>
      </c>
      <c r="AR295" s="36" t="str">
        <f t="shared" si="211"/>
        <v>Español</v>
      </c>
      <c r="AS295" s="36" t="str">
        <f t="shared" si="211"/>
        <v>Naty</v>
      </c>
      <c r="AT295" s="40" t="str">
        <f t="shared" si="211"/>
        <v>No Aplica</v>
      </c>
      <c r="AU295" s="40" t="str">
        <f t="shared" si="211"/>
        <v>No Aplica</v>
      </c>
      <c r="AV295" s="40" t="str">
        <f t="shared" si="211"/>
        <v>No Aplica</v>
      </c>
      <c r="AW295" s="35">
        <f t="shared" si="211"/>
        <v>100117006</v>
      </c>
      <c r="AX295" s="41" t="e">
        <f t="shared" si="211"/>
        <v>#REF!</v>
      </c>
      <c r="AY295" s="46" t="str">
        <f t="shared" si="211"/>
        <v>Fruta</v>
      </c>
      <c r="AZ295" s="40">
        <f t="shared" si="211"/>
        <v>38</v>
      </c>
      <c r="BA295" s="41" t="e">
        <f>+VLOOKUP($Z295,[2]!Temporalidad[[nombre]:[Columna1]],7,0)</f>
        <v>#REF!</v>
      </c>
      <c r="BB295" s="41" t="e">
        <f>+VLOOKUP($B295,[2]!Tipo_Gráfico[#Data],2,0)</f>
        <v>#REF!</v>
      </c>
      <c r="BC295" s="36" t="str">
        <f t="shared" si="216"/>
        <v>Servicio de Impuestos Internos , Ministerio de Hacienda, Chile</v>
      </c>
      <c r="BD295" s="35" t="e">
        <f>+VLOOKUP($AA295,[2]!unidad_medida[[nombre]:[Columna1]],2,0)</f>
        <v>#REF!</v>
      </c>
      <c r="BE295" s="40" t="str">
        <f t="shared" si="212"/>
        <v>No Aplica</v>
      </c>
      <c r="BF295" s="40" t="str">
        <f t="shared" si="212"/>
        <v>No Aplica</v>
      </c>
      <c r="BG295" s="40" t="str">
        <f t="shared" si="212"/>
        <v>No Aplica</v>
      </c>
      <c r="BH295" s="41" t="e">
        <f>+VLOOKUP($AP295,[2]!Responsables[#Data],3,0)</f>
        <v>#REF!</v>
      </c>
      <c r="BI295" s="41" t="e">
        <f>+VLOOKUP($AA295,[2]!unidad_medida[[nombre]:[Columna1]],5,0)</f>
        <v>#REF!</v>
      </c>
    </row>
    <row r="296" spans="1:61" ht="24" x14ac:dyDescent="0.35">
      <c r="A296" s="58" t="s">
        <v>250</v>
      </c>
      <c r="B296" s="58" t="s">
        <v>251</v>
      </c>
      <c r="C296" s="59">
        <v>4.2</v>
      </c>
      <c r="D296" s="19">
        <f t="shared" si="213"/>
        <v>138</v>
      </c>
      <c r="E296" s="20" t="s">
        <v>237</v>
      </c>
      <c r="F296" s="21"/>
      <c r="G296" s="22"/>
      <c r="H296" s="22"/>
      <c r="I296" s="24">
        <v>100111002</v>
      </c>
      <c r="J296" s="23" t="s">
        <v>48</v>
      </c>
      <c r="K296" s="22"/>
      <c r="L296" s="22"/>
      <c r="M296" s="22"/>
      <c r="N296" s="22"/>
      <c r="O296" s="22"/>
      <c r="P296" s="53" t="str">
        <f t="shared" si="218"/>
        <v>Número de Empresas y Ventas del Sector Agrícola en cultivos de  Trigo según la Categoría de Tamaño Específica del Servicio de Impuestos Internos de Chile para el Año 2020 (USD)</v>
      </c>
      <c r="Q296" s="20" t="str">
        <f t="shared" si="219"/>
        <v>Informe 4</v>
      </c>
      <c r="R296" s="49" t="s">
        <v>159</v>
      </c>
      <c r="S296" s="50">
        <f t="shared" si="220"/>
        <v>100111002</v>
      </c>
      <c r="T296" s="28"/>
      <c r="U296" s="28"/>
      <c r="V296" s="28"/>
      <c r="W296" s="28"/>
      <c r="X296" s="28"/>
      <c r="Y296" s="28"/>
      <c r="Z296" s="25"/>
      <c r="AA296" s="54"/>
      <c r="AB296" s="30" t="str">
        <f t="shared" si="214"/>
        <v>Chile</v>
      </c>
      <c r="AC296" s="31" t="str">
        <f t="shared" si="214"/>
        <v>Año 2020</v>
      </c>
      <c r="AD296" s="32" t="str">
        <f t="shared" si="214"/>
        <v>Múltiples</v>
      </c>
      <c r="AE296" s="30" t="str">
        <f t="shared" si="214"/>
        <v>Ventas</v>
      </c>
      <c r="AG296" s="33" t="str">
        <f t="shared" si="208"/>
        <v>Informe 4</v>
      </c>
      <c r="AH296" s="34" t="str">
        <f t="shared" si="217"/>
        <v>Ventas Estimadas Agricultura</v>
      </c>
      <c r="AI296" s="34" t="str">
        <f t="shared" si="217"/>
        <v>Ventas estimadas de empresas dedicadas a agricultura y/o ganadería</v>
      </c>
      <c r="AJ296" s="34" t="str">
        <f t="shared" si="209"/>
        <v>Número de Empresas y Ventas del Sector Agrícola en cultivos de  Trigo según la Categoría de Tamaño Específica del Servicio de Impuestos Internos de Chile para el Año 2020 (USD)</v>
      </c>
      <c r="AK296" s="35" t="str">
        <f t="shared" si="215"/>
        <v>Año 2020</v>
      </c>
      <c r="AL296" s="34" t="str">
        <f t="shared" si="215"/>
        <v>venta estimada, empresas en agricultura, cultivos, actividad económica, agricultura, ganadería</v>
      </c>
      <c r="AM296" s="36">
        <f t="shared" si="210"/>
        <v>0</v>
      </c>
      <c r="AN296" s="44" t="str">
        <f t="shared" si="211"/>
        <v>CHL</v>
      </c>
      <c r="AO296" s="44" t="str">
        <f t="shared" si="211"/>
        <v>País</v>
      </c>
      <c r="AP296" s="34" t="str">
        <f t="shared" si="211"/>
        <v>Número de Empleados de las empresas dedicadas a una actividad económica asociada a la agricultura o la ganadería, según tamaño de la empresa.</v>
      </c>
      <c r="AQ296" s="45">
        <f t="shared" si="211"/>
        <v>44324</v>
      </c>
      <c r="AR296" s="36" t="str">
        <f t="shared" si="211"/>
        <v>Español</v>
      </c>
      <c r="AS296" s="36" t="str">
        <f t="shared" si="211"/>
        <v>Naty</v>
      </c>
      <c r="AT296" s="40" t="str">
        <f t="shared" si="211"/>
        <v>No Aplica</v>
      </c>
      <c r="AU296" s="40" t="str">
        <f t="shared" si="211"/>
        <v>No Aplica</v>
      </c>
      <c r="AV296" s="40" t="str">
        <f t="shared" si="211"/>
        <v>No Aplica</v>
      </c>
      <c r="AW296" s="35">
        <f t="shared" si="211"/>
        <v>100117006</v>
      </c>
      <c r="AX296" s="41" t="e">
        <f t="shared" si="211"/>
        <v>#REF!</v>
      </c>
      <c r="AY296" s="46" t="str">
        <f t="shared" si="211"/>
        <v>Fruta</v>
      </c>
      <c r="AZ296" s="40">
        <f t="shared" si="211"/>
        <v>38</v>
      </c>
      <c r="BA296" s="41" t="e">
        <f>+VLOOKUP($Z296,[2]!Temporalidad[[nombre]:[Columna1]],7,0)</f>
        <v>#REF!</v>
      </c>
      <c r="BB296" s="41" t="e">
        <f>+VLOOKUP($B296,[2]!Tipo_Gráfico[#Data],2,0)</f>
        <v>#REF!</v>
      </c>
      <c r="BC296" s="36" t="str">
        <f t="shared" si="216"/>
        <v>Servicio de Impuestos Internos , Ministerio de Hacienda, Chile</v>
      </c>
      <c r="BD296" s="35" t="e">
        <f>+VLOOKUP($AA296,[2]!unidad_medida[[nombre]:[Columna1]],2,0)</f>
        <v>#REF!</v>
      </c>
      <c r="BE296" s="40" t="str">
        <f t="shared" si="212"/>
        <v>No Aplica</v>
      </c>
      <c r="BF296" s="40" t="str">
        <f t="shared" si="212"/>
        <v>No Aplica</v>
      </c>
      <c r="BG296" s="40" t="str">
        <f t="shared" si="212"/>
        <v>No Aplica</v>
      </c>
      <c r="BH296" s="41" t="e">
        <f>+VLOOKUP($AP296,[2]!Responsables[#Data],3,0)</f>
        <v>#REF!</v>
      </c>
      <c r="BI296" s="41" t="e">
        <f>+VLOOKUP($AA296,[2]!unidad_medida[[nombre]:[Columna1]],5,0)</f>
        <v>#REF!</v>
      </c>
    </row>
    <row r="297" spans="1:61" ht="24" x14ac:dyDescent="0.35">
      <c r="A297" s="58" t="s">
        <v>250</v>
      </c>
      <c r="B297" s="58" t="s">
        <v>251</v>
      </c>
      <c r="C297" s="59">
        <v>4.2</v>
      </c>
      <c r="D297" s="19">
        <f t="shared" si="213"/>
        <v>139</v>
      </c>
      <c r="E297" s="20" t="s">
        <v>237</v>
      </c>
      <c r="F297" s="21"/>
      <c r="G297" s="22"/>
      <c r="H297" s="22"/>
      <c r="I297" s="24">
        <v>100111003</v>
      </c>
      <c r="J297" s="23" t="s">
        <v>48</v>
      </c>
      <c r="K297" s="22"/>
      <c r="L297" s="22"/>
      <c r="M297" s="22"/>
      <c r="N297" s="22"/>
      <c r="O297" s="22"/>
      <c r="P297" s="53" t="str">
        <f t="shared" si="218"/>
        <v>Número de Empresas y Ventas del Sector Agrícola en cultivos de  Maíz según la Categoría de Tamaño Específica del Servicio de Impuestos Internos de Chile para el Año 2020 (USD)</v>
      </c>
      <c r="Q297" s="20" t="str">
        <f t="shared" si="219"/>
        <v>Informe 4</v>
      </c>
      <c r="R297" s="49" t="s">
        <v>161</v>
      </c>
      <c r="S297" s="50">
        <f t="shared" si="220"/>
        <v>100111003</v>
      </c>
      <c r="T297" s="28"/>
      <c r="U297" s="28"/>
      <c r="V297" s="28"/>
      <c r="W297" s="28"/>
      <c r="X297" s="28"/>
      <c r="Y297" s="28"/>
      <c r="Z297" s="25"/>
      <c r="AA297" s="54"/>
      <c r="AB297" s="30" t="str">
        <f t="shared" si="214"/>
        <v>Chile</v>
      </c>
      <c r="AC297" s="31" t="str">
        <f t="shared" si="214"/>
        <v>Año 2020</v>
      </c>
      <c r="AD297" s="32" t="str">
        <f t="shared" si="214"/>
        <v>Múltiples</v>
      </c>
      <c r="AE297" s="30" t="str">
        <f t="shared" si="214"/>
        <v>Ventas</v>
      </c>
      <c r="AG297" s="33" t="str">
        <f t="shared" si="208"/>
        <v>Informe 4</v>
      </c>
      <c r="AH297" s="34" t="str">
        <f t="shared" si="217"/>
        <v>Ventas Estimadas Agricultura</v>
      </c>
      <c r="AI297" s="34" t="str">
        <f t="shared" si="217"/>
        <v>Ventas estimadas de empresas dedicadas a agricultura y/o ganadería</v>
      </c>
      <c r="AJ297" s="34" t="str">
        <f t="shared" si="209"/>
        <v>Número de Empresas y Ventas del Sector Agrícola en cultivos de  Maíz según la Categoría de Tamaño Específica del Servicio de Impuestos Internos de Chile para el Año 2020 (USD)</v>
      </c>
      <c r="AK297" s="35" t="str">
        <f t="shared" si="215"/>
        <v>Año 2020</v>
      </c>
      <c r="AL297" s="34" t="str">
        <f t="shared" si="215"/>
        <v>venta estimada, empresas en agricultura, cultivos, actividad económica, agricultura, ganadería</v>
      </c>
      <c r="AM297" s="36">
        <f t="shared" si="210"/>
        <v>0</v>
      </c>
      <c r="AN297" s="44" t="str">
        <f t="shared" si="211"/>
        <v>CHL</v>
      </c>
      <c r="AO297" s="44" t="str">
        <f t="shared" si="211"/>
        <v>País</v>
      </c>
      <c r="AP297" s="34" t="str">
        <f t="shared" si="211"/>
        <v>Número de Empleados de las empresas dedicadas a una actividad económica asociada a la agricultura o la ganadería, según tamaño de la empresa.</v>
      </c>
      <c r="AQ297" s="45">
        <f t="shared" si="211"/>
        <v>44324</v>
      </c>
      <c r="AR297" s="36" t="str">
        <f t="shared" si="211"/>
        <v>Español</v>
      </c>
      <c r="AS297" s="36" t="str">
        <f t="shared" si="211"/>
        <v>Naty</v>
      </c>
      <c r="AT297" s="40" t="str">
        <f t="shared" si="211"/>
        <v>No Aplica</v>
      </c>
      <c r="AU297" s="40" t="str">
        <f t="shared" si="211"/>
        <v>No Aplica</v>
      </c>
      <c r="AV297" s="40" t="str">
        <f t="shared" si="211"/>
        <v>No Aplica</v>
      </c>
      <c r="AW297" s="35">
        <f t="shared" si="211"/>
        <v>100117006</v>
      </c>
      <c r="AX297" s="41" t="e">
        <f t="shared" si="211"/>
        <v>#REF!</v>
      </c>
      <c r="AY297" s="46" t="str">
        <f t="shared" si="211"/>
        <v>Fruta</v>
      </c>
      <c r="AZ297" s="40">
        <f t="shared" si="211"/>
        <v>38</v>
      </c>
      <c r="BA297" s="41" t="e">
        <f>+VLOOKUP($Z297,[2]!Temporalidad[[nombre]:[Columna1]],7,0)</f>
        <v>#REF!</v>
      </c>
      <c r="BB297" s="41" t="e">
        <f>+VLOOKUP($B297,[2]!Tipo_Gráfico[#Data],2,0)</f>
        <v>#REF!</v>
      </c>
      <c r="BC297" s="36" t="str">
        <f t="shared" si="216"/>
        <v>Servicio de Impuestos Internos , Ministerio de Hacienda, Chile</v>
      </c>
      <c r="BD297" s="35" t="e">
        <f>+VLOOKUP($AA297,[2]!unidad_medida[[nombre]:[Columna1]],2,0)</f>
        <v>#REF!</v>
      </c>
      <c r="BE297" s="40" t="str">
        <f t="shared" si="212"/>
        <v>No Aplica</v>
      </c>
      <c r="BF297" s="40" t="str">
        <f t="shared" si="212"/>
        <v>No Aplica</v>
      </c>
      <c r="BG297" s="40" t="str">
        <f t="shared" si="212"/>
        <v>No Aplica</v>
      </c>
      <c r="BH297" s="41" t="e">
        <f>+VLOOKUP($AP297,[2]!Responsables[#Data],3,0)</f>
        <v>#REF!</v>
      </c>
      <c r="BI297" s="41" t="e">
        <f>+VLOOKUP($AA297,[2]!unidad_medida[[nombre]:[Columna1]],5,0)</f>
        <v>#REF!</v>
      </c>
    </row>
    <row r="298" spans="1:61" ht="24" x14ac:dyDescent="0.35">
      <c r="A298" s="58" t="s">
        <v>250</v>
      </c>
      <c r="B298" s="58" t="s">
        <v>251</v>
      </c>
      <c r="C298" s="59">
        <v>4.2</v>
      </c>
      <c r="D298" s="19">
        <f t="shared" si="213"/>
        <v>140</v>
      </c>
      <c r="E298" s="20" t="s">
        <v>237</v>
      </c>
      <c r="F298" s="21"/>
      <c r="G298" s="22"/>
      <c r="H298" s="22"/>
      <c r="I298" s="24">
        <v>100111004</v>
      </c>
      <c r="J298" s="23" t="s">
        <v>48</v>
      </c>
      <c r="K298" s="22"/>
      <c r="L298" s="22"/>
      <c r="M298" s="22"/>
      <c r="N298" s="22"/>
      <c r="O298" s="22"/>
      <c r="P298" s="53" t="str">
        <f t="shared" si="218"/>
        <v>Número de Empresas y Ventas del Sector Agrícola en cultivos de  Cebada según la Categoría de Tamaño Específica del Servicio de Impuestos Internos de Chile para el Año 2020 (USD)</v>
      </c>
      <c r="Q298" s="20" t="str">
        <f t="shared" si="219"/>
        <v>Informe 4</v>
      </c>
      <c r="R298" s="49" t="s">
        <v>163</v>
      </c>
      <c r="S298" s="50">
        <f t="shared" si="220"/>
        <v>100111004</v>
      </c>
      <c r="T298" s="28"/>
      <c r="U298" s="28"/>
      <c r="V298" s="28"/>
      <c r="W298" s="28"/>
      <c r="X298" s="28"/>
      <c r="Y298" s="28"/>
      <c r="Z298" s="25"/>
      <c r="AA298" s="54"/>
      <c r="AB298" s="30" t="str">
        <f t="shared" si="214"/>
        <v>Chile</v>
      </c>
      <c r="AC298" s="31" t="str">
        <f t="shared" si="214"/>
        <v>Año 2020</v>
      </c>
      <c r="AD298" s="32" t="str">
        <f t="shared" si="214"/>
        <v>Múltiples</v>
      </c>
      <c r="AE298" s="30" t="str">
        <f t="shared" si="214"/>
        <v>Ventas</v>
      </c>
      <c r="AG298" s="33" t="str">
        <f t="shared" si="208"/>
        <v>Informe 4</v>
      </c>
      <c r="AH298" s="34" t="str">
        <f t="shared" si="217"/>
        <v>Ventas Estimadas Agricultura</v>
      </c>
      <c r="AI298" s="34" t="str">
        <f t="shared" si="217"/>
        <v>Ventas estimadas de empresas dedicadas a agricultura y/o ganadería</v>
      </c>
      <c r="AJ298" s="34" t="str">
        <f t="shared" si="209"/>
        <v>Número de Empresas y Ventas del Sector Agrícola en cultivos de  Cebada según la Categoría de Tamaño Específica del Servicio de Impuestos Internos de Chile para el Año 2020 (USD)</v>
      </c>
      <c r="AK298" s="35" t="str">
        <f t="shared" si="215"/>
        <v>Año 2020</v>
      </c>
      <c r="AL298" s="34" t="str">
        <f t="shared" si="215"/>
        <v>venta estimada, empresas en agricultura, cultivos, actividad económica, agricultura, ganadería</v>
      </c>
      <c r="AM298" s="36">
        <f t="shared" si="210"/>
        <v>0</v>
      </c>
      <c r="AN298" s="44" t="str">
        <f t="shared" si="211"/>
        <v>CHL</v>
      </c>
      <c r="AO298" s="44" t="str">
        <f t="shared" si="211"/>
        <v>País</v>
      </c>
      <c r="AP298" s="34" t="str">
        <f t="shared" si="211"/>
        <v>Número de Empleados de las empresas dedicadas a una actividad económica asociada a la agricultura o la ganadería, según tamaño de la empresa.</v>
      </c>
      <c r="AQ298" s="45">
        <f t="shared" si="211"/>
        <v>44324</v>
      </c>
      <c r="AR298" s="36" t="str">
        <f t="shared" si="211"/>
        <v>Español</v>
      </c>
      <c r="AS298" s="36" t="str">
        <f t="shared" si="211"/>
        <v>Naty</v>
      </c>
      <c r="AT298" s="40" t="str">
        <f t="shared" si="211"/>
        <v>No Aplica</v>
      </c>
      <c r="AU298" s="40" t="str">
        <f t="shared" si="211"/>
        <v>No Aplica</v>
      </c>
      <c r="AV298" s="40" t="str">
        <f t="shared" si="211"/>
        <v>No Aplica</v>
      </c>
      <c r="AW298" s="35">
        <f t="shared" si="211"/>
        <v>100117006</v>
      </c>
      <c r="AX298" s="41" t="e">
        <f t="shared" si="211"/>
        <v>#REF!</v>
      </c>
      <c r="AY298" s="46" t="str">
        <f t="shared" si="211"/>
        <v>Fruta</v>
      </c>
      <c r="AZ298" s="40">
        <f t="shared" si="211"/>
        <v>38</v>
      </c>
      <c r="BA298" s="41" t="e">
        <f>+VLOOKUP($Z298,[2]!Temporalidad[[nombre]:[Columna1]],7,0)</f>
        <v>#REF!</v>
      </c>
      <c r="BB298" s="41" t="e">
        <f>+VLOOKUP($B298,[2]!Tipo_Gráfico[#Data],2,0)</f>
        <v>#REF!</v>
      </c>
      <c r="BC298" s="36" t="str">
        <f t="shared" si="216"/>
        <v>Servicio de Impuestos Internos , Ministerio de Hacienda, Chile</v>
      </c>
      <c r="BD298" s="35" t="e">
        <f>+VLOOKUP($AA298,[2]!unidad_medida[[nombre]:[Columna1]],2,0)</f>
        <v>#REF!</v>
      </c>
      <c r="BE298" s="40" t="str">
        <f t="shared" si="212"/>
        <v>No Aplica</v>
      </c>
      <c r="BF298" s="40" t="str">
        <f t="shared" si="212"/>
        <v>No Aplica</v>
      </c>
      <c r="BG298" s="40" t="str">
        <f t="shared" si="212"/>
        <v>No Aplica</v>
      </c>
      <c r="BH298" s="41" t="e">
        <f>+VLOOKUP($AP298,[2]!Responsables[#Data],3,0)</f>
        <v>#REF!</v>
      </c>
      <c r="BI298" s="41" t="e">
        <f>+VLOOKUP($AA298,[2]!unidad_medida[[nombre]:[Columna1]],5,0)</f>
        <v>#REF!</v>
      </c>
    </row>
    <row r="299" spans="1:61" ht="24" x14ac:dyDescent="0.35">
      <c r="A299" s="58" t="s">
        <v>250</v>
      </c>
      <c r="B299" s="58" t="s">
        <v>251</v>
      </c>
      <c r="C299" s="59">
        <v>4.2</v>
      </c>
      <c r="D299" s="19">
        <f t="shared" si="213"/>
        <v>141</v>
      </c>
      <c r="E299" s="20" t="s">
        <v>237</v>
      </c>
      <c r="F299" s="21"/>
      <c r="G299" s="22"/>
      <c r="H299" s="22"/>
      <c r="I299" s="24">
        <v>100111005</v>
      </c>
      <c r="J299" s="23" t="s">
        <v>48</v>
      </c>
      <c r="K299" s="22"/>
      <c r="L299" s="22"/>
      <c r="M299" s="22"/>
      <c r="N299" s="22"/>
      <c r="O299" s="22"/>
      <c r="P299" s="53" t="str">
        <f t="shared" si="218"/>
        <v>Número de Empresas y Ventas del Sector Agrícola en cultivos de  Avena según la Categoría de Tamaño Específica del Servicio de Impuestos Internos de Chile para el Año 2020 (USD)</v>
      </c>
      <c r="Q299" s="20" t="str">
        <f t="shared" si="219"/>
        <v>Informe 4</v>
      </c>
      <c r="R299" s="49" t="s">
        <v>165</v>
      </c>
      <c r="S299" s="50">
        <f t="shared" si="220"/>
        <v>100111005</v>
      </c>
      <c r="T299" s="28"/>
      <c r="U299" s="28"/>
      <c r="V299" s="28"/>
      <c r="W299" s="28"/>
      <c r="X299" s="28"/>
      <c r="Y299" s="28"/>
      <c r="Z299" s="25"/>
      <c r="AA299" s="54"/>
      <c r="AB299" s="30" t="str">
        <f t="shared" si="214"/>
        <v>Chile</v>
      </c>
      <c r="AC299" s="31" t="str">
        <f t="shared" si="214"/>
        <v>Año 2020</v>
      </c>
      <c r="AD299" s="32" t="str">
        <f t="shared" si="214"/>
        <v>Múltiples</v>
      </c>
      <c r="AE299" s="30" t="str">
        <f t="shared" si="214"/>
        <v>Ventas</v>
      </c>
      <c r="AG299" s="33" t="str">
        <f t="shared" si="208"/>
        <v>Informe 4</v>
      </c>
      <c r="AH299" s="34" t="str">
        <f t="shared" si="217"/>
        <v>Ventas Estimadas Agricultura</v>
      </c>
      <c r="AI299" s="34" t="str">
        <f t="shared" si="217"/>
        <v>Ventas estimadas de empresas dedicadas a agricultura y/o ganadería</v>
      </c>
      <c r="AJ299" s="34" t="str">
        <f t="shared" si="209"/>
        <v>Número de Empresas y Ventas del Sector Agrícola en cultivos de  Avena según la Categoría de Tamaño Específica del Servicio de Impuestos Internos de Chile para el Año 2020 (USD)</v>
      </c>
      <c r="AK299" s="35" t="str">
        <f t="shared" si="215"/>
        <v>Año 2020</v>
      </c>
      <c r="AL299" s="34" t="str">
        <f t="shared" si="215"/>
        <v>venta estimada, empresas en agricultura, cultivos, actividad económica, agricultura, ganadería</v>
      </c>
      <c r="AM299" s="36">
        <f t="shared" si="210"/>
        <v>0</v>
      </c>
      <c r="AN299" s="44" t="str">
        <f t="shared" si="211"/>
        <v>CHL</v>
      </c>
      <c r="AO299" s="44" t="str">
        <f t="shared" si="211"/>
        <v>País</v>
      </c>
      <c r="AP299" s="34" t="str">
        <f t="shared" si="211"/>
        <v>Número de Empleados de las empresas dedicadas a una actividad económica asociada a la agricultura o la ganadería, según tamaño de la empresa.</v>
      </c>
      <c r="AQ299" s="45">
        <f t="shared" si="211"/>
        <v>44324</v>
      </c>
      <c r="AR299" s="36" t="str">
        <f t="shared" si="211"/>
        <v>Español</v>
      </c>
      <c r="AS299" s="36" t="str">
        <f t="shared" si="211"/>
        <v>Naty</v>
      </c>
      <c r="AT299" s="40" t="str">
        <f t="shared" si="211"/>
        <v>No Aplica</v>
      </c>
      <c r="AU299" s="40" t="str">
        <f t="shared" si="211"/>
        <v>No Aplica</v>
      </c>
      <c r="AV299" s="40" t="str">
        <f t="shared" si="211"/>
        <v>No Aplica</v>
      </c>
      <c r="AW299" s="35">
        <f t="shared" si="211"/>
        <v>100117006</v>
      </c>
      <c r="AX299" s="41" t="e">
        <f t="shared" si="211"/>
        <v>#REF!</v>
      </c>
      <c r="AY299" s="46" t="str">
        <f t="shared" si="211"/>
        <v>Fruta</v>
      </c>
      <c r="AZ299" s="40">
        <f t="shared" si="211"/>
        <v>38</v>
      </c>
      <c r="BA299" s="41" t="e">
        <f>+VLOOKUP($Z299,[2]!Temporalidad[[nombre]:[Columna1]],7,0)</f>
        <v>#REF!</v>
      </c>
      <c r="BB299" s="41" t="e">
        <f>+VLOOKUP($B299,[2]!Tipo_Gráfico[#Data],2,0)</f>
        <v>#REF!</v>
      </c>
      <c r="BC299" s="36" t="str">
        <f t="shared" si="216"/>
        <v>Servicio de Impuestos Internos , Ministerio de Hacienda, Chile</v>
      </c>
      <c r="BD299" s="35" t="e">
        <f>+VLOOKUP($AA299,[2]!unidad_medida[[nombre]:[Columna1]],2,0)</f>
        <v>#REF!</v>
      </c>
      <c r="BE299" s="40" t="str">
        <f t="shared" si="212"/>
        <v>No Aplica</v>
      </c>
      <c r="BF299" s="40" t="str">
        <f t="shared" si="212"/>
        <v>No Aplica</v>
      </c>
      <c r="BG299" s="40" t="str">
        <f t="shared" si="212"/>
        <v>No Aplica</v>
      </c>
      <c r="BH299" s="41" t="e">
        <f>+VLOOKUP($AP299,[2]!Responsables[#Data],3,0)</f>
        <v>#REF!</v>
      </c>
      <c r="BI299" s="41" t="e">
        <f>+VLOOKUP($AA299,[2]!unidad_medida[[nombre]:[Columna1]],5,0)</f>
        <v>#REF!</v>
      </c>
    </row>
    <row r="300" spans="1:61" ht="24" x14ac:dyDescent="0.35">
      <c r="A300" s="58" t="s">
        <v>250</v>
      </c>
      <c r="B300" s="58" t="s">
        <v>251</v>
      </c>
      <c r="C300" s="59">
        <v>4.2</v>
      </c>
      <c r="D300" s="19">
        <f t="shared" si="213"/>
        <v>142</v>
      </c>
      <c r="E300" s="20" t="s">
        <v>237</v>
      </c>
      <c r="F300" s="21"/>
      <c r="G300" s="22"/>
      <c r="H300" s="22"/>
      <c r="I300" s="24">
        <v>100111011</v>
      </c>
      <c r="J300" s="23" t="s">
        <v>48</v>
      </c>
      <c r="K300" s="22"/>
      <c r="L300" s="22"/>
      <c r="M300" s="22"/>
      <c r="N300" s="22"/>
      <c r="O300" s="22"/>
      <c r="P300" s="53" t="str">
        <f t="shared" si="218"/>
        <v>Número de Empresas y Ventas del Sector Agrícola en cultivos de  Otros cereales según la Categoría de Tamaño Específica del Servicio de Impuestos Internos de Chile para el Año 2020 (USD)</v>
      </c>
      <c r="Q300" s="20" t="str">
        <f t="shared" si="219"/>
        <v>Informe 4</v>
      </c>
      <c r="R300" s="49" t="s">
        <v>167</v>
      </c>
      <c r="S300" s="50">
        <f t="shared" si="220"/>
        <v>100111011</v>
      </c>
      <c r="T300" s="28"/>
      <c r="U300" s="28"/>
      <c r="V300" s="28"/>
      <c r="W300" s="28"/>
      <c r="X300" s="28"/>
      <c r="Y300" s="28"/>
      <c r="Z300" s="25"/>
      <c r="AA300" s="54"/>
      <c r="AB300" s="30" t="str">
        <f t="shared" si="214"/>
        <v>Chile</v>
      </c>
      <c r="AC300" s="31" t="str">
        <f t="shared" si="214"/>
        <v>Año 2020</v>
      </c>
      <c r="AD300" s="32" t="str">
        <f t="shared" si="214"/>
        <v>Múltiples</v>
      </c>
      <c r="AE300" s="30" t="str">
        <f t="shared" si="214"/>
        <v>Ventas</v>
      </c>
      <c r="AG300" s="33" t="str">
        <f t="shared" si="208"/>
        <v>Informe 4</v>
      </c>
      <c r="AH300" s="34" t="str">
        <f t="shared" si="217"/>
        <v>Ventas Estimadas Agricultura</v>
      </c>
      <c r="AI300" s="34" t="str">
        <f t="shared" si="217"/>
        <v>Ventas estimadas de empresas dedicadas a agricultura y/o ganadería</v>
      </c>
      <c r="AJ300" s="34" t="str">
        <f t="shared" si="209"/>
        <v>Número de Empresas y Ventas del Sector Agrícola en cultivos de  Otros cereales según la Categoría de Tamaño Específica del Servicio de Impuestos Internos de Chile para el Año 2020 (USD)</v>
      </c>
      <c r="AK300" s="35" t="str">
        <f t="shared" si="215"/>
        <v>Año 2020</v>
      </c>
      <c r="AL300" s="34" t="str">
        <f t="shared" si="215"/>
        <v>venta estimada, empresas en agricultura, cultivos, actividad económica, agricultura, ganadería</v>
      </c>
      <c r="AM300" s="36">
        <f t="shared" si="210"/>
        <v>0</v>
      </c>
      <c r="AN300" s="44" t="str">
        <f t="shared" si="211"/>
        <v>CHL</v>
      </c>
      <c r="AO300" s="44" t="str">
        <f t="shared" si="211"/>
        <v>País</v>
      </c>
      <c r="AP300" s="34" t="str">
        <f t="shared" si="211"/>
        <v>Número de Empleados de las empresas dedicadas a una actividad económica asociada a la agricultura o la ganadería, según tamaño de la empresa.</v>
      </c>
      <c r="AQ300" s="45">
        <f t="shared" si="211"/>
        <v>44324</v>
      </c>
      <c r="AR300" s="36" t="str">
        <f t="shared" si="211"/>
        <v>Español</v>
      </c>
      <c r="AS300" s="36" t="str">
        <f t="shared" si="211"/>
        <v>Naty</v>
      </c>
      <c r="AT300" s="40" t="str">
        <f t="shared" si="211"/>
        <v>No Aplica</v>
      </c>
      <c r="AU300" s="40" t="str">
        <f t="shared" si="211"/>
        <v>No Aplica</v>
      </c>
      <c r="AV300" s="40" t="str">
        <f t="shared" si="211"/>
        <v>No Aplica</v>
      </c>
      <c r="AW300" s="35">
        <f t="shared" si="211"/>
        <v>100117006</v>
      </c>
      <c r="AX300" s="41" t="e">
        <f t="shared" si="211"/>
        <v>#REF!</v>
      </c>
      <c r="AY300" s="46" t="str">
        <f t="shared" si="211"/>
        <v>Fruta</v>
      </c>
      <c r="AZ300" s="40">
        <f t="shared" si="211"/>
        <v>38</v>
      </c>
      <c r="BA300" s="41" t="e">
        <f>+VLOOKUP($Z300,[2]!Temporalidad[[nombre]:[Columna1]],7,0)</f>
        <v>#REF!</v>
      </c>
      <c r="BB300" s="41" t="e">
        <f>+VLOOKUP($B300,[2]!Tipo_Gráfico[#Data],2,0)</f>
        <v>#REF!</v>
      </c>
      <c r="BC300" s="36" t="str">
        <f t="shared" si="216"/>
        <v>Servicio de Impuestos Internos , Ministerio de Hacienda, Chile</v>
      </c>
      <c r="BD300" s="35" t="e">
        <f>+VLOOKUP($AA300,[2]!unidad_medida[[nombre]:[Columna1]],2,0)</f>
        <v>#REF!</v>
      </c>
      <c r="BE300" s="40" t="str">
        <f t="shared" si="212"/>
        <v>No Aplica</v>
      </c>
      <c r="BF300" s="40" t="str">
        <f t="shared" si="212"/>
        <v>No Aplica</v>
      </c>
      <c r="BG300" s="40" t="str">
        <f t="shared" si="212"/>
        <v>No Aplica</v>
      </c>
      <c r="BH300" s="41" t="e">
        <f>+VLOOKUP($AP300,[2]!Responsables[#Data],3,0)</f>
        <v>#REF!</v>
      </c>
      <c r="BI300" s="41" t="e">
        <f>+VLOOKUP($AA300,[2]!unidad_medida[[nombre]:[Columna1]],5,0)</f>
        <v>#REF!</v>
      </c>
    </row>
    <row r="301" spans="1:61" ht="24" x14ac:dyDescent="0.35">
      <c r="A301" s="58" t="s">
        <v>250</v>
      </c>
      <c r="B301" s="58" t="s">
        <v>251</v>
      </c>
      <c r="C301" s="59">
        <v>4.2</v>
      </c>
      <c r="D301" s="19">
        <f t="shared" si="213"/>
        <v>143</v>
      </c>
      <c r="E301" s="20" t="s">
        <v>237</v>
      </c>
      <c r="F301" s="21"/>
      <c r="G301" s="22"/>
      <c r="H301" s="22"/>
      <c r="I301" s="24">
        <v>100112046</v>
      </c>
      <c r="J301" s="23" t="s">
        <v>48</v>
      </c>
      <c r="K301" s="22"/>
      <c r="L301" s="22"/>
      <c r="M301" s="22"/>
      <c r="N301" s="22"/>
      <c r="O301" s="22"/>
      <c r="P301" s="53" t="str">
        <f t="shared" si="218"/>
        <v>Número de Empresas y Ventas del Sector Agrícola en cultivos de  Hortalizas y melones según la Categoría de Tamaño Específica del Servicio de Impuestos Internos de Chile para el Año 2020 (USD)</v>
      </c>
      <c r="Q301" s="20" t="str">
        <f t="shared" si="219"/>
        <v>Informe 4</v>
      </c>
      <c r="R301" s="49" t="s">
        <v>169</v>
      </c>
      <c r="S301" s="50">
        <f t="shared" si="220"/>
        <v>100112046</v>
      </c>
      <c r="T301" s="28"/>
      <c r="U301" s="28"/>
      <c r="V301" s="28"/>
      <c r="W301" s="28"/>
      <c r="X301" s="28"/>
      <c r="Y301" s="28"/>
      <c r="Z301" s="25"/>
      <c r="AA301" s="54"/>
      <c r="AB301" s="30" t="str">
        <f t="shared" si="214"/>
        <v>Chile</v>
      </c>
      <c r="AC301" s="31" t="str">
        <f t="shared" si="214"/>
        <v>Año 2020</v>
      </c>
      <c r="AD301" s="32" t="str">
        <f t="shared" si="214"/>
        <v>Múltiples</v>
      </c>
      <c r="AE301" s="30" t="str">
        <f t="shared" si="214"/>
        <v>Ventas</v>
      </c>
      <c r="AG301" s="33" t="str">
        <f t="shared" si="208"/>
        <v>Informe 4</v>
      </c>
      <c r="AH301" s="34" t="str">
        <f t="shared" si="217"/>
        <v>Ventas Estimadas Agricultura</v>
      </c>
      <c r="AI301" s="34" t="str">
        <f t="shared" si="217"/>
        <v>Ventas estimadas de empresas dedicadas a agricultura y/o ganadería</v>
      </c>
      <c r="AJ301" s="34" t="str">
        <f t="shared" si="209"/>
        <v>Número de Empresas y Ventas del Sector Agrícola en cultivos de  Hortalizas y melones según la Categoría de Tamaño Específica del Servicio de Impuestos Internos de Chile para el Año 2020 (USD)</v>
      </c>
      <c r="AK301" s="35" t="str">
        <f t="shared" si="215"/>
        <v>Año 2020</v>
      </c>
      <c r="AL301" s="34" t="str">
        <f t="shared" si="215"/>
        <v>venta estimada, empresas en agricultura, cultivos, actividad económica, agricultura, ganadería</v>
      </c>
      <c r="AM301" s="36">
        <f t="shared" si="210"/>
        <v>0</v>
      </c>
      <c r="AN301" s="44" t="str">
        <f t="shared" si="211"/>
        <v>CHL</v>
      </c>
      <c r="AO301" s="44" t="str">
        <f t="shared" si="211"/>
        <v>País</v>
      </c>
      <c r="AP301" s="34" t="str">
        <f t="shared" si="211"/>
        <v>Número de Empleados de las empresas dedicadas a una actividad económica asociada a la agricultura o la ganadería, según tamaño de la empresa.</v>
      </c>
      <c r="AQ301" s="45">
        <f t="shared" si="211"/>
        <v>44324</v>
      </c>
      <c r="AR301" s="36" t="str">
        <f t="shared" si="211"/>
        <v>Español</v>
      </c>
      <c r="AS301" s="36" t="str">
        <f t="shared" si="211"/>
        <v>Naty</v>
      </c>
      <c r="AT301" s="40" t="str">
        <f t="shared" si="211"/>
        <v>No Aplica</v>
      </c>
      <c r="AU301" s="40" t="str">
        <f t="shared" si="211"/>
        <v>No Aplica</v>
      </c>
      <c r="AV301" s="40" t="str">
        <f t="shared" si="211"/>
        <v>No Aplica</v>
      </c>
      <c r="AW301" s="35">
        <f t="shared" si="211"/>
        <v>100117006</v>
      </c>
      <c r="AX301" s="41" t="e">
        <f t="shared" si="211"/>
        <v>#REF!</v>
      </c>
      <c r="AY301" s="46" t="str">
        <f t="shared" si="211"/>
        <v>Fruta</v>
      </c>
      <c r="AZ301" s="40">
        <f t="shared" si="211"/>
        <v>38</v>
      </c>
      <c r="BA301" s="41" t="e">
        <f>+VLOOKUP($Z301,[2]!Temporalidad[[nombre]:[Columna1]],7,0)</f>
        <v>#REF!</v>
      </c>
      <c r="BB301" s="41" t="e">
        <f>+VLOOKUP($B301,[2]!Tipo_Gráfico[#Data],2,0)</f>
        <v>#REF!</v>
      </c>
      <c r="BC301" s="36" t="str">
        <f t="shared" si="216"/>
        <v>Servicio de Impuestos Internos , Ministerio de Hacienda, Chile</v>
      </c>
      <c r="BD301" s="35" t="e">
        <f>+VLOOKUP($AA301,[2]!unidad_medida[[nombre]:[Columna1]],2,0)</f>
        <v>#REF!</v>
      </c>
      <c r="BE301" s="40" t="str">
        <f t="shared" si="212"/>
        <v>No Aplica</v>
      </c>
      <c r="BF301" s="40" t="str">
        <f t="shared" si="212"/>
        <v>No Aplica</v>
      </c>
      <c r="BG301" s="40" t="str">
        <f t="shared" si="212"/>
        <v>No Aplica</v>
      </c>
      <c r="BH301" s="41" t="e">
        <f>+VLOOKUP($AP301,[2]!Responsables[#Data],3,0)</f>
        <v>#REF!</v>
      </c>
      <c r="BI301" s="41" t="e">
        <f>+VLOOKUP($AA301,[2]!unidad_medida[[nombre]:[Columna1]],5,0)</f>
        <v>#REF!</v>
      </c>
    </row>
    <row r="302" spans="1:61" ht="24" x14ac:dyDescent="0.35">
      <c r="A302" s="58" t="s">
        <v>250</v>
      </c>
      <c r="B302" s="58" t="s">
        <v>251</v>
      </c>
      <c r="C302" s="59">
        <v>4.2</v>
      </c>
      <c r="D302" s="19">
        <f t="shared" si="213"/>
        <v>144</v>
      </c>
      <c r="E302" s="20" t="s">
        <v>237</v>
      </c>
      <c r="F302" s="21"/>
      <c r="G302" s="22"/>
      <c r="H302" s="22"/>
      <c r="I302" s="24">
        <v>100113001</v>
      </c>
      <c r="J302" s="23" t="s">
        <v>48</v>
      </c>
      <c r="K302" s="22"/>
      <c r="L302" s="22"/>
      <c r="M302" s="22"/>
      <c r="N302" s="22"/>
      <c r="O302" s="22"/>
      <c r="P302" s="53" t="str">
        <f t="shared" si="218"/>
        <v>Número de Empresas y Ventas del Sector Agrícola en cultivos de  Lupino según la Categoría de Tamaño Específica del Servicio de Impuestos Internos de Chile para el Año 2020 (USD)</v>
      </c>
      <c r="Q302" s="20" t="str">
        <f t="shared" si="219"/>
        <v>Informe 4</v>
      </c>
      <c r="R302" s="49" t="s">
        <v>171</v>
      </c>
      <c r="S302" s="50">
        <f t="shared" si="220"/>
        <v>100113001</v>
      </c>
      <c r="T302" s="28"/>
      <c r="U302" s="28"/>
      <c r="V302" s="28"/>
      <c r="W302" s="28"/>
      <c r="X302" s="28"/>
      <c r="Y302" s="28"/>
      <c r="Z302" s="25"/>
      <c r="AA302" s="54"/>
      <c r="AB302" s="30" t="str">
        <f t="shared" si="214"/>
        <v>Chile</v>
      </c>
      <c r="AC302" s="31" t="str">
        <f t="shared" si="214"/>
        <v>Año 2020</v>
      </c>
      <c r="AD302" s="32" t="str">
        <f t="shared" si="214"/>
        <v>Múltiples</v>
      </c>
      <c r="AE302" s="30" t="str">
        <f t="shared" si="214"/>
        <v>Ventas</v>
      </c>
      <c r="AG302" s="33" t="str">
        <f t="shared" si="208"/>
        <v>Informe 4</v>
      </c>
      <c r="AH302" s="34" t="str">
        <f t="shared" si="217"/>
        <v>Ventas Estimadas Agricultura</v>
      </c>
      <c r="AI302" s="34" t="str">
        <f t="shared" si="217"/>
        <v>Ventas estimadas de empresas dedicadas a agricultura y/o ganadería</v>
      </c>
      <c r="AJ302" s="34" t="str">
        <f t="shared" si="209"/>
        <v>Número de Empresas y Ventas del Sector Agrícola en cultivos de  Lupino según la Categoría de Tamaño Específica del Servicio de Impuestos Internos de Chile para el Año 2020 (USD)</v>
      </c>
      <c r="AK302" s="35" t="str">
        <f t="shared" si="215"/>
        <v>Año 2020</v>
      </c>
      <c r="AL302" s="34" t="str">
        <f t="shared" si="215"/>
        <v>venta estimada, empresas en agricultura, cultivos, actividad económica, agricultura, ganadería</v>
      </c>
      <c r="AM302" s="36">
        <f t="shared" si="210"/>
        <v>0</v>
      </c>
      <c r="AN302" s="44" t="str">
        <f t="shared" si="211"/>
        <v>CHL</v>
      </c>
      <c r="AO302" s="44" t="str">
        <f t="shared" si="211"/>
        <v>País</v>
      </c>
      <c r="AP302" s="34" t="str">
        <f t="shared" si="211"/>
        <v>Número de Empleados de las empresas dedicadas a una actividad económica asociada a la agricultura o la ganadería, según tamaño de la empresa.</v>
      </c>
      <c r="AQ302" s="45">
        <f t="shared" si="211"/>
        <v>44324</v>
      </c>
      <c r="AR302" s="36" t="str">
        <f t="shared" si="211"/>
        <v>Español</v>
      </c>
      <c r="AS302" s="36" t="str">
        <f t="shared" si="211"/>
        <v>Naty</v>
      </c>
      <c r="AT302" s="40" t="str">
        <f t="shared" si="211"/>
        <v>No Aplica</v>
      </c>
      <c r="AU302" s="40" t="str">
        <f t="shared" si="211"/>
        <v>No Aplica</v>
      </c>
      <c r="AV302" s="40" t="str">
        <f t="shared" si="211"/>
        <v>No Aplica</v>
      </c>
      <c r="AW302" s="35">
        <f t="shared" si="211"/>
        <v>100117006</v>
      </c>
      <c r="AX302" s="41" t="e">
        <f t="shared" si="211"/>
        <v>#REF!</v>
      </c>
      <c r="AY302" s="46" t="str">
        <f t="shared" si="211"/>
        <v>Fruta</v>
      </c>
      <c r="AZ302" s="40">
        <f t="shared" si="211"/>
        <v>38</v>
      </c>
      <c r="BA302" s="41" t="e">
        <f>+VLOOKUP($Z302,[2]!Temporalidad[[nombre]:[Columna1]],7,0)</f>
        <v>#REF!</v>
      </c>
      <c r="BB302" s="41" t="e">
        <f>+VLOOKUP($B302,[2]!Tipo_Gráfico[#Data],2,0)</f>
        <v>#REF!</v>
      </c>
      <c r="BC302" s="36" t="str">
        <f t="shared" si="216"/>
        <v>Servicio de Impuestos Internos , Ministerio de Hacienda, Chile</v>
      </c>
      <c r="BD302" s="35" t="e">
        <f>+VLOOKUP($AA302,[2]!unidad_medida[[nombre]:[Columna1]],2,0)</f>
        <v>#REF!</v>
      </c>
      <c r="BE302" s="40" t="str">
        <f t="shared" si="212"/>
        <v>No Aplica</v>
      </c>
      <c r="BF302" s="40" t="str">
        <f t="shared" si="212"/>
        <v>No Aplica</v>
      </c>
      <c r="BG302" s="40" t="str">
        <f t="shared" si="212"/>
        <v>No Aplica</v>
      </c>
      <c r="BH302" s="41" t="e">
        <f>+VLOOKUP($AP302,[2]!Responsables[#Data],3,0)</f>
        <v>#REF!</v>
      </c>
      <c r="BI302" s="41" t="e">
        <f>+VLOOKUP($AA302,[2]!unidad_medida[[nombre]:[Columna1]],5,0)</f>
        <v>#REF!</v>
      </c>
    </row>
    <row r="303" spans="1:61" ht="24" x14ac:dyDescent="0.35">
      <c r="A303" s="58" t="s">
        <v>250</v>
      </c>
      <c r="B303" s="58" t="s">
        <v>251</v>
      </c>
      <c r="C303" s="59">
        <v>4.2</v>
      </c>
      <c r="D303" s="19">
        <f t="shared" si="213"/>
        <v>145</v>
      </c>
      <c r="E303" s="20" t="s">
        <v>237</v>
      </c>
      <c r="F303" s="21"/>
      <c r="G303" s="22"/>
      <c r="H303" s="22"/>
      <c r="I303" s="24">
        <v>100113002</v>
      </c>
      <c r="J303" s="23" t="s">
        <v>48</v>
      </c>
      <c r="K303" s="22"/>
      <c r="L303" s="22"/>
      <c r="M303" s="22"/>
      <c r="N303" s="22"/>
      <c r="O303" s="22"/>
      <c r="P303" s="53" t="str">
        <f t="shared" si="218"/>
        <v>Número de Empresas y Ventas del Sector Agrícola en cultivos de  Semillas de Maravilla según la Categoría de Tamaño Específica del Servicio de Impuestos Internos de Chile para el Año 2020 (USD)</v>
      </c>
      <c r="Q303" s="20" t="str">
        <f t="shared" si="219"/>
        <v>Informe 4</v>
      </c>
      <c r="R303" s="49" t="s">
        <v>173</v>
      </c>
      <c r="S303" s="50">
        <f t="shared" si="220"/>
        <v>100113002</v>
      </c>
      <c r="T303" s="28"/>
      <c r="U303" s="28"/>
      <c r="V303" s="28"/>
      <c r="W303" s="28"/>
      <c r="X303" s="28"/>
      <c r="Y303" s="28"/>
      <c r="Z303" s="25"/>
      <c r="AA303" s="54"/>
      <c r="AB303" s="30" t="str">
        <f t="shared" si="214"/>
        <v>Chile</v>
      </c>
      <c r="AC303" s="31" t="str">
        <f t="shared" si="214"/>
        <v>Año 2020</v>
      </c>
      <c r="AD303" s="32" t="str">
        <f t="shared" si="214"/>
        <v>Múltiples</v>
      </c>
      <c r="AE303" s="30" t="str">
        <f t="shared" si="214"/>
        <v>Ventas</v>
      </c>
      <c r="AG303" s="33" t="str">
        <f t="shared" si="208"/>
        <v>Informe 4</v>
      </c>
      <c r="AH303" s="34" t="str">
        <f t="shared" si="217"/>
        <v>Ventas Estimadas Agricultura</v>
      </c>
      <c r="AI303" s="34" t="str">
        <f t="shared" si="217"/>
        <v>Ventas estimadas de empresas dedicadas a agricultura y/o ganadería</v>
      </c>
      <c r="AJ303" s="34" t="str">
        <f t="shared" si="209"/>
        <v>Número de Empresas y Ventas del Sector Agrícola en cultivos de  Semillas de Maravilla según la Categoría de Tamaño Específica del Servicio de Impuestos Internos de Chile para el Año 2020 (USD)</v>
      </c>
      <c r="AK303" s="35" t="str">
        <f t="shared" si="215"/>
        <v>Año 2020</v>
      </c>
      <c r="AL303" s="34" t="str">
        <f t="shared" si="215"/>
        <v>venta estimada, empresas en agricultura, cultivos, actividad económica, agricultura, ganadería</v>
      </c>
      <c r="AM303" s="36">
        <f t="shared" si="210"/>
        <v>0</v>
      </c>
      <c r="AN303" s="44" t="str">
        <f t="shared" si="211"/>
        <v>CHL</v>
      </c>
      <c r="AO303" s="44" t="str">
        <f t="shared" si="211"/>
        <v>País</v>
      </c>
      <c r="AP303" s="34" t="str">
        <f t="shared" si="211"/>
        <v>Número de Empleados de las empresas dedicadas a una actividad económica asociada a la agricultura o la ganadería, según tamaño de la empresa.</v>
      </c>
      <c r="AQ303" s="45">
        <f t="shared" si="211"/>
        <v>44324</v>
      </c>
      <c r="AR303" s="36" t="str">
        <f t="shared" si="211"/>
        <v>Español</v>
      </c>
      <c r="AS303" s="36" t="str">
        <f t="shared" si="211"/>
        <v>Naty</v>
      </c>
      <c r="AT303" s="40" t="str">
        <f t="shared" si="211"/>
        <v>No Aplica</v>
      </c>
      <c r="AU303" s="40" t="str">
        <f t="shared" si="211"/>
        <v>No Aplica</v>
      </c>
      <c r="AV303" s="40" t="str">
        <f t="shared" si="211"/>
        <v>No Aplica</v>
      </c>
      <c r="AW303" s="35">
        <f t="shared" si="211"/>
        <v>100117006</v>
      </c>
      <c r="AX303" s="41" t="e">
        <f t="shared" si="211"/>
        <v>#REF!</v>
      </c>
      <c r="AY303" s="46" t="str">
        <f t="shared" si="211"/>
        <v>Fruta</v>
      </c>
      <c r="AZ303" s="40">
        <f t="shared" si="211"/>
        <v>38</v>
      </c>
      <c r="BA303" s="41" t="e">
        <f>+VLOOKUP($Z303,[2]!Temporalidad[[nombre]:[Columna1]],7,0)</f>
        <v>#REF!</v>
      </c>
      <c r="BB303" s="41" t="e">
        <f>+VLOOKUP($B303,[2]!Tipo_Gráfico[#Data],2,0)</f>
        <v>#REF!</v>
      </c>
      <c r="BC303" s="36" t="str">
        <f t="shared" si="216"/>
        <v>Servicio de Impuestos Internos , Ministerio de Hacienda, Chile</v>
      </c>
      <c r="BD303" s="35" t="e">
        <f>+VLOOKUP($AA303,[2]!unidad_medida[[nombre]:[Columna1]],2,0)</f>
        <v>#REF!</v>
      </c>
      <c r="BE303" s="40" t="str">
        <f t="shared" si="212"/>
        <v>No Aplica</v>
      </c>
      <c r="BF303" s="40" t="str">
        <f t="shared" si="212"/>
        <v>No Aplica</v>
      </c>
      <c r="BG303" s="40" t="str">
        <f t="shared" si="212"/>
        <v>No Aplica</v>
      </c>
      <c r="BH303" s="41" t="e">
        <f>+VLOOKUP($AP303,[2]!Responsables[#Data],3,0)</f>
        <v>#REF!</v>
      </c>
      <c r="BI303" s="41" t="e">
        <f>+VLOOKUP($AA303,[2]!unidad_medida[[nombre]:[Columna1]],5,0)</f>
        <v>#REF!</v>
      </c>
    </row>
    <row r="304" spans="1:61" ht="24" x14ac:dyDescent="0.35">
      <c r="A304" s="58" t="s">
        <v>250</v>
      </c>
      <c r="B304" s="58" t="s">
        <v>251</v>
      </c>
      <c r="C304" s="59">
        <v>4.2</v>
      </c>
      <c r="D304" s="19">
        <f t="shared" si="213"/>
        <v>146</v>
      </c>
      <c r="E304" s="20" t="s">
        <v>237</v>
      </c>
      <c r="F304" s="21"/>
      <c r="G304" s="22"/>
      <c r="H304" s="22"/>
      <c r="I304" s="24">
        <v>100113003</v>
      </c>
      <c r="J304" s="23" t="s">
        <v>48</v>
      </c>
      <c r="K304" s="22"/>
      <c r="L304" s="22"/>
      <c r="M304" s="22"/>
      <c r="N304" s="22"/>
      <c r="O304" s="22"/>
      <c r="P304" s="53" t="str">
        <f t="shared" si="218"/>
        <v>Número de Empresas y Ventas del Sector Agrícola en cultivos de  Semillas de Raps según la Categoría de Tamaño Específica del Servicio de Impuestos Internos de Chile para el Año 2020 (USD)</v>
      </c>
      <c r="Q304" s="20" t="str">
        <f t="shared" si="219"/>
        <v>Informe 4</v>
      </c>
      <c r="R304" s="49" t="s">
        <v>175</v>
      </c>
      <c r="S304" s="50">
        <f t="shared" si="220"/>
        <v>100113003</v>
      </c>
      <c r="T304" s="28"/>
      <c r="U304" s="28"/>
      <c r="V304" s="28"/>
      <c r="W304" s="28"/>
      <c r="X304" s="28"/>
      <c r="Y304" s="28"/>
      <c r="Z304" s="25"/>
      <c r="AA304" s="54"/>
      <c r="AB304" s="30" t="str">
        <f t="shared" si="214"/>
        <v>Chile</v>
      </c>
      <c r="AC304" s="31" t="str">
        <f t="shared" si="214"/>
        <v>Año 2020</v>
      </c>
      <c r="AD304" s="32" t="str">
        <f t="shared" si="214"/>
        <v>Múltiples</v>
      </c>
      <c r="AE304" s="30" t="str">
        <f t="shared" si="214"/>
        <v>Ventas</v>
      </c>
      <c r="AG304" s="33" t="str">
        <f t="shared" si="208"/>
        <v>Informe 4</v>
      </c>
      <c r="AH304" s="34" t="str">
        <f t="shared" si="217"/>
        <v>Ventas Estimadas Agricultura</v>
      </c>
      <c r="AI304" s="34" t="str">
        <f t="shared" si="217"/>
        <v>Ventas estimadas de empresas dedicadas a agricultura y/o ganadería</v>
      </c>
      <c r="AJ304" s="34" t="str">
        <f t="shared" si="209"/>
        <v>Número de Empresas y Ventas del Sector Agrícola en cultivos de  Semillas de Raps según la Categoría de Tamaño Específica del Servicio de Impuestos Internos de Chile para el Año 2020 (USD)</v>
      </c>
      <c r="AK304" s="35" t="str">
        <f t="shared" si="215"/>
        <v>Año 2020</v>
      </c>
      <c r="AL304" s="34" t="str">
        <f t="shared" si="215"/>
        <v>venta estimada, empresas en agricultura, cultivos, actividad económica, agricultura, ganadería</v>
      </c>
      <c r="AM304" s="36">
        <f t="shared" si="210"/>
        <v>0</v>
      </c>
      <c r="AN304" s="44" t="str">
        <f t="shared" ref="AN304:AZ315" si="221">+AN303</f>
        <v>CHL</v>
      </c>
      <c r="AO304" s="44" t="str">
        <f t="shared" si="221"/>
        <v>País</v>
      </c>
      <c r="AP304" s="34" t="str">
        <f t="shared" si="221"/>
        <v>Número de Empleados de las empresas dedicadas a una actividad económica asociada a la agricultura o la ganadería, según tamaño de la empresa.</v>
      </c>
      <c r="AQ304" s="45">
        <f t="shared" si="221"/>
        <v>44324</v>
      </c>
      <c r="AR304" s="36" t="str">
        <f t="shared" si="221"/>
        <v>Español</v>
      </c>
      <c r="AS304" s="36" t="str">
        <f t="shared" si="221"/>
        <v>Naty</v>
      </c>
      <c r="AT304" s="40" t="str">
        <f t="shared" si="221"/>
        <v>No Aplica</v>
      </c>
      <c r="AU304" s="40" t="str">
        <f t="shared" si="221"/>
        <v>No Aplica</v>
      </c>
      <c r="AV304" s="40" t="str">
        <f t="shared" si="221"/>
        <v>No Aplica</v>
      </c>
      <c r="AW304" s="35">
        <f t="shared" si="221"/>
        <v>100117006</v>
      </c>
      <c r="AX304" s="41" t="e">
        <f t="shared" si="221"/>
        <v>#REF!</v>
      </c>
      <c r="AY304" s="46" t="str">
        <f t="shared" si="221"/>
        <v>Fruta</v>
      </c>
      <c r="AZ304" s="40">
        <f t="shared" si="221"/>
        <v>38</v>
      </c>
      <c r="BA304" s="41" t="e">
        <f>+VLOOKUP($Z304,[2]!Temporalidad[[nombre]:[Columna1]],7,0)</f>
        <v>#REF!</v>
      </c>
      <c r="BB304" s="41" t="e">
        <f>+VLOOKUP($B304,[2]!Tipo_Gráfico[#Data],2,0)</f>
        <v>#REF!</v>
      </c>
      <c r="BC304" s="36" t="str">
        <f t="shared" si="216"/>
        <v>Servicio de Impuestos Internos , Ministerio de Hacienda, Chile</v>
      </c>
      <c r="BD304" s="35" t="e">
        <f>+VLOOKUP($AA304,[2]!unidad_medida[[nombre]:[Columna1]],2,0)</f>
        <v>#REF!</v>
      </c>
      <c r="BE304" s="40" t="str">
        <f t="shared" ref="BE304:BG315" si="222">+BE303</f>
        <v>No Aplica</v>
      </c>
      <c r="BF304" s="40" t="str">
        <f t="shared" si="222"/>
        <v>No Aplica</v>
      </c>
      <c r="BG304" s="40" t="str">
        <f t="shared" si="222"/>
        <v>No Aplica</v>
      </c>
      <c r="BH304" s="41" t="e">
        <f>+VLOOKUP($AP304,[2]!Responsables[#Data],3,0)</f>
        <v>#REF!</v>
      </c>
      <c r="BI304" s="41" t="e">
        <f>+VLOOKUP($AA304,[2]!unidad_medida[[nombre]:[Columna1]],5,0)</f>
        <v>#REF!</v>
      </c>
    </row>
    <row r="305" spans="1:61" ht="24" x14ac:dyDescent="0.35">
      <c r="A305" s="58" t="s">
        <v>250</v>
      </c>
      <c r="B305" s="58" t="s">
        <v>251</v>
      </c>
      <c r="C305" s="59">
        <v>4.2</v>
      </c>
      <c r="D305" s="19">
        <f t="shared" si="213"/>
        <v>147</v>
      </c>
      <c r="E305" s="20" t="s">
        <v>237</v>
      </c>
      <c r="F305" s="21"/>
      <c r="G305" s="22"/>
      <c r="H305" s="22"/>
      <c r="I305" s="24">
        <v>100113004</v>
      </c>
      <c r="J305" s="23" t="s">
        <v>48</v>
      </c>
      <c r="K305" s="22"/>
      <c r="L305" s="22"/>
      <c r="M305" s="22"/>
      <c r="N305" s="22"/>
      <c r="O305" s="22"/>
      <c r="P305" s="53" t="str">
        <f t="shared" si="218"/>
        <v>Número de Empresas y Ventas del Sector Agrícola en cultivos de  Remolacha azucarera según la Categoría de Tamaño Específica del Servicio de Impuestos Internos de Chile para el Año 2020 (USD)</v>
      </c>
      <c r="Q305" s="20" t="str">
        <f t="shared" si="219"/>
        <v>Informe 4</v>
      </c>
      <c r="R305" s="49" t="s">
        <v>177</v>
      </c>
      <c r="S305" s="50">
        <f t="shared" si="220"/>
        <v>100113004</v>
      </c>
      <c r="T305" s="28"/>
      <c r="U305" s="28"/>
      <c r="V305" s="28"/>
      <c r="W305" s="28"/>
      <c r="X305" s="28"/>
      <c r="Y305" s="28"/>
      <c r="Z305" s="25"/>
      <c r="AA305" s="54"/>
      <c r="AB305" s="30" t="str">
        <f t="shared" ref="AB305:AE315" si="223">+AB304</f>
        <v>Chile</v>
      </c>
      <c r="AC305" s="31" t="str">
        <f t="shared" si="223"/>
        <v>Año 2020</v>
      </c>
      <c r="AD305" s="32" t="str">
        <f t="shared" si="223"/>
        <v>Múltiples</v>
      </c>
      <c r="AE305" s="30" t="str">
        <f t="shared" si="223"/>
        <v>Ventas</v>
      </c>
      <c r="AG305" s="33" t="str">
        <f t="shared" si="208"/>
        <v>Informe 4</v>
      </c>
      <c r="AH305" s="34" t="str">
        <f t="shared" si="217"/>
        <v>Ventas Estimadas Agricultura</v>
      </c>
      <c r="AI305" s="34" t="str">
        <f t="shared" si="217"/>
        <v>Ventas estimadas de empresas dedicadas a agricultura y/o ganadería</v>
      </c>
      <c r="AJ305" s="34" t="str">
        <f t="shared" si="209"/>
        <v>Número de Empresas y Ventas del Sector Agrícola en cultivos de  Remolacha azucarera según la Categoría de Tamaño Específica del Servicio de Impuestos Internos de Chile para el Año 2020 (USD)</v>
      </c>
      <c r="AK305" s="35" t="str">
        <f t="shared" ref="AK305:AL315" si="224">+AK304</f>
        <v>Año 2020</v>
      </c>
      <c r="AL305" s="34" t="str">
        <f t="shared" si="224"/>
        <v>venta estimada, empresas en agricultura, cultivos, actividad económica, agricultura, ganadería</v>
      </c>
      <c r="AM305" s="36">
        <f t="shared" si="210"/>
        <v>0</v>
      </c>
      <c r="AN305" s="44" t="str">
        <f t="shared" si="221"/>
        <v>CHL</v>
      </c>
      <c r="AO305" s="44" t="str">
        <f t="shared" si="221"/>
        <v>País</v>
      </c>
      <c r="AP305" s="34" t="str">
        <f t="shared" si="221"/>
        <v>Número de Empleados de las empresas dedicadas a una actividad económica asociada a la agricultura o la ganadería, según tamaño de la empresa.</v>
      </c>
      <c r="AQ305" s="45">
        <f t="shared" si="221"/>
        <v>44324</v>
      </c>
      <c r="AR305" s="36" t="str">
        <f t="shared" si="221"/>
        <v>Español</v>
      </c>
      <c r="AS305" s="36" t="str">
        <f t="shared" si="221"/>
        <v>Naty</v>
      </c>
      <c r="AT305" s="40" t="str">
        <f t="shared" si="221"/>
        <v>No Aplica</v>
      </c>
      <c r="AU305" s="40" t="str">
        <f t="shared" si="221"/>
        <v>No Aplica</v>
      </c>
      <c r="AV305" s="40" t="str">
        <f t="shared" si="221"/>
        <v>No Aplica</v>
      </c>
      <c r="AW305" s="35">
        <f t="shared" si="221"/>
        <v>100117006</v>
      </c>
      <c r="AX305" s="41" t="e">
        <f t="shared" si="221"/>
        <v>#REF!</v>
      </c>
      <c r="AY305" s="46" t="str">
        <f t="shared" si="221"/>
        <v>Fruta</v>
      </c>
      <c r="AZ305" s="40">
        <f t="shared" si="221"/>
        <v>38</v>
      </c>
      <c r="BA305" s="41" t="e">
        <f>+VLOOKUP($Z305,[2]!Temporalidad[[nombre]:[Columna1]],7,0)</f>
        <v>#REF!</v>
      </c>
      <c r="BB305" s="41" t="e">
        <f>+VLOOKUP($B305,[2]!Tipo_Gráfico[#Data],2,0)</f>
        <v>#REF!</v>
      </c>
      <c r="BC305" s="36" t="str">
        <f t="shared" si="216"/>
        <v>Servicio de Impuestos Internos , Ministerio de Hacienda, Chile</v>
      </c>
      <c r="BD305" s="35" t="e">
        <f>+VLOOKUP($AA305,[2]!unidad_medida[[nombre]:[Columna1]],2,0)</f>
        <v>#REF!</v>
      </c>
      <c r="BE305" s="40" t="str">
        <f t="shared" si="222"/>
        <v>No Aplica</v>
      </c>
      <c r="BF305" s="40" t="str">
        <f t="shared" si="222"/>
        <v>No Aplica</v>
      </c>
      <c r="BG305" s="40" t="str">
        <f t="shared" si="222"/>
        <v>No Aplica</v>
      </c>
      <c r="BH305" s="41" t="e">
        <f>+VLOOKUP($AP305,[2]!Responsables[#Data],3,0)</f>
        <v>#REF!</v>
      </c>
      <c r="BI305" s="41" t="e">
        <f>+VLOOKUP($AA305,[2]!unidad_medida[[nombre]:[Columna1]],5,0)</f>
        <v>#REF!</v>
      </c>
    </row>
    <row r="306" spans="1:61" ht="24" x14ac:dyDescent="0.35">
      <c r="A306" s="58" t="s">
        <v>250</v>
      </c>
      <c r="B306" s="58" t="s">
        <v>251</v>
      </c>
      <c r="C306" s="59">
        <v>4.2</v>
      </c>
      <c r="D306" s="19">
        <f t="shared" si="213"/>
        <v>148</v>
      </c>
      <c r="E306" s="20" t="s">
        <v>237</v>
      </c>
      <c r="F306" s="21"/>
      <c r="G306" s="22"/>
      <c r="H306" s="22"/>
      <c r="I306" s="24">
        <v>100113005</v>
      </c>
      <c r="J306" s="23" t="s">
        <v>48</v>
      </c>
      <c r="K306" s="22"/>
      <c r="L306" s="22"/>
      <c r="M306" s="22"/>
      <c r="N306" s="22"/>
      <c r="O306" s="22"/>
      <c r="P306" s="53" t="str">
        <f t="shared" si="218"/>
        <v>Número de Empresas y Ventas del Sector Agrícola en cultivos de  Tabaco según la Categoría de Tamaño Específica del Servicio de Impuestos Internos de Chile para el Año 2020 (USD)</v>
      </c>
      <c r="Q306" s="20" t="str">
        <f t="shared" si="219"/>
        <v>Informe 4</v>
      </c>
      <c r="R306" s="49" t="s">
        <v>179</v>
      </c>
      <c r="S306" s="50">
        <f t="shared" si="220"/>
        <v>100113005</v>
      </c>
      <c r="T306" s="28"/>
      <c r="U306" s="28"/>
      <c r="V306" s="28"/>
      <c r="W306" s="28"/>
      <c r="X306" s="28"/>
      <c r="Y306" s="28"/>
      <c r="Z306" s="25"/>
      <c r="AA306" s="54"/>
      <c r="AB306" s="30" t="str">
        <f t="shared" si="223"/>
        <v>Chile</v>
      </c>
      <c r="AC306" s="31" t="str">
        <f t="shared" si="223"/>
        <v>Año 2020</v>
      </c>
      <c r="AD306" s="32" t="str">
        <f t="shared" si="223"/>
        <v>Múltiples</v>
      </c>
      <c r="AE306" s="30" t="str">
        <f t="shared" si="223"/>
        <v>Ventas</v>
      </c>
      <c r="AG306" s="33" t="str">
        <f t="shared" si="208"/>
        <v>Informe 4</v>
      </c>
      <c r="AH306" s="34" t="str">
        <f t="shared" si="217"/>
        <v>Ventas Estimadas Agricultura</v>
      </c>
      <c r="AI306" s="34" t="str">
        <f t="shared" si="217"/>
        <v>Ventas estimadas de empresas dedicadas a agricultura y/o ganadería</v>
      </c>
      <c r="AJ306" s="34" t="str">
        <f t="shared" si="209"/>
        <v>Número de Empresas y Ventas del Sector Agrícola en cultivos de  Tabaco según la Categoría de Tamaño Específica del Servicio de Impuestos Internos de Chile para el Año 2020 (USD)</v>
      </c>
      <c r="AK306" s="35" t="str">
        <f t="shared" si="224"/>
        <v>Año 2020</v>
      </c>
      <c r="AL306" s="34" t="str">
        <f t="shared" si="224"/>
        <v>venta estimada, empresas en agricultura, cultivos, actividad económica, agricultura, ganadería</v>
      </c>
      <c r="AM306" s="36">
        <f t="shared" si="210"/>
        <v>0</v>
      </c>
      <c r="AN306" s="44" t="str">
        <f t="shared" si="221"/>
        <v>CHL</v>
      </c>
      <c r="AO306" s="44" t="str">
        <f t="shared" si="221"/>
        <v>País</v>
      </c>
      <c r="AP306" s="34" t="str">
        <f t="shared" si="221"/>
        <v>Número de Empleados de las empresas dedicadas a una actividad económica asociada a la agricultura o la ganadería, según tamaño de la empresa.</v>
      </c>
      <c r="AQ306" s="45">
        <f t="shared" si="221"/>
        <v>44324</v>
      </c>
      <c r="AR306" s="36" t="str">
        <f t="shared" si="221"/>
        <v>Español</v>
      </c>
      <c r="AS306" s="36" t="str">
        <f t="shared" si="221"/>
        <v>Naty</v>
      </c>
      <c r="AT306" s="40" t="str">
        <f t="shared" si="221"/>
        <v>No Aplica</v>
      </c>
      <c r="AU306" s="40" t="str">
        <f t="shared" si="221"/>
        <v>No Aplica</v>
      </c>
      <c r="AV306" s="40" t="str">
        <f t="shared" si="221"/>
        <v>No Aplica</v>
      </c>
      <c r="AW306" s="35">
        <f t="shared" si="221"/>
        <v>100117006</v>
      </c>
      <c r="AX306" s="41" t="e">
        <f t="shared" si="221"/>
        <v>#REF!</v>
      </c>
      <c r="AY306" s="46" t="str">
        <f t="shared" si="221"/>
        <v>Fruta</v>
      </c>
      <c r="AZ306" s="40">
        <f t="shared" si="221"/>
        <v>38</v>
      </c>
      <c r="BA306" s="41" t="e">
        <f>+VLOOKUP($Z306,[2]!Temporalidad[[nombre]:[Columna1]],7,0)</f>
        <v>#REF!</v>
      </c>
      <c r="BB306" s="41" t="e">
        <f>+VLOOKUP($B306,[2]!Tipo_Gráfico[#Data],2,0)</f>
        <v>#REF!</v>
      </c>
      <c r="BC306" s="36" t="str">
        <f t="shared" si="216"/>
        <v>Servicio de Impuestos Internos , Ministerio de Hacienda, Chile</v>
      </c>
      <c r="BD306" s="35" t="e">
        <f>+VLOOKUP($AA306,[2]!unidad_medida[[nombre]:[Columna1]],2,0)</f>
        <v>#REF!</v>
      </c>
      <c r="BE306" s="40" t="str">
        <f t="shared" si="222"/>
        <v>No Aplica</v>
      </c>
      <c r="BF306" s="40" t="str">
        <f t="shared" si="222"/>
        <v>No Aplica</v>
      </c>
      <c r="BG306" s="40" t="str">
        <f t="shared" si="222"/>
        <v>No Aplica</v>
      </c>
      <c r="BH306" s="41" t="e">
        <f>+VLOOKUP($AP306,[2]!Responsables[#Data],3,0)</f>
        <v>#REF!</v>
      </c>
      <c r="BI306" s="41" t="e">
        <f>+VLOOKUP($AA306,[2]!unidad_medida[[nombre]:[Columna1]],5,0)</f>
        <v>#REF!</v>
      </c>
    </row>
    <row r="307" spans="1:61" ht="24" x14ac:dyDescent="0.35">
      <c r="A307" s="58" t="s">
        <v>250</v>
      </c>
      <c r="B307" s="58" t="s">
        <v>251</v>
      </c>
      <c r="C307" s="59">
        <v>4.2</v>
      </c>
      <c r="D307" s="19">
        <f t="shared" si="213"/>
        <v>149</v>
      </c>
      <c r="E307" s="20" t="s">
        <v>237</v>
      </c>
      <c r="F307" s="21"/>
      <c r="G307" s="22"/>
      <c r="H307" s="22"/>
      <c r="I307" s="24">
        <v>100114001</v>
      </c>
      <c r="J307" s="23" t="s">
        <v>48</v>
      </c>
      <c r="K307" s="22"/>
      <c r="L307" s="22"/>
      <c r="M307" s="22"/>
      <c r="N307" s="22"/>
      <c r="O307" s="22"/>
      <c r="P307" s="53" t="str">
        <f t="shared" si="218"/>
        <v>Número de Empresas y Ventas del Sector Agrícola en cultivos de  Papas según la Categoría de Tamaño Específica del Servicio de Impuestos Internos de Chile para el Año 2020 (USD)</v>
      </c>
      <c r="Q307" s="20" t="str">
        <f t="shared" si="219"/>
        <v>Informe 4</v>
      </c>
      <c r="R307" s="49" t="s">
        <v>181</v>
      </c>
      <c r="S307" s="50">
        <f t="shared" si="220"/>
        <v>100114001</v>
      </c>
      <c r="T307" s="28"/>
      <c r="U307" s="28"/>
      <c r="V307" s="28"/>
      <c r="W307" s="28"/>
      <c r="X307" s="28"/>
      <c r="Y307" s="28"/>
      <c r="Z307" s="25"/>
      <c r="AA307" s="54"/>
      <c r="AB307" s="30" t="str">
        <f t="shared" si="223"/>
        <v>Chile</v>
      </c>
      <c r="AC307" s="31" t="str">
        <f t="shared" si="223"/>
        <v>Año 2020</v>
      </c>
      <c r="AD307" s="32" t="str">
        <f t="shared" si="223"/>
        <v>Múltiples</v>
      </c>
      <c r="AE307" s="30" t="str">
        <f t="shared" si="223"/>
        <v>Ventas</v>
      </c>
      <c r="AG307" s="33" t="str">
        <f t="shared" si="208"/>
        <v>Informe 4</v>
      </c>
      <c r="AH307" s="34" t="str">
        <f t="shared" si="217"/>
        <v>Ventas Estimadas Agricultura</v>
      </c>
      <c r="AI307" s="34" t="str">
        <f t="shared" si="217"/>
        <v>Ventas estimadas de empresas dedicadas a agricultura y/o ganadería</v>
      </c>
      <c r="AJ307" s="34" t="str">
        <f t="shared" si="209"/>
        <v>Número de Empresas y Ventas del Sector Agrícola en cultivos de  Papas según la Categoría de Tamaño Específica del Servicio de Impuestos Internos de Chile para el Año 2020 (USD)</v>
      </c>
      <c r="AK307" s="35" t="str">
        <f t="shared" si="224"/>
        <v>Año 2020</v>
      </c>
      <c r="AL307" s="34" t="str">
        <f t="shared" si="224"/>
        <v>venta estimada, empresas en agricultura, cultivos, actividad económica, agricultura, ganadería</v>
      </c>
      <c r="AM307" s="36">
        <f t="shared" si="210"/>
        <v>0</v>
      </c>
      <c r="AN307" s="44" t="str">
        <f t="shared" si="221"/>
        <v>CHL</v>
      </c>
      <c r="AO307" s="44" t="str">
        <f t="shared" si="221"/>
        <v>País</v>
      </c>
      <c r="AP307" s="34" t="str">
        <f t="shared" si="221"/>
        <v>Número de Empleados de las empresas dedicadas a una actividad económica asociada a la agricultura o la ganadería, según tamaño de la empresa.</v>
      </c>
      <c r="AQ307" s="45">
        <f t="shared" si="221"/>
        <v>44324</v>
      </c>
      <c r="AR307" s="36" t="str">
        <f t="shared" si="221"/>
        <v>Español</v>
      </c>
      <c r="AS307" s="36" t="str">
        <f t="shared" si="221"/>
        <v>Naty</v>
      </c>
      <c r="AT307" s="40" t="str">
        <f t="shared" si="221"/>
        <v>No Aplica</v>
      </c>
      <c r="AU307" s="40" t="str">
        <f t="shared" si="221"/>
        <v>No Aplica</v>
      </c>
      <c r="AV307" s="40" t="str">
        <f t="shared" si="221"/>
        <v>No Aplica</v>
      </c>
      <c r="AW307" s="35">
        <f t="shared" si="221"/>
        <v>100117006</v>
      </c>
      <c r="AX307" s="41" t="e">
        <f t="shared" si="221"/>
        <v>#REF!</v>
      </c>
      <c r="AY307" s="46" t="str">
        <f t="shared" si="221"/>
        <v>Fruta</v>
      </c>
      <c r="AZ307" s="40">
        <f t="shared" si="221"/>
        <v>38</v>
      </c>
      <c r="BA307" s="41" t="e">
        <f>+VLOOKUP($Z307,[2]!Temporalidad[[nombre]:[Columna1]],7,0)</f>
        <v>#REF!</v>
      </c>
      <c r="BB307" s="41" t="e">
        <f>+VLOOKUP($B307,[2]!Tipo_Gráfico[#Data],2,0)</f>
        <v>#REF!</v>
      </c>
      <c r="BC307" s="36" t="str">
        <f t="shared" si="216"/>
        <v>Servicio de Impuestos Internos , Ministerio de Hacienda, Chile</v>
      </c>
      <c r="BD307" s="35" t="e">
        <f>+VLOOKUP($AA307,[2]!unidad_medida[[nombre]:[Columna1]],2,0)</f>
        <v>#REF!</v>
      </c>
      <c r="BE307" s="40" t="str">
        <f t="shared" si="222"/>
        <v>No Aplica</v>
      </c>
      <c r="BF307" s="40" t="str">
        <f t="shared" si="222"/>
        <v>No Aplica</v>
      </c>
      <c r="BG307" s="40" t="str">
        <f t="shared" si="222"/>
        <v>No Aplica</v>
      </c>
      <c r="BH307" s="41" t="e">
        <f>+VLOOKUP($AP307,[2]!Responsables[#Data],3,0)</f>
        <v>#REF!</v>
      </c>
      <c r="BI307" s="41" t="e">
        <f>+VLOOKUP($AA307,[2]!unidad_medida[[nombre]:[Columna1]],5,0)</f>
        <v>#REF!</v>
      </c>
    </row>
    <row r="308" spans="1:61" ht="24" x14ac:dyDescent="0.35">
      <c r="A308" s="58" t="s">
        <v>250</v>
      </c>
      <c r="B308" s="58" t="s">
        <v>251</v>
      </c>
      <c r="C308" s="59">
        <v>4.2</v>
      </c>
      <c r="D308" s="19">
        <f t="shared" si="213"/>
        <v>150</v>
      </c>
      <c r="E308" s="20" t="s">
        <v>237</v>
      </c>
      <c r="F308" s="21"/>
      <c r="G308" s="22"/>
      <c r="H308" s="22"/>
      <c r="I308" s="24">
        <v>100114002</v>
      </c>
      <c r="J308" s="23" t="s">
        <v>48</v>
      </c>
      <c r="K308" s="22"/>
      <c r="L308" s="22"/>
      <c r="M308" s="22"/>
      <c r="N308" s="22"/>
      <c r="O308" s="22"/>
      <c r="P308" s="53" t="str">
        <f t="shared" si="218"/>
        <v>Número de Empresas y Ventas del Sector Agrícola en cultivos de  Camotes según la Categoría de Tamaño Específica del Servicio de Impuestos Internos de Chile para el Año 2020 (USD)</v>
      </c>
      <c r="Q308" s="20" t="str">
        <f t="shared" si="219"/>
        <v>Informe 4</v>
      </c>
      <c r="R308" s="49" t="s">
        <v>183</v>
      </c>
      <c r="S308" s="50">
        <f t="shared" si="220"/>
        <v>100114002</v>
      </c>
      <c r="T308" s="28"/>
      <c r="U308" s="28"/>
      <c r="V308" s="28"/>
      <c r="W308" s="28"/>
      <c r="X308" s="28"/>
      <c r="Y308" s="28"/>
      <c r="Z308" s="25"/>
      <c r="AA308" s="54"/>
      <c r="AB308" s="30" t="str">
        <f t="shared" si="223"/>
        <v>Chile</v>
      </c>
      <c r="AC308" s="31" t="str">
        <f t="shared" si="223"/>
        <v>Año 2020</v>
      </c>
      <c r="AD308" s="32" t="str">
        <f t="shared" si="223"/>
        <v>Múltiples</v>
      </c>
      <c r="AE308" s="30" t="str">
        <f t="shared" si="223"/>
        <v>Ventas</v>
      </c>
      <c r="AG308" s="33" t="str">
        <f t="shared" si="208"/>
        <v>Informe 4</v>
      </c>
      <c r="AH308" s="34" t="str">
        <f t="shared" ref="AH308:AI315" si="225">+AH307</f>
        <v>Ventas Estimadas Agricultura</v>
      </c>
      <c r="AI308" s="34" t="str">
        <f t="shared" si="225"/>
        <v>Ventas estimadas de empresas dedicadas a agricultura y/o ganadería</v>
      </c>
      <c r="AJ308" s="34" t="str">
        <f t="shared" si="209"/>
        <v>Número de Empresas y Ventas del Sector Agrícola en cultivos de  Camotes según la Categoría de Tamaño Específica del Servicio de Impuestos Internos de Chile para el Año 2020 (USD)</v>
      </c>
      <c r="AK308" s="35" t="str">
        <f t="shared" si="224"/>
        <v>Año 2020</v>
      </c>
      <c r="AL308" s="34" t="str">
        <f t="shared" si="224"/>
        <v>venta estimada, empresas en agricultura, cultivos, actividad económica, agricultura, ganadería</v>
      </c>
      <c r="AM308" s="36">
        <f t="shared" si="210"/>
        <v>0</v>
      </c>
      <c r="AN308" s="44" t="str">
        <f t="shared" si="221"/>
        <v>CHL</v>
      </c>
      <c r="AO308" s="44" t="str">
        <f t="shared" si="221"/>
        <v>País</v>
      </c>
      <c r="AP308" s="34" t="str">
        <f t="shared" si="221"/>
        <v>Número de Empleados de las empresas dedicadas a una actividad económica asociada a la agricultura o la ganadería, según tamaño de la empresa.</v>
      </c>
      <c r="AQ308" s="45">
        <f t="shared" si="221"/>
        <v>44324</v>
      </c>
      <c r="AR308" s="36" t="str">
        <f t="shared" si="221"/>
        <v>Español</v>
      </c>
      <c r="AS308" s="36" t="str">
        <f t="shared" si="221"/>
        <v>Naty</v>
      </c>
      <c r="AT308" s="40" t="str">
        <f t="shared" si="221"/>
        <v>No Aplica</v>
      </c>
      <c r="AU308" s="40" t="str">
        <f t="shared" si="221"/>
        <v>No Aplica</v>
      </c>
      <c r="AV308" s="40" t="str">
        <f t="shared" si="221"/>
        <v>No Aplica</v>
      </c>
      <c r="AW308" s="35">
        <f t="shared" si="221"/>
        <v>100117006</v>
      </c>
      <c r="AX308" s="41" t="e">
        <f t="shared" si="221"/>
        <v>#REF!</v>
      </c>
      <c r="AY308" s="46" t="str">
        <f t="shared" si="221"/>
        <v>Fruta</v>
      </c>
      <c r="AZ308" s="40">
        <f t="shared" si="221"/>
        <v>38</v>
      </c>
      <c r="BA308" s="41" t="e">
        <f>+VLOOKUP($Z308,[2]!Temporalidad[[nombre]:[Columna1]],7,0)</f>
        <v>#REF!</v>
      </c>
      <c r="BB308" s="41" t="e">
        <f>+VLOOKUP($B308,[2]!Tipo_Gráfico[#Data],2,0)</f>
        <v>#REF!</v>
      </c>
      <c r="BC308" s="36" t="str">
        <f t="shared" si="216"/>
        <v>Servicio de Impuestos Internos , Ministerio de Hacienda, Chile</v>
      </c>
      <c r="BD308" s="35" t="e">
        <f>+VLOOKUP($AA308,[2]!unidad_medida[[nombre]:[Columna1]],2,0)</f>
        <v>#REF!</v>
      </c>
      <c r="BE308" s="40" t="str">
        <f t="shared" si="222"/>
        <v>No Aplica</v>
      </c>
      <c r="BF308" s="40" t="str">
        <f t="shared" si="222"/>
        <v>No Aplica</v>
      </c>
      <c r="BG308" s="40" t="str">
        <f t="shared" si="222"/>
        <v>No Aplica</v>
      </c>
      <c r="BH308" s="41" t="e">
        <f>+VLOOKUP($AP308,[2]!Responsables[#Data],3,0)</f>
        <v>#REF!</v>
      </c>
      <c r="BI308" s="41" t="e">
        <f>+VLOOKUP($AA308,[2]!unidad_medida[[nombre]:[Columna1]],5,0)</f>
        <v>#REF!</v>
      </c>
    </row>
    <row r="309" spans="1:61" ht="24" x14ac:dyDescent="0.35">
      <c r="A309" s="58" t="s">
        <v>250</v>
      </c>
      <c r="B309" s="58" t="s">
        <v>251</v>
      </c>
      <c r="C309" s="59">
        <v>4.2</v>
      </c>
      <c r="D309" s="19">
        <f t="shared" si="213"/>
        <v>151</v>
      </c>
      <c r="E309" s="20" t="s">
        <v>237</v>
      </c>
      <c r="F309" s="21"/>
      <c r="G309" s="22"/>
      <c r="H309" s="22"/>
      <c r="I309" s="24">
        <v>100114015</v>
      </c>
      <c r="J309" s="23" t="s">
        <v>48</v>
      </c>
      <c r="K309" s="22"/>
      <c r="L309" s="22"/>
      <c r="M309" s="22"/>
      <c r="N309" s="22"/>
      <c r="O309" s="22"/>
      <c r="P309" s="53" t="str">
        <f t="shared" si="218"/>
        <v>Número de Empresas y Ventas del Sector Agrícola en cultivos de  Otros tubérculos según la Categoría de Tamaño Específica del Servicio de Impuestos Internos de Chile para el Año 2020 (USD)</v>
      </c>
      <c r="Q309" s="20" t="str">
        <f t="shared" si="219"/>
        <v>Informe 4</v>
      </c>
      <c r="R309" s="49" t="s">
        <v>185</v>
      </c>
      <c r="S309" s="50">
        <f t="shared" si="220"/>
        <v>100114015</v>
      </c>
      <c r="T309" s="28"/>
      <c r="U309" s="28"/>
      <c r="V309" s="28"/>
      <c r="W309" s="28"/>
      <c r="X309" s="28"/>
      <c r="Y309" s="28"/>
      <c r="Z309" s="25"/>
      <c r="AA309" s="54"/>
      <c r="AB309" s="30" t="str">
        <f t="shared" si="223"/>
        <v>Chile</v>
      </c>
      <c r="AC309" s="31" t="str">
        <f t="shared" si="223"/>
        <v>Año 2020</v>
      </c>
      <c r="AD309" s="32" t="str">
        <f t="shared" si="223"/>
        <v>Múltiples</v>
      </c>
      <c r="AE309" s="30" t="str">
        <f t="shared" si="223"/>
        <v>Ventas</v>
      </c>
      <c r="AG309" s="33" t="str">
        <f t="shared" si="208"/>
        <v>Informe 4</v>
      </c>
      <c r="AH309" s="34" t="str">
        <f t="shared" si="225"/>
        <v>Ventas Estimadas Agricultura</v>
      </c>
      <c r="AI309" s="34" t="str">
        <f t="shared" si="225"/>
        <v>Ventas estimadas de empresas dedicadas a agricultura y/o ganadería</v>
      </c>
      <c r="AJ309" s="34" t="str">
        <f t="shared" si="209"/>
        <v>Número de Empresas y Ventas del Sector Agrícola en cultivos de  Otros tubérculos según la Categoría de Tamaño Específica del Servicio de Impuestos Internos de Chile para el Año 2020 (USD)</v>
      </c>
      <c r="AK309" s="35" t="str">
        <f t="shared" si="224"/>
        <v>Año 2020</v>
      </c>
      <c r="AL309" s="34" t="str">
        <f t="shared" si="224"/>
        <v>venta estimada, empresas en agricultura, cultivos, actividad económica, agricultura, ganadería</v>
      </c>
      <c r="AM309" s="36">
        <f t="shared" si="210"/>
        <v>0</v>
      </c>
      <c r="AN309" s="44" t="str">
        <f t="shared" si="221"/>
        <v>CHL</v>
      </c>
      <c r="AO309" s="44" t="str">
        <f t="shared" si="221"/>
        <v>País</v>
      </c>
      <c r="AP309" s="34" t="str">
        <f t="shared" si="221"/>
        <v>Número de Empleados de las empresas dedicadas a una actividad económica asociada a la agricultura o la ganadería, según tamaño de la empresa.</v>
      </c>
      <c r="AQ309" s="45">
        <f t="shared" si="221"/>
        <v>44324</v>
      </c>
      <c r="AR309" s="36" t="str">
        <f t="shared" si="221"/>
        <v>Español</v>
      </c>
      <c r="AS309" s="36" t="str">
        <f t="shared" si="221"/>
        <v>Naty</v>
      </c>
      <c r="AT309" s="40" t="str">
        <f t="shared" si="221"/>
        <v>No Aplica</v>
      </c>
      <c r="AU309" s="40" t="str">
        <f t="shared" si="221"/>
        <v>No Aplica</v>
      </c>
      <c r="AV309" s="40" t="str">
        <f t="shared" si="221"/>
        <v>No Aplica</v>
      </c>
      <c r="AW309" s="35">
        <f t="shared" si="221"/>
        <v>100117006</v>
      </c>
      <c r="AX309" s="41" t="e">
        <f t="shared" si="221"/>
        <v>#REF!</v>
      </c>
      <c r="AY309" s="46" t="str">
        <f t="shared" si="221"/>
        <v>Fruta</v>
      </c>
      <c r="AZ309" s="40">
        <f t="shared" si="221"/>
        <v>38</v>
      </c>
      <c r="BA309" s="41" t="e">
        <f>+VLOOKUP($Z309,[2]!Temporalidad[[nombre]:[Columna1]],7,0)</f>
        <v>#REF!</v>
      </c>
      <c r="BB309" s="41" t="e">
        <f>+VLOOKUP($B309,[2]!Tipo_Gráfico[#Data],2,0)</f>
        <v>#REF!</v>
      </c>
      <c r="BC309" s="36" t="str">
        <f t="shared" si="216"/>
        <v>Servicio de Impuestos Internos , Ministerio de Hacienda, Chile</v>
      </c>
      <c r="BD309" s="35" t="e">
        <f>+VLOOKUP($AA309,[2]!unidad_medida[[nombre]:[Columna1]],2,0)</f>
        <v>#REF!</v>
      </c>
      <c r="BE309" s="40" t="str">
        <f t="shared" si="222"/>
        <v>No Aplica</v>
      </c>
      <c r="BF309" s="40" t="str">
        <f t="shared" si="222"/>
        <v>No Aplica</v>
      </c>
      <c r="BG309" s="40" t="str">
        <f t="shared" si="222"/>
        <v>No Aplica</v>
      </c>
      <c r="BH309" s="41" t="e">
        <f>+VLOOKUP($AP309,[2]!Responsables[#Data],3,0)</f>
        <v>#REF!</v>
      </c>
      <c r="BI309" s="41" t="e">
        <f>+VLOOKUP($AA309,[2]!unidad_medida[[nombre]:[Columna1]],5,0)</f>
        <v>#REF!</v>
      </c>
    </row>
    <row r="310" spans="1:61" ht="24" x14ac:dyDescent="0.35">
      <c r="A310" s="58" t="s">
        <v>250</v>
      </c>
      <c r="B310" s="58" t="s">
        <v>251</v>
      </c>
      <c r="C310" s="59">
        <v>4.2</v>
      </c>
      <c r="D310" s="19">
        <f t="shared" si="213"/>
        <v>152</v>
      </c>
      <c r="E310" s="20" t="s">
        <v>237</v>
      </c>
      <c r="F310" s="21"/>
      <c r="G310" s="22"/>
      <c r="H310" s="22"/>
      <c r="I310" s="24">
        <v>100115001</v>
      </c>
      <c r="J310" s="23" t="s">
        <v>48</v>
      </c>
      <c r="K310" s="22"/>
      <c r="L310" s="22"/>
      <c r="M310" s="22"/>
      <c r="N310" s="22"/>
      <c r="O310" s="22"/>
      <c r="P310" s="53" t="str">
        <f t="shared" si="218"/>
        <v>Número de Empresas y Ventas del Sector Agrícola en cultivos de  Semillas de hortalizas según la Categoría de Tamaño Específica del Servicio de Impuestos Internos de Chile para el Año 2020 (USD)</v>
      </c>
      <c r="Q310" s="20" t="str">
        <f t="shared" si="219"/>
        <v>Informe 4</v>
      </c>
      <c r="R310" s="49" t="s">
        <v>187</v>
      </c>
      <c r="S310" s="50">
        <f t="shared" si="220"/>
        <v>100115001</v>
      </c>
      <c r="T310" s="28"/>
      <c r="U310" s="28"/>
      <c r="V310" s="28"/>
      <c r="W310" s="28"/>
      <c r="X310" s="28"/>
      <c r="Y310" s="28"/>
      <c r="Z310" s="25"/>
      <c r="AA310" s="54"/>
      <c r="AB310" s="30" t="str">
        <f t="shared" si="223"/>
        <v>Chile</v>
      </c>
      <c r="AC310" s="31" t="str">
        <f t="shared" si="223"/>
        <v>Año 2020</v>
      </c>
      <c r="AD310" s="32" t="str">
        <f t="shared" si="223"/>
        <v>Múltiples</v>
      </c>
      <c r="AE310" s="30" t="str">
        <f t="shared" si="223"/>
        <v>Ventas</v>
      </c>
      <c r="AG310" s="33" t="str">
        <f t="shared" si="208"/>
        <v>Informe 4</v>
      </c>
      <c r="AH310" s="34" t="str">
        <f t="shared" si="225"/>
        <v>Ventas Estimadas Agricultura</v>
      </c>
      <c r="AI310" s="34" t="str">
        <f t="shared" si="225"/>
        <v>Ventas estimadas de empresas dedicadas a agricultura y/o ganadería</v>
      </c>
      <c r="AJ310" s="34" t="str">
        <f t="shared" si="209"/>
        <v>Número de Empresas y Ventas del Sector Agrícola en cultivos de  Semillas de hortalizas según la Categoría de Tamaño Específica del Servicio de Impuestos Internos de Chile para el Año 2020 (USD)</v>
      </c>
      <c r="AK310" s="35" t="str">
        <f t="shared" si="224"/>
        <v>Año 2020</v>
      </c>
      <c r="AL310" s="34" t="str">
        <f t="shared" si="224"/>
        <v>venta estimada, empresas en agricultura, cultivos, actividad económica, agricultura, ganadería</v>
      </c>
      <c r="AM310" s="36">
        <f t="shared" si="210"/>
        <v>0</v>
      </c>
      <c r="AN310" s="44" t="str">
        <f t="shared" si="221"/>
        <v>CHL</v>
      </c>
      <c r="AO310" s="44" t="str">
        <f t="shared" si="221"/>
        <v>País</v>
      </c>
      <c r="AP310" s="34" t="str">
        <f t="shared" si="221"/>
        <v>Número de Empleados de las empresas dedicadas a una actividad económica asociada a la agricultura o la ganadería, según tamaño de la empresa.</v>
      </c>
      <c r="AQ310" s="45">
        <f t="shared" si="221"/>
        <v>44324</v>
      </c>
      <c r="AR310" s="36" t="str">
        <f t="shared" si="221"/>
        <v>Español</v>
      </c>
      <c r="AS310" s="36" t="str">
        <f t="shared" si="221"/>
        <v>Naty</v>
      </c>
      <c r="AT310" s="40" t="str">
        <f t="shared" si="221"/>
        <v>No Aplica</v>
      </c>
      <c r="AU310" s="40" t="str">
        <f t="shared" si="221"/>
        <v>No Aplica</v>
      </c>
      <c r="AV310" s="40" t="str">
        <f t="shared" si="221"/>
        <v>No Aplica</v>
      </c>
      <c r="AW310" s="35">
        <f t="shared" si="221"/>
        <v>100117006</v>
      </c>
      <c r="AX310" s="41" t="e">
        <f t="shared" si="221"/>
        <v>#REF!</v>
      </c>
      <c r="AY310" s="46" t="str">
        <f t="shared" si="221"/>
        <v>Fruta</v>
      </c>
      <c r="AZ310" s="40">
        <f t="shared" si="221"/>
        <v>38</v>
      </c>
      <c r="BA310" s="41" t="e">
        <f>+VLOOKUP($Z310,[2]!Temporalidad[[nombre]:[Columna1]],7,0)</f>
        <v>#REF!</v>
      </c>
      <c r="BB310" s="41" t="e">
        <f>+VLOOKUP($B310,[2]!Tipo_Gráfico[#Data],2,0)</f>
        <v>#REF!</v>
      </c>
      <c r="BC310" s="36" t="str">
        <f t="shared" si="216"/>
        <v>Servicio de Impuestos Internos , Ministerio de Hacienda, Chile</v>
      </c>
      <c r="BD310" s="35" t="e">
        <f>+VLOOKUP($AA310,[2]!unidad_medida[[nombre]:[Columna1]],2,0)</f>
        <v>#REF!</v>
      </c>
      <c r="BE310" s="40" t="str">
        <f t="shared" si="222"/>
        <v>No Aplica</v>
      </c>
      <c r="BF310" s="40" t="str">
        <f t="shared" si="222"/>
        <v>No Aplica</v>
      </c>
      <c r="BG310" s="40" t="str">
        <f t="shared" si="222"/>
        <v>No Aplica</v>
      </c>
      <c r="BH310" s="41" t="e">
        <f>+VLOOKUP($AP310,[2]!Responsables[#Data],3,0)</f>
        <v>#REF!</v>
      </c>
      <c r="BI310" s="41" t="e">
        <f>+VLOOKUP($AA310,[2]!unidad_medida[[nombre]:[Columna1]],5,0)</f>
        <v>#REF!</v>
      </c>
    </row>
    <row r="311" spans="1:61" ht="42" x14ac:dyDescent="0.35">
      <c r="A311" s="58" t="s">
        <v>250</v>
      </c>
      <c r="B311" s="58" t="s">
        <v>251</v>
      </c>
      <c r="C311" s="59">
        <v>4.2</v>
      </c>
      <c r="D311" s="19">
        <f t="shared" si="213"/>
        <v>153</v>
      </c>
      <c r="E311" s="20" t="s">
        <v>237</v>
      </c>
      <c r="F311" s="21"/>
      <c r="G311" s="22"/>
      <c r="H311" s="22"/>
      <c r="I311" s="24">
        <v>100115003</v>
      </c>
      <c r="J311" s="23" t="s">
        <v>48</v>
      </c>
      <c r="K311" s="22"/>
      <c r="L311" s="22"/>
      <c r="M311" s="22"/>
      <c r="N311" s="22"/>
      <c r="O311" s="22"/>
      <c r="P311" s="53" t="str">
        <f t="shared" si="218"/>
        <v>Número de Empresas y Ventas del Sector Agrícola en cultivos de  Otras semillas de cereales, legumbres y oleaginosas según la Categoría de Tamaño Específica del Servicio de Impuestos Internos de Chile para el Año 2020 (USD)</v>
      </c>
      <c r="Q311" s="20" t="str">
        <f t="shared" si="219"/>
        <v>Informe 4</v>
      </c>
      <c r="R311" s="49" t="s">
        <v>189</v>
      </c>
      <c r="S311" s="50">
        <f t="shared" si="220"/>
        <v>100115003</v>
      </c>
      <c r="T311" s="28"/>
      <c r="U311" s="28"/>
      <c r="V311" s="28"/>
      <c r="W311" s="28"/>
      <c r="X311" s="28"/>
      <c r="Y311" s="28"/>
      <c r="Z311" s="25"/>
      <c r="AA311" s="54"/>
      <c r="AB311" s="30" t="str">
        <f t="shared" si="223"/>
        <v>Chile</v>
      </c>
      <c r="AC311" s="31" t="str">
        <f t="shared" si="223"/>
        <v>Año 2020</v>
      </c>
      <c r="AD311" s="32" t="str">
        <f t="shared" si="223"/>
        <v>Múltiples</v>
      </c>
      <c r="AE311" s="30" t="str">
        <f t="shared" si="223"/>
        <v>Ventas</v>
      </c>
      <c r="AG311" s="33" t="str">
        <f t="shared" si="208"/>
        <v>Informe 4</v>
      </c>
      <c r="AH311" s="34" t="str">
        <f t="shared" si="225"/>
        <v>Ventas Estimadas Agricultura</v>
      </c>
      <c r="AI311" s="34" t="str">
        <f t="shared" si="225"/>
        <v>Ventas estimadas de empresas dedicadas a agricultura y/o ganadería</v>
      </c>
      <c r="AJ311" s="34" t="str">
        <f t="shared" si="209"/>
        <v>Número de Empresas y Ventas del Sector Agrícola en cultivos de  Otras semillas de cereales, legumbres y oleaginosas según la Categoría de Tamaño Específica del Servicio de Impuestos Internos de Chile para el Año 2020 (USD)</v>
      </c>
      <c r="AK311" s="35" t="str">
        <f t="shared" si="224"/>
        <v>Año 2020</v>
      </c>
      <c r="AL311" s="34" t="str">
        <f t="shared" si="224"/>
        <v>venta estimada, empresas en agricultura, cultivos, actividad económica, agricultura, ganadería</v>
      </c>
      <c r="AM311" s="36">
        <f t="shared" si="210"/>
        <v>0</v>
      </c>
      <c r="AN311" s="44" t="str">
        <f t="shared" si="221"/>
        <v>CHL</v>
      </c>
      <c r="AO311" s="44" t="str">
        <f t="shared" si="221"/>
        <v>País</v>
      </c>
      <c r="AP311" s="34" t="str">
        <f t="shared" si="221"/>
        <v>Número de Empleados de las empresas dedicadas a una actividad económica asociada a la agricultura o la ganadería, según tamaño de la empresa.</v>
      </c>
      <c r="AQ311" s="45">
        <f t="shared" si="221"/>
        <v>44324</v>
      </c>
      <c r="AR311" s="36" t="str">
        <f t="shared" si="221"/>
        <v>Español</v>
      </c>
      <c r="AS311" s="36" t="str">
        <f t="shared" si="221"/>
        <v>Naty</v>
      </c>
      <c r="AT311" s="40" t="str">
        <f t="shared" si="221"/>
        <v>No Aplica</v>
      </c>
      <c r="AU311" s="40" t="str">
        <f t="shared" si="221"/>
        <v>No Aplica</v>
      </c>
      <c r="AV311" s="40" t="str">
        <f t="shared" si="221"/>
        <v>No Aplica</v>
      </c>
      <c r="AW311" s="35">
        <f t="shared" si="221"/>
        <v>100117006</v>
      </c>
      <c r="AX311" s="41" t="e">
        <f t="shared" si="221"/>
        <v>#REF!</v>
      </c>
      <c r="AY311" s="46" t="str">
        <f t="shared" si="221"/>
        <v>Fruta</v>
      </c>
      <c r="AZ311" s="40">
        <f t="shared" si="221"/>
        <v>38</v>
      </c>
      <c r="BA311" s="41" t="e">
        <f>+VLOOKUP($Z311,[2]!Temporalidad[[nombre]:[Columna1]],7,0)</f>
        <v>#REF!</v>
      </c>
      <c r="BB311" s="41" t="e">
        <f>+VLOOKUP($B311,[2]!Tipo_Gráfico[#Data],2,0)</f>
        <v>#REF!</v>
      </c>
      <c r="BC311" s="36" t="str">
        <f t="shared" si="216"/>
        <v>Servicio de Impuestos Internos , Ministerio de Hacienda, Chile</v>
      </c>
      <c r="BD311" s="35" t="e">
        <f>+VLOOKUP($AA311,[2]!unidad_medida[[nombre]:[Columna1]],2,0)</f>
        <v>#REF!</v>
      </c>
      <c r="BE311" s="40" t="str">
        <f t="shared" si="222"/>
        <v>No Aplica</v>
      </c>
      <c r="BF311" s="40" t="str">
        <f t="shared" si="222"/>
        <v>No Aplica</v>
      </c>
      <c r="BG311" s="40" t="str">
        <f t="shared" si="222"/>
        <v>No Aplica</v>
      </c>
      <c r="BH311" s="41" t="e">
        <f>+VLOOKUP($AP311,[2]!Responsables[#Data],3,0)</f>
        <v>#REF!</v>
      </c>
      <c r="BI311" s="41" t="e">
        <f>+VLOOKUP($AA311,[2]!unidad_medida[[nombre]:[Columna1]],5,0)</f>
        <v>#REF!</v>
      </c>
    </row>
    <row r="312" spans="1:61" ht="24" x14ac:dyDescent="0.35">
      <c r="A312" s="58" t="s">
        <v>250</v>
      </c>
      <c r="B312" s="58" t="s">
        <v>251</v>
      </c>
      <c r="C312" s="59">
        <v>4.2</v>
      </c>
      <c r="D312" s="19">
        <f t="shared" si="213"/>
        <v>154</v>
      </c>
      <c r="E312" s="20" t="s">
        <v>237</v>
      </c>
      <c r="F312" s="21"/>
      <c r="G312" s="22"/>
      <c r="H312" s="22"/>
      <c r="I312" s="24">
        <v>100117002</v>
      </c>
      <c r="J312" s="23" t="s">
        <v>48</v>
      </c>
      <c r="K312" s="22"/>
      <c r="L312" s="22"/>
      <c r="M312" s="22"/>
      <c r="N312" s="22"/>
      <c r="O312" s="22"/>
      <c r="P312" s="53" t="str">
        <f t="shared" si="218"/>
        <v>Número de Empresas y Ventas del Sector Agrícola en cultivos de  Plantas de fibra según la Categoría de Tamaño Específica del Servicio de Impuestos Internos de Chile para el Año 2020 (USD)</v>
      </c>
      <c r="Q312" s="20" t="str">
        <f t="shared" si="219"/>
        <v>Informe 4</v>
      </c>
      <c r="R312" s="49" t="s">
        <v>191</v>
      </c>
      <c r="S312" s="50">
        <f t="shared" si="220"/>
        <v>100117002</v>
      </c>
      <c r="T312" s="28"/>
      <c r="U312" s="28"/>
      <c r="V312" s="28"/>
      <c r="W312" s="28"/>
      <c r="X312" s="28"/>
      <c r="Y312" s="28"/>
      <c r="Z312" s="25"/>
      <c r="AA312" s="54"/>
      <c r="AB312" s="30" t="str">
        <f t="shared" si="223"/>
        <v>Chile</v>
      </c>
      <c r="AC312" s="31" t="str">
        <f t="shared" si="223"/>
        <v>Año 2020</v>
      </c>
      <c r="AD312" s="32" t="str">
        <f t="shared" si="223"/>
        <v>Múltiples</v>
      </c>
      <c r="AE312" s="30" t="str">
        <f t="shared" si="223"/>
        <v>Ventas</v>
      </c>
      <c r="AG312" s="33" t="str">
        <f t="shared" si="208"/>
        <v>Informe 4</v>
      </c>
      <c r="AH312" s="34" t="str">
        <f t="shared" si="225"/>
        <v>Ventas Estimadas Agricultura</v>
      </c>
      <c r="AI312" s="34" t="str">
        <f t="shared" si="225"/>
        <v>Ventas estimadas de empresas dedicadas a agricultura y/o ganadería</v>
      </c>
      <c r="AJ312" s="34" t="str">
        <f t="shared" si="209"/>
        <v>Número de Empresas y Ventas del Sector Agrícola en cultivos de  Plantas de fibra según la Categoría de Tamaño Específica del Servicio de Impuestos Internos de Chile para el Año 2020 (USD)</v>
      </c>
      <c r="AK312" s="35" t="str">
        <f t="shared" si="224"/>
        <v>Año 2020</v>
      </c>
      <c r="AL312" s="34" t="str">
        <f t="shared" si="224"/>
        <v>venta estimada, empresas en agricultura, cultivos, actividad económica, agricultura, ganadería</v>
      </c>
      <c r="AM312" s="36">
        <f t="shared" si="210"/>
        <v>0</v>
      </c>
      <c r="AN312" s="44" t="str">
        <f t="shared" si="221"/>
        <v>CHL</v>
      </c>
      <c r="AO312" s="44" t="str">
        <f t="shared" si="221"/>
        <v>País</v>
      </c>
      <c r="AP312" s="34" t="str">
        <f t="shared" si="221"/>
        <v>Número de Empleados de las empresas dedicadas a una actividad económica asociada a la agricultura o la ganadería, según tamaño de la empresa.</v>
      </c>
      <c r="AQ312" s="45">
        <f t="shared" si="221"/>
        <v>44324</v>
      </c>
      <c r="AR312" s="36" t="str">
        <f t="shared" si="221"/>
        <v>Español</v>
      </c>
      <c r="AS312" s="36" t="str">
        <f t="shared" si="221"/>
        <v>Naty</v>
      </c>
      <c r="AT312" s="40" t="str">
        <f t="shared" si="221"/>
        <v>No Aplica</v>
      </c>
      <c r="AU312" s="40" t="str">
        <f t="shared" si="221"/>
        <v>No Aplica</v>
      </c>
      <c r="AV312" s="40" t="str">
        <f t="shared" si="221"/>
        <v>No Aplica</v>
      </c>
      <c r="AW312" s="35">
        <f t="shared" si="221"/>
        <v>100117006</v>
      </c>
      <c r="AX312" s="41" t="e">
        <f t="shared" si="221"/>
        <v>#REF!</v>
      </c>
      <c r="AY312" s="46" t="str">
        <f t="shared" si="221"/>
        <v>Fruta</v>
      </c>
      <c r="AZ312" s="40">
        <f t="shared" si="221"/>
        <v>38</v>
      </c>
      <c r="BA312" s="41" t="e">
        <f>+VLOOKUP($Z312,[2]!Temporalidad[[nombre]:[Columna1]],7,0)</f>
        <v>#REF!</v>
      </c>
      <c r="BB312" s="41" t="e">
        <f>+VLOOKUP($B312,[2]!Tipo_Gráfico[#Data],2,0)</f>
        <v>#REF!</v>
      </c>
      <c r="BC312" s="36" t="str">
        <f t="shared" si="216"/>
        <v>Servicio de Impuestos Internos , Ministerio de Hacienda, Chile</v>
      </c>
      <c r="BD312" s="35" t="e">
        <f>+VLOOKUP($AA312,[2]!unidad_medida[[nombre]:[Columna1]],2,0)</f>
        <v>#REF!</v>
      </c>
      <c r="BE312" s="40" t="str">
        <f t="shared" si="222"/>
        <v>No Aplica</v>
      </c>
      <c r="BF312" s="40" t="str">
        <f t="shared" si="222"/>
        <v>No Aplica</v>
      </c>
      <c r="BG312" s="40" t="str">
        <f t="shared" si="222"/>
        <v>No Aplica</v>
      </c>
      <c r="BH312" s="41" t="e">
        <f>+VLOOKUP($AP312,[2]!Responsables[#Data],3,0)</f>
        <v>#REF!</v>
      </c>
      <c r="BI312" s="41" t="e">
        <f>+VLOOKUP($AA312,[2]!unidad_medida[[nombre]:[Columna1]],5,0)</f>
        <v>#REF!</v>
      </c>
    </row>
    <row r="313" spans="1:61" ht="24" x14ac:dyDescent="0.35">
      <c r="A313" s="58" t="s">
        <v>250</v>
      </c>
      <c r="B313" s="58" t="s">
        <v>251</v>
      </c>
      <c r="C313" s="59">
        <v>4.2</v>
      </c>
      <c r="D313" s="19">
        <f t="shared" si="213"/>
        <v>155</v>
      </c>
      <c r="E313" s="20" t="s">
        <v>237</v>
      </c>
      <c r="F313" s="21"/>
      <c r="G313" s="22"/>
      <c r="H313" s="22"/>
      <c r="I313" s="24">
        <v>100117005</v>
      </c>
      <c r="J313" s="23" t="s">
        <v>48</v>
      </c>
      <c r="K313" s="22"/>
      <c r="L313" s="22"/>
      <c r="M313" s="22"/>
      <c r="N313" s="22"/>
      <c r="O313" s="22"/>
      <c r="P313" s="53" t="str">
        <f t="shared" si="218"/>
        <v>Número de Empresas y Ventas del Sector Agrícola en cultivos de  Flores según la Categoría de Tamaño Específica del Servicio de Impuestos Internos de Chile para el Año 2020 (USD)</v>
      </c>
      <c r="Q313" s="20" t="str">
        <f t="shared" si="219"/>
        <v>Informe 4</v>
      </c>
      <c r="R313" s="49" t="s">
        <v>193</v>
      </c>
      <c r="S313" s="50">
        <f t="shared" si="220"/>
        <v>100117005</v>
      </c>
      <c r="T313" s="28"/>
      <c r="U313" s="28"/>
      <c r="V313" s="28"/>
      <c r="W313" s="28"/>
      <c r="X313" s="28"/>
      <c r="Y313" s="28"/>
      <c r="Z313" s="25"/>
      <c r="AA313" s="54"/>
      <c r="AB313" s="30" t="str">
        <f t="shared" si="223"/>
        <v>Chile</v>
      </c>
      <c r="AC313" s="31" t="str">
        <f t="shared" si="223"/>
        <v>Año 2020</v>
      </c>
      <c r="AD313" s="32" t="str">
        <f t="shared" si="223"/>
        <v>Múltiples</v>
      </c>
      <c r="AE313" s="30" t="str">
        <f t="shared" si="223"/>
        <v>Ventas</v>
      </c>
      <c r="AG313" s="33" t="str">
        <f t="shared" si="208"/>
        <v>Informe 4</v>
      </c>
      <c r="AH313" s="34" t="str">
        <f t="shared" si="225"/>
        <v>Ventas Estimadas Agricultura</v>
      </c>
      <c r="AI313" s="34" t="str">
        <f t="shared" si="225"/>
        <v>Ventas estimadas de empresas dedicadas a agricultura y/o ganadería</v>
      </c>
      <c r="AJ313" s="34" t="str">
        <f t="shared" si="209"/>
        <v>Número de Empresas y Ventas del Sector Agrícola en cultivos de  Flores según la Categoría de Tamaño Específica del Servicio de Impuestos Internos de Chile para el Año 2020 (USD)</v>
      </c>
      <c r="AK313" s="35" t="str">
        <f t="shared" si="224"/>
        <v>Año 2020</v>
      </c>
      <c r="AL313" s="34" t="str">
        <f t="shared" si="224"/>
        <v>venta estimada, empresas en agricultura, cultivos, actividad económica, agricultura, ganadería</v>
      </c>
      <c r="AM313" s="36">
        <f t="shared" si="210"/>
        <v>0</v>
      </c>
      <c r="AN313" s="44" t="str">
        <f t="shared" si="221"/>
        <v>CHL</v>
      </c>
      <c r="AO313" s="44" t="str">
        <f t="shared" si="221"/>
        <v>País</v>
      </c>
      <c r="AP313" s="34" t="str">
        <f t="shared" si="221"/>
        <v>Número de Empleados de las empresas dedicadas a una actividad económica asociada a la agricultura o la ganadería, según tamaño de la empresa.</v>
      </c>
      <c r="AQ313" s="45">
        <f t="shared" si="221"/>
        <v>44324</v>
      </c>
      <c r="AR313" s="36" t="str">
        <f t="shared" si="221"/>
        <v>Español</v>
      </c>
      <c r="AS313" s="36" t="str">
        <f t="shared" si="221"/>
        <v>Naty</v>
      </c>
      <c r="AT313" s="40" t="str">
        <f t="shared" si="221"/>
        <v>No Aplica</v>
      </c>
      <c r="AU313" s="40" t="str">
        <f t="shared" si="221"/>
        <v>No Aplica</v>
      </c>
      <c r="AV313" s="40" t="str">
        <f t="shared" si="221"/>
        <v>No Aplica</v>
      </c>
      <c r="AW313" s="35">
        <f t="shared" si="221"/>
        <v>100117006</v>
      </c>
      <c r="AX313" s="41" t="e">
        <f t="shared" si="221"/>
        <v>#REF!</v>
      </c>
      <c r="AY313" s="46" t="str">
        <f t="shared" si="221"/>
        <v>Fruta</v>
      </c>
      <c r="AZ313" s="40">
        <f t="shared" si="221"/>
        <v>38</v>
      </c>
      <c r="BA313" s="41" t="e">
        <f>+VLOOKUP($Z313,[2]!Temporalidad[[nombre]:[Columna1]],7,0)</f>
        <v>#REF!</v>
      </c>
      <c r="BB313" s="41" t="e">
        <f>+VLOOKUP($B313,[2]!Tipo_Gráfico[#Data],2,0)</f>
        <v>#REF!</v>
      </c>
      <c r="BC313" s="36" t="str">
        <f t="shared" si="216"/>
        <v>Servicio de Impuestos Internos , Ministerio de Hacienda, Chile</v>
      </c>
      <c r="BD313" s="35" t="e">
        <f>+VLOOKUP($AA313,[2]!unidad_medida[[nombre]:[Columna1]],2,0)</f>
        <v>#REF!</v>
      </c>
      <c r="BE313" s="40" t="str">
        <f t="shared" si="222"/>
        <v>No Aplica</v>
      </c>
      <c r="BF313" s="40" t="str">
        <f t="shared" si="222"/>
        <v>No Aplica</v>
      </c>
      <c r="BG313" s="40" t="str">
        <f t="shared" si="222"/>
        <v>No Aplica</v>
      </c>
      <c r="BH313" s="41" t="e">
        <f>+VLOOKUP($AP313,[2]!Responsables[#Data],3,0)</f>
        <v>#REF!</v>
      </c>
      <c r="BI313" s="41" t="e">
        <f>+VLOOKUP($AA313,[2]!unidad_medida[[nombre]:[Columna1]],5,0)</f>
        <v>#REF!</v>
      </c>
    </row>
    <row r="314" spans="1:61" ht="42" x14ac:dyDescent="0.35">
      <c r="A314" s="58" t="s">
        <v>250</v>
      </c>
      <c r="B314" s="58" t="s">
        <v>251</v>
      </c>
      <c r="C314" s="59">
        <v>4.2</v>
      </c>
      <c r="D314" s="19">
        <f t="shared" si="213"/>
        <v>156</v>
      </c>
      <c r="E314" s="20" t="s">
        <v>237</v>
      </c>
      <c r="F314" s="21"/>
      <c r="G314" s="22"/>
      <c r="H314" s="22"/>
      <c r="I314" s="24">
        <v>100117006</v>
      </c>
      <c r="J314" s="23" t="s">
        <v>48</v>
      </c>
      <c r="K314" s="22"/>
      <c r="L314" s="22"/>
      <c r="M314" s="22"/>
      <c r="N314" s="22"/>
      <c r="O314" s="22"/>
      <c r="P314" s="53" t="str">
        <f t="shared" si="218"/>
        <v>Número de Empresas y Ventas del Sector Agrícola en cultivos de  Forraje en praderas mejoradas o sembradas según la Categoría de Tamaño Específica del Servicio de Impuestos Internos de Chile para el Año 2020 (USD)</v>
      </c>
      <c r="Q314" s="20" t="str">
        <f t="shared" si="219"/>
        <v>Informe 4</v>
      </c>
      <c r="R314" s="49" t="s">
        <v>195</v>
      </c>
      <c r="S314" s="50">
        <f t="shared" si="220"/>
        <v>100117006</v>
      </c>
      <c r="T314" s="28"/>
      <c r="U314" s="28"/>
      <c r="V314" s="28"/>
      <c r="W314" s="28"/>
      <c r="X314" s="28"/>
      <c r="Y314" s="28"/>
      <c r="Z314" s="25"/>
      <c r="AA314" s="54"/>
      <c r="AB314" s="30" t="str">
        <f t="shared" si="223"/>
        <v>Chile</v>
      </c>
      <c r="AC314" s="31" t="str">
        <f t="shared" si="223"/>
        <v>Año 2020</v>
      </c>
      <c r="AD314" s="32" t="str">
        <f t="shared" si="223"/>
        <v>Múltiples</v>
      </c>
      <c r="AE314" s="30" t="str">
        <f t="shared" si="223"/>
        <v>Ventas</v>
      </c>
      <c r="AG314" s="33" t="str">
        <f t="shared" si="208"/>
        <v>Informe 4</v>
      </c>
      <c r="AH314" s="34" t="str">
        <f t="shared" si="225"/>
        <v>Ventas Estimadas Agricultura</v>
      </c>
      <c r="AI314" s="34" t="str">
        <f t="shared" si="225"/>
        <v>Ventas estimadas de empresas dedicadas a agricultura y/o ganadería</v>
      </c>
      <c r="AJ314" s="34" t="str">
        <f t="shared" si="209"/>
        <v>Número de Empresas y Ventas del Sector Agrícola en cultivos de  Forraje en praderas mejoradas o sembradas según la Categoría de Tamaño Específica del Servicio de Impuestos Internos de Chile para el Año 2020 (USD)</v>
      </c>
      <c r="AK314" s="35" t="str">
        <f t="shared" si="224"/>
        <v>Año 2020</v>
      </c>
      <c r="AL314" s="34" t="str">
        <f t="shared" si="224"/>
        <v>venta estimada, empresas en agricultura, cultivos, actividad económica, agricultura, ganadería</v>
      </c>
      <c r="AM314" s="36">
        <f t="shared" si="210"/>
        <v>0</v>
      </c>
      <c r="AN314" s="44" t="str">
        <f t="shared" si="221"/>
        <v>CHL</v>
      </c>
      <c r="AO314" s="44" t="str">
        <f t="shared" si="221"/>
        <v>País</v>
      </c>
      <c r="AP314" s="34" t="str">
        <f t="shared" si="221"/>
        <v>Número de Empleados de las empresas dedicadas a una actividad económica asociada a la agricultura o la ganadería, según tamaño de la empresa.</v>
      </c>
      <c r="AQ314" s="45">
        <f t="shared" si="221"/>
        <v>44324</v>
      </c>
      <c r="AR314" s="36" t="str">
        <f t="shared" si="221"/>
        <v>Español</v>
      </c>
      <c r="AS314" s="36" t="str">
        <f t="shared" si="221"/>
        <v>Naty</v>
      </c>
      <c r="AT314" s="40" t="str">
        <f t="shared" si="221"/>
        <v>No Aplica</v>
      </c>
      <c r="AU314" s="40" t="str">
        <f t="shared" si="221"/>
        <v>No Aplica</v>
      </c>
      <c r="AV314" s="40" t="str">
        <f t="shared" si="221"/>
        <v>No Aplica</v>
      </c>
      <c r="AW314" s="35">
        <f t="shared" si="221"/>
        <v>100117006</v>
      </c>
      <c r="AX314" s="41" t="e">
        <f t="shared" si="221"/>
        <v>#REF!</v>
      </c>
      <c r="AY314" s="46" t="str">
        <f t="shared" si="221"/>
        <v>Fruta</v>
      </c>
      <c r="AZ314" s="40">
        <f t="shared" si="221"/>
        <v>38</v>
      </c>
      <c r="BA314" s="41" t="e">
        <f>+VLOOKUP($Z314,[2]!Temporalidad[[nombre]:[Columna1]],7,0)</f>
        <v>#REF!</v>
      </c>
      <c r="BB314" s="41" t="e">
        <f>+VLOOKUP($B314,[2]!Tipo_Gráfico[#Data],2,0)</f>
        <v>#REF!</v>
      </c>
      <c r="BC314" s="36" t="str">
        <f t="shared" si="216"/>
        <v>Servicio de Impuestos Internos , Ministerio de Hacienda, Chile</v>
      </c>
      <c r="BD314" s="35" t="e">
        <f>+VLOOKUP($AA314,[2]!unidad_medida[[nombre]:[Columna1]],2,0)</f>
        <v>#REF!</v>
      </c>
      <c r="BE314" s="40" t="str">
        <f t="shared" si="222"/>
        <v>No Aplica</v>
      </c>
      <c r="BF314" s="40" t="str">
        <f t="shared" si="222"/>
        <v>No Aplica</v>
      </c>
      <c r="BG314" s="40" t="str">
        <f t="shared" si="222"/>
        <v>No Aplica</v>
      </c>
      <c r="BH314" s="41" t="e">
        <f>+VLOOKUP($AP314,[2]!Responsables[#Data],3,0)</f>
        <v>#REF!</v>
      </c>
      <c r="BI314" s="41" t="e">
        <f>+VLOOKUP($AA314,[2]!unidad_medida[[nombre]:[Columna1]],5,0)</f>
        <v>#REF!</v>
      </c>
    </row>
    <row r="315" spans="1:61" ht="24" x14ac:dyDescent="0.35">
      <c r="A315" s="58" t="s">
        <v>250</v>
      </c>
      <c r="B315" s="58" t="s">
        <v>251</v>
      </c>
      <c r="C315" s="59">
        <v>4.2</v>
      </c>
      <c r="D315" s="19">
        <f t="shared" si="213"/>
        <v>157</v>
      </c>
      <c r="E315" s="20" t="s">
        <v>245</v>
      </c>
      <c r="F315" s="21"/>
      <c r="G315" s="22"/>
      <c r="H315" s="23" t="s">
        <v>48</v>
      </c>
      <c r="I315" s="23" t="s">
        <v>48</v>
      </c>
      <c r="J315" s="23" t="s">
        <v>48</v>
      </c>
      <c r="K315" s="22"/>
      <c r="L315" s="22"/>
      <c r="M315" s="22"/>
      <c r="N315" s="22"/>
      <c r="O315" s="22"/>
      <c r="P315" s="53" t="s">
        <v>246</v>
      </c>
      <c r="Q315" s="20" t="s">
        <v>247</v>
      </c>
      <c r="R315" s="51"/>
      <c r="S315" s="52"/>
      <c r="T315" s="28"/>
      <c r="U315" s="28"/>
      <c r="V315" s="28"/>
      <c r="W315" s="28"/>
      <c r="X315" s="28"/>
      <c r="Y315" s="28"/>
      <c r="Z315" s="25"/>
      <c r="AA315" s="54"/>
      <c r="AB315" s="30" t="str">
        <f t="shared" si="223"/>
        <v>Chile</v>
      </c>
      <c r="AC315" s="31" t="str">
        <f t="shared" si="223"/>
        <v>Año 2020</v>
      </c>
      <c r="AD315" s="32" t="str">
        <f t="shared" si="223"/>
        <v>Múltiples</v>
      </c>
      <c r="AE315" s="30" t="str">
        <f t="shared" si="223"/>
        <v>Ventas</v>
      </c>
      <c r="AG315" s="33" t="str">
        <f t="shared" si="208"/>
        <v>Reporte 1</v>
      </c>
      <c r="AH315" s="34" t="str">
        <f t="shared" si="225"/>
        <v>Ventas Estimadas Agricultura</v>
      </c>
      <c r="AI315" s="34" t="str">
        <f t="shared" si="225"/>
        <v>Ventas estimadas de empresas dedicadas a agricultura y/o ganadería</v>
      </c>
      <c r="AJ315" s="34" t="str">
        <f t="shared" si="209"/>
        <v>Número de Empresas y Ventas del Sector Agrícola según la Categoría de Tamaño Específica del Servicio de Impuestos Internos de Chile para el Año 2020</v>
      </c>
      <c r="AK315" s="35" t="str">
        <f t="shared" si="224"/>
        <v>Año 2020</v>
      </c>
      <c r="AL315" s="34" t="str">
        <f t="shared" si="224"/>
        <v>venta estimada, empresas en agricultura, cultivos, actividad económica, agricultura, ganadería</v>
      </c>
      <c r="AM315" s="36">
        <f t="shared" si="210"/>
        <v>0</v>
      </c>
      <c r="AN315" s="44" t="str">
        <f t="shared" si="221"/>
        <v>CHL</v>
      </c>
      <c r="AO315" s="44" t="str">
        <f t="shared" si="221"/>
        <v>País</v>
      </c>
      <c r="AP315" s="34" t="str">
        <f t="shared" si="221"/>
        <v>Número de Empleados de las empresas dedicadas a una actividad económica asociada a la agricultura o la ganadería, según tamaño de la empresa.</v>
      </c>
      <c r="AQ315" s="45">
        <f t="shared" si="221"/>
        <v>44324</v>
      </c>
      <c r="AR315" s="36" t="str">
        <f t="shared" si="221"/>
        <v>Español</v>
      </c>
      <c r="AS315" s="36" t="str">
        <f t="shared" si="221"/>
        <v>Naty</v>
      </c>
      <c r="AT315" s="40" t="str">
        <f t="shared" si="221"/>
        <v>No Aplica</v>
      </c>
      <c r="AU315" s="40" t="str">
        <f t="shared" si="221"/>
        <v>No Aplica</v>
      </c>
      <c r="AV315" s="40" t="str">
        <f t="shared" si="221"/>
        <v>No Aplica</v>
      </c>
      <c r="AW315" s="35">
        <f t="shared" si="221"/>
        <v>100117006</v>
      </c>
      <c r="AX315" s="41" t="e">
        <f t="shared" si="221"/>
        <v>#REF!</v>
      </c>
      <c r="AY315" s="46" t="str">
        <f t="shared" si="221"/>
        <v>Fruta</v>
      </c>
      <c r="AZ315" s="40">
        <f t="shared" si="221"/>
        <v>38</v>
      </c>
      <c r="BA315" s="41" t="e">
        <f>+VLOOKUP($Z315,[2]!Temporalidad[[nombre]:[Columna1]],7,0)</f>
        <v>#REF!</v>
      </c>
      <c r="BB315" s="41" t="e">
        <f>+VLOOKUP($B315,[2]!Tipo_Gráfico[#Data],2,0)</f>
        <v>#REF!</v>
      </c>
      <c r="BC315" s="36" t="str">
        <f t="shared" si="216"/>
        <v>Servicio de Impuestos Internos , Ministerio de Hacienda, Chile</v>
      </c>
      <c r="BD315" s="35" t="e">
        <f>+VLOOKUP($AA315,[2]!unidad_medida[[nombre]:[Columna1]],2,0)</f>
        <v>#REF!</v>
      </c>
      <c r="BE315" s="40" t="str">
        <f t="shared" si="222"/>
        <v>No Aplica</v>
      </c>
      <c r="BF315" s="40" t="str">
        <f t="shared" si="222"/>
        <v>No Aplica</v>
      </c>
      <c r="BG315" s="40" t="str">
        <f t="shared" si="222"/>
        <v>No Aplica</v>
      </c>
      <c r="BH315" s="41" t="e">
        <f>+VLOOKUP($AP315,[2]!Responsables[#Data],3,0)</f>
        <v>#REF!</v>
      </c>
      <c r="BI315" s="41" t="e">
        <f>+VLOOKUP($AA315,[2]!unidad_medida[[nombre]:[Columna1]],5,0)</f>
        <v>#REF!</v>
      </c>
    </row>
    <row r="316" spans="1:61" ht="24" x14ac:dyDescent="0.35">
      <c r="A316" s="58" t="s">
        <v>250</v>
      </c>
      <c r="B316" s="58" t="s">
        <v>251</v>
      </c>
      <c r="C316" s="59">
        <v>4.3</v>
      </c>
      <c r="D316" s="19">
        <v>1</v>
      </c>
      <c r="E316" s="20" t="s">
        <v>47</v>
      </c>
      <c r="F316" s="21"/>
      <c r="G316" s="22"/>
      <c r="H316" s="23" t="s">
        <v>48</v>
      </c>
      <c r="I316" s="22"/>
      <c r="J316" s="24">
        <v>1</v>
      </c>
      <c r="K316" s="22"/>
      <c r="L316" s="22"/>
      <c r="M316" s="22"/>
      <c r="N316" s="22"/>
      <c r="O316" s="22"/>
      <c r="P316" s="53" t="str">
        <f>+"Número de Empresas del Sector Agrícola por Tipo de Cultivo en la Categoría de Tamaño Específica: "&amp;R316&amp;" del Servicio de Impuestos Internos de Chile para el Año 2020 (empleados)"</f>
        <v>Número de Empresas del Sector Agrícola por Tipo de Cultivo en la Categoría de Tamaño Específica: SIN VENTAS del Servicio de Impuestos Internos de Chile para el Año 2020 (empleados)</v>
      </c>
      <c r="Q316" s="20" t="s">
        <v>49</v>
      </c>
      <c r="R316" s="26" t="s">
        <v>50</v>
      </c>
      <c r="S316" s="27">
        <f>+J316</f>
        <v>1</v>
      </c>
      <c r="T316" s="28"/>
      <c r="U316" s="28"/>
      <c r="V316" s="28"/>
      <c r="W316" s="28"/>
      <c r="X316" s="28"/>
      <c r="Y316" s="28"/>
      <c r="Z316" s="25" t="str">
        <f>+"https://analytics.zoho.com/open-view/2395394000001035438?ZOHO_CRITERIA=%224.5%22.%22Id_Tama%C3%B1o_Espec%C3%ADfico%22%3D"&amp;S316</f>
        <v>https://analytics.zoho.com/open-view/2395394000001035438?ZOHO_CRITERIA=%224.5%22.%22Id_Tama%C3%B1o_Espec%C3%ADfico%22%3D1</v>
      </c>
      <c r="AA316" s="29" t="s">
        <v>51</v>
      </c>
      <c r="AB316" s="30" t="s">
        <v>52</v>
      </c>
      <c r="AC316" s="31" t="s">
        <v>53</v>
      </c>
      <c r="AD316" s="32" t="s">
        <v>54</v>
      </c>
      <c r="AE316" s="30" t="s">
        <v>55</v>
      </c>
      <c r="AG316" s="33" t="str">
        <f>+IF(Q316="","",Q316)</f>
        <v>Gráfico 1</v>
      </c>
      <c r="AH316" s="34" t="s">
        <v>56</v>
      </c>
      <c r="AI316" s="34" t="str">
        <f>+"Número de empresas dedicadas a agricultura y/o ganadería clasificadas por el Servicio de Impuestos Internos de tamaño "&amp;R316</f>
        <v>Número de empresas dedicadas a agricultura y/o ganadería clasificadas por el Servicio de Impuestos Internos de tamaño SIN VENTAS</v>
      </c>
      <c r="AJ316" s="34" t="str">
        <f>+P316</f>
        <v>Número de Empresas del Sector Agrícola por Tipo de Cultivo en la Categoría de Tamaño Específica: SIN VENTAS del Servicio de Impuestos Internos de Chile para el Año 2020 (empleados)</v>
      </c>
      <c r="AK316" s="35" t="s">
        <v>53</v>
      </c>
      <c r="AL316" s="34" t="s">
        <v>57</v>
      </c>
      <c r="AM316" s="36" t="str">
        <f>+AA316</f>
        <v>https://analytics.zoho.com/open-view/2395394000001035438?ZOHO_CRITERIA=%224.5%22.%22Id_Tama%C3%B1o_Espec%C3%ADfico%22%3D1</v>
      </c>
      <c r="AN316" s="37" t="s">
        <v>58</v>
      </c>
      <c r="AO316" s="37" t="s">
        <v>59</v>
      </c>
      <c r="AP316" s="34" t="s">
        <v>60</v>
      </c>
      <c r="AQ316" s="38">
        <v>44324</v>
      </c>
      <c r="AR316" s="39" t="s">
        <v>61</v>
      </c>
      <c r="AS316" s="39" t="s">
        <v>62</v>
      </c>
      <c r="AT316" s="40" t="s">
        <v>63</v>
      </c>
      <c r="AU316" s="40" t="s">
        <v>63</v>
      </c>
      <c r="AV316" s="40" t="s">
        <v>63</v>
      </c>
      <c r="AW316" s="35">
        <v>100100000</v>
      </c>
      <c r="AX316" s="41" t="e">
        <f>++VLOOKUP($AB316,[3]!Parametros[[nombre]:[Columna1]],5,0)</f>
        <v>#REF!</v>
      </c>
      <c r="AY316" s="42" t="s">
        <v>64</v>
      </c>
      <c r="AZ316" s="43">
        <v>38</v>
      </c>
      <c r="BA316" s="41" t="e">
        <f>+VLOOKUP($Z316,[3]!Temporalidad[[nombre]:[Columna1]],7,0)</f>
        <v>#REF!</v>
      </c>
      <c r="BB316" s="41" t="e">
        <f>+VLOOKUP($B316,[3]!Tipo_Gráfico[#Data],2,0)</f>
        <v>#REF!</v>
      </c>
      <c r="BC316" s="39" t="s">
        <v>65</v>
      </c>
      <c r="BD316" s="35" t="e">
        <f>+VLOOKUP($AA316,[3]!unidad_medida[[nombre]:[Columna1]],2,0)</f>
        <v>#REF!</v>
      </c>
      <c r="BE316" s="43" t="s">
        <v>63</v>
      </c>
      <c r="BF316" s="43" t="s">
        <v>63</v>
      </c>
      <c r="BG316" s="43" t="s">
        <v>63</v>
      </c>
      <c r="BH316" s="41" t="e">
        <f>+VLOOKUP($AP316,[3]!Responsables[#Data],3,0)</f>
        <v>#REF!</v>
      </c>
      <c r="BI316" s="41" t="e">
        <f>+VLOOKUP($AA316,[3]!unidad_medida[[nombre]:[Columna1]],5,0)</f>
        <v>#REF!</v>
      </c>
    </row>
    <row r="317" spans="1:61" ht="24" x14ac:dyDescent="0.35">
      <c r="A317" s="58" t="s">
        <v>250</v>
      </c>
      <c r="B317" s="58" t="s">
        <v>251</v>
      </c>
      <c r="C317" s="59">
        <v>4.3</v>
      </c>
      <c r="D317" s="19">
        <f>+IF(E317="","",D316+1)</f>
        <v>2</v>
      </c>
      <c r="E317" s="20" t="str">
        <f>+E316</f>
        <v>GR</v>
      </c>
      <c r="F317" s="21"/>
      <c r="G317" s="22"/>
      <c r="H317" s="23" t="s">
        <v>48</v>
      </c>
      <c r="I317" s="22"/>
      <c r="J317" s="24">
        <v>2</v>
      </c>
      <c r="K317" s="22"/>
      <c r="L317" s="22"/>
      <c r="M317" s="22"/>
      <c r="N317" s="22"/>
      <c r="O317" s="22"/>
      <c r="P317" s="53" t="str">
        <f t="shared" ref="P317:P328" si="226">+"Número de Empresas del Sector Agrícola por Tipo de Cultivo en la Categoría de Tamaño Específica: "&amp;R317&amp;" del Servicio de Impuestos Internos de Chile para el Año 2020 (empleados)"</f>
        <v>Número de Empresas del Sector Agrícola por Tipo de Cultivo en la Categoría de Tamaño Específica: PEQUEÑA 2 del Servicio de Impuestos Internos de Chile para el Año 2020 (empleados)</v>
      </c>
      <c r="Q317" s="20" t="str">
        <f>+Q316</f>
        <v>Gráfico 1</v>
      </c>
      <c r="R317" s="26" t="s">
        <v>66</v>
      </c>
      <c r="S317" s="27">
        <f t="shared" ref="S317:S367" si="227">+J317</f>
        <v>2</v>
      </c>
      <c r="T317" s="28"/>
      <c r="U317" s="28"/>
      <c r="V317" s="28"/>
      <c r="W317" s="28"/>
      <c r="X317" s="28"/>
      <c r="Y317" s="28"/>
      <c r="Z317" s="25" t="str">
        <f t="shared" ref="Z317:Z328" si="228">+"https://analytics.zoho.com/open-view/2395394000001035438?ZOHO_CRITERIA=%224.5%22.%22Id_Tama%C3%B1o_Espec%C3%ADfico%22%3D"&amp;S317</f>
        <v>https://analytics.zoho.com/open-view/2395394000001035438?ZOHO_CRITERIA=%224.5%22.%22Id_Tama%C3%B1o_Espec%C3%ADfico%22%3D2</v>
      </c>
      <c r="AA317" s="29" t="s">
        <v>67</v>
      </c>
      <c r="AB317" s="30" t="str">
        <f>+AB316</f>
        <v>Chile</v>
      </c>
      <c r="AC317" s="31" t="str">
        <f>+AC316</f>
        <v>Año 2020</v>
      </c>
      <c r="AD317" s="32" t="str">
        <f>+AD316</f>
        <v>empresas</v>
      </c>
      <c r="AE317" s="30" t="str">
        <f>+AE316</f>
        <v>Número</v>
      </c>
      <c r="AG317" s="33" t="str">
        <f t="shared" ref="AG317:AG380" si="229">+IF(Q317="","",Q317)</f>
        <v>Gráfico 1</v>
      </c>
      <c r="AH317" s="34" t="str">
        <f>+AH316</f>
        <v>Número de Empresas Agrícultura</v>
      </c>
      <c r="AI317" s="34" t="str">
        <f t="shared" ref="AI317:AI328" si="230">+"Número de empresas dedicadas a agricultura y/o ganadería clasificadas por el Servicio de Impuestos Internos de tamaño "&amp;R317</f>
        <v>Número de empresas dedicadas a agricultura y/o ganadería clasificadas por el Servicio de Impuestos Internos de tamaño PEQUEÑA 2</v>
      </c>
      <c r="AJ317" s="34" t="str">
        <f t="shared" ref="AJ317:AJ380" si="231">+P317</f>
        <v>Número de Empresas del Sector Agrícola por Tipo de Cultivo en la Categoría de Tamaño Específica: PEQUEÑA 2 del Servicio de Impuestos Internos de Chile para el Año 2020 (empleados)</v>
      </c>
      <c r="AK317" s="35" t="str">
        <f>+AK316</f>
        <v>Año 2020</v>
      </c>
      <c r="AL317" s="34" t="str">
        <f>+AL316</f>
        <v>venta estimada, empresas en agricultura, cultivos, actividad económica, agricultura, ganadería</v>
      </c>
      <c r="AM317" s="36" t="str">
        <f t="shared" ref="AM317:AM380" si="232">+AA317</f>
        <v>https://analytics.zoho.com/open-view/2395394000001035438?ZOHO_CRITERIA=%224.5%22.%22Id_Tama%C3%B1o_Espec%C3%ADfico%22%3D2</v>
      </c>
      <c r="AN317" s="44" t="str">
        <f t="shared" ref="AN317:AZ332" si="233">+AN316</f>
        <v>CHL</v>
      </c>
      <c r="AO317" s="44" t="str">
        <f t="shared" si="233"/>
        <v>País</v>
      </c>
      <c r="AP317" s="34" t="str">
        <f t="shared" si="233"/>
        <v>Número de Empleados de las empresas dedicadas a una actividad económica asociada a la agricultura o la ganadería, según tamaño de la empresa.</v>
      </c>
      <c r="AQ317" s="45">
        <f t="shared" si="233"/>
        <v>44324</v>
      </c>
      <c r="AR317" s="36" t="str">
        <f t="shared" si="233"/>
        <v>Español</v>
      </c>
      <c r="AS317" s="36" t="str">
        <f t="shared" si="233"/>
        <v>Naty</v>
      </c>
      <c r="AT317" s="40" t="str">
        <f t="shared" si="233"/>
        <v>No Aplica</v>
      </c>
      <c r="AU317" s="40" t="str">
        <f t="shared" si="233"/>
        <v>No Aplica</v>
      </c>
      <c r="AV317" s="40" t="str">
        <f t="shared" si="233"/>
        <v>No Aplica</v>
      </c>
      <c r="AW317" s="35">
        <f>+AW316</f>
        <v>100100000</v>
      </c>
      <c r="AX317" s="41" t="e">
        <f>+AX316</f>
        <v>#REF!</v>
      </c>
      <c r="AY317" s="46" t="str">
        <f>+AY316</f>
        <v>Fruta</v>
      </c>
      <c r="AZ317" s="40">
        <f>+AZ316</f>
        <v>38</v>
      </c>
      <c r="BA317" s="41" t="e">
        <f>+VLOOKUP($Z317,[3]!Temporalidad[[nombre]:[Columna1]],7,0)</f>
        <v>#REF!</v>
      </c>
      <c r="BB317" s="41" t="e">
        <f>+VLOOKUP($B317,[3]!Tipo_Gráfico[#Data],2,0)</f>
        <v>#REF!</v>
      </c>
      <c r="BC317" s="36" t="str">
        <f>+BC316</f>
        <v>Servicio de Impuestos Internos , Ministerio de Hacienda, Chile</v>
      </c>
      <c r="BD317" s="35" t="e">
        <f>+VLOOKUP($AA317,[3]!unidad_medida[[nombre]:[Columna1]],2,0)</f>
        <v>#REF!</v>
      </c>
      <c r="BE317" s="40" t="str">
        <f t="shared" ref="BE317:BG332" si="234">+BE316</f>
        <v>No Aplica</v>
      </c>
      <c r="BF317" s="40" t="str">
        <f t="shared" si="234"/>
        <v>No Aplica</v>
      </c>
      <c r="BG317" s="40" t="str">
        <f t="shared" si="234"/>
        <v>No Aplica</v>
      </c>
      <c r="BH317" s="41" t="e">
        <f>+VLOOKUP($AP317,[3]!Responsables[#Data],3,0)</f>
        <v>#REF!</v>
      </c>
      <c r="BI317" s="41" t="e">
        <f>+VLOOKUP($AA317,[3]!unidad_medida[[nombre]:[Columna1]],5,0)</f>
        <v>#REF!</v>
      </c>
    </row>
    <row r="318" spans="1:61" ht="24" x14ac:dyDescent="0.35">
      <c r="A318" s="58" t="s">
        <v>250</v>
      </c>
      <c r="B318" s="58" t="s">
        <v>251</v>
      </c>
      <c r="C318" s="59">
        <v>4.3</v>
      </c>
      <c r="D318" s="19">
        <f t="shared" ref="D318:D381" si="235">+IF(E318="","",D317+1)</f>
        <v>3</v>
      </c>
      <c r="E318" s="20" t="str">
        <f t="shared" ref="E318:E329" si="236">+E317</f>
        <v>GR</v>
      </c>
      <c r="F318" s="21"/>
      <c r="G318" s="22"/>
      <c r="H318" s="23" t="s">
        <v>48</v>
      </c>
      <c r="I318" s="22"/>
      <c r="J318" s="24">
        <v>3</v>
      </c>
      <c r="K318" s="22"/>
      <c r="L318" s="22"/>
      <c r="M318" s="22"/>
      <c r="N318" s="22"/>
      <c r="O318" s="22"/>
      <c r="P318" s="53" t="str">
        <f t="shared" si="226"/>
        <v>Número de Empresas del Sector Agrícola por Tipo de Cultivo en la Categoría de Tamaño Específica: MICRO 1 del Servicio de Impuestos Internos de Chile para el Año 2020 (empleados)</v>
      </c>
      <c r="Q318" s="20" t="str">
        <f t="shared" ref="Q318:Q354" si="237">+Q317</f>
        <v>Gráfico 1</v>
      </c>
      <c r="R318" s="26" t="s">
        <v>68</v>
      </c>
      <c r="S318" s="27">
        <f t="shared" si="227"/>
        <v>3</v>
      </c>
      <c r="T318" s="28"/>
      <c r="U318" s="28"/>
      <c r="V318" s="28"/>
      <c r="W318" s="28"/>
      <c r="X318" s="28"/>
      <c r="Y318" s="28"/>
      <c r="Z318" s="25" t="str">
        <f t="shared" si="228"/>
        <v>https://analytics.zoho.com/open-view/2395394000001035438?ZOHO_CRITERIA=%224.5%22.%22Id_Tama%C3%B1o_Espec%C3%ADfico%22%3D3</v>
      </c>
      <c r="AA318" s="29" t="s">
        <v>69</v>
      </c>
      <c r="AB318" s="30" t="str">
        <f t="shared" ref="AB318:AE333" si="238">+AB317</f>
        <v>Chile</v>
      </c>
      <c r="AC318" s="31" t="str">
        <f t="shared" si="238"/>
        <v>Año 2020</v>
      </c>
      <c r="AD318" s="32" t="str">
        <f t="shared" si="238"/>
        <v>empresas</v>
      </c>
      <c r="AE318" s="30" t="str">
        <f t="shared" si="238"/>
        <v>Número</v>
      </c>
      <c r="AG318" s="33" t="str">
        <f t="shared" si="229"/>
        <v>Gráfico 1</v>
      </c>
      <c r="AH318" s="34" t="str">
        <f t="shared" ref="AH318:AH381" si="239">+AH317</f>
        <v>Número de Empresas Agrícultura</v>
      </c>
      <c r="AI318" s="34" t="str">
        <f t="shared" si="230"/>
        <v>Número de empresas dedicadas a agricultura y/o ganadería clasificadas por el Servicio de Impuestos Internos de tamaño MICRO 1</v>
      </c>
      <c r="AJ318" s="34" t="str">
        <f t="shared" si="231"/>
        <v>Número de Empresas del Sector Agrícola por Tipo de Cultivo en la Categoría de Tamaño Específica: MICRO 1 del Servicio de Impuestos Internos de Chile para el Año 2020 (empleados)</v>
      </c>
      <c r="AK318" s="35" t="str">
        <f t="shared" ref="AK318:AL333" si="240">+AK317</f>
        <v>Año 2020</v>
      </c>
      <c r="AL318" s="34" t="str">
        <f t="shared" si="240"/>
        <v>venta estimada, empresas en agricultura, cultivos, actividad económica, agricultura, ganadería</v>
      </c>
      <c r="AM318" s="36" t="str">
        <f t="shared" si="232"/>
        <v>https://analytics.zoho.com/open-view/2395394000001035438?ZOHO_CRITERIA=%224.5%22.%22Id_Tama%C3%B1o_Espec%C3%ADfico%22%3D3</v>
      </c>
      <c r="AN318" s="44" t="str">
        <f t="shared" si="233"/>
        <v>CHL</v>
      </c>
      <c r="AO318" s="44" t="str">
        <f t="shared" si="233"/>
        <v>País</v>
      </c>
      <c r="AP318" s="34" t="str">
        <f t="shared" si="233"/>
        <v>Número de Empleados de las empresas dedicadas a una actividad económica asociada a la agricultura o la ganadería, según tamaño de la empresa.</v>
      </c>
      <c r="AQ318" s="45">
        <f t="shared" si="233"/>
        <v>44324</v>
      </c>
      <c r="AR318" s="36" t="str">
        <f t="shared" si="233"/>
        <v>Español</v>
      </c>
      <c r="AS318" s="36" t="str">
        <f t="shared" si="233"/>
        <v>Naty</v>
      </c>
      <c r="AT318" s="40" t="str">
        <f t="shared" si="233"/>
        <v>No Aplica</v>
      </c>
      <c r="AU318" s="40" t="str">
        <f t="shared" si="233"/>
        <v>No Aplica</v>
      </c>
      <c r="AV318" s="40" t="str">
        <f t="shared" si="233"/>
        <v>No Aplica</v>
      </c>
      <c r="AW318" s="35">
        <f t="shared" si="233"/>
        <v>100100000</v>
      </c>
      <c r="AX318" s="41" t="e">
        <f t="shared" si="233"/>
        <v>#REF!</v>
      </c>
      <c r="AY318" s="46" t="str">
        <f t="shared" si="233"/>
        <v>Fruta</v>
      </c>
      <c r="AZ318" s="40">
        <f t="shared" si="233"/>
        <v>38</v>
      </c>
      <c r="BA318" s="41" t="e">
        <f>+VLOOKUP($Z318,[3]!Temporalidad[[nombre]:[Columna1]],7,0)</f>
        <v>#REF!</v>
      </c>
      <c r="BB318" s="41" t="e">
        <f>+VLOOKUP($B318,[3]!Tipo_Gráfico[#Data],2,0)</f>
        <v>#REF!</v>
      </c>
      <c r="BC318" s="36" t="str">
        <f t="shared" ref="BC318:BC381" si="241">+BC317</f>
        <v>Servicio de Impuestos Internos , Ministerio de Hacienda, Chile</v>
      </c>
      <c r="BD318" s="35" t="e">
        <f>+VLOOKUP($AA318,[3]!unidad_medida[[nombre]:[Columna1]],2,0)</f>
        <v>#REF!</v>
      </c>
      <c r="BE318" s="40" t="str">
        <f t="shared" si="234"/>
        <v>No Aplica</v>
      </c>
      <c r="BF318" s="40" t="str">
        <f t="shared" si="234"/>
        <v>No Aplica</v>
      </c>
      <c r="BG318" s="40" t="str">
        <f t="shared" si="234"/>
        <v>No Aplica</v>
      </c>
      <c r="BH318" s="41" t="e">
        <f>+VLOOKUP($AP318,[3]!Responsables[#Data],3,0)</f>
        <v>#REF!</v>
      </c>
      <c r="BI318" s="41" t="e">
        <f>+VLOOKUP($AA318,[3]!unidad_medida[[nombre]:[Columna1]],5,0)</f>
        <v>#REF!</v>
      </c>
    </row>
    <row r="319" spans="1:61" ht="24" x14ac:dyDescent="0.35">
      <c r="A319" s="58" t="s">
        <v>250</v>
      </c>
      <c r="B319" s="58" t="s">
        <v>251</v>
      </c>
      <c r="C319" s="59">
        <v>4.3</v>
      </c>
      <c r="D319" s="19">
        <f t="shared" si="235"/>
        <v>4</v>
      </c>
      <c r="E319" s="20" t="str">
        <f t="shared" si="236"/>
        <v>GR</v>
      </c>
      <c r="F319" s="21"/>
      <c r="G319" s="22"/>
      <c r="H319" s="23" t="s">
        <v>48</v>
      </c>
      <c r="I319" s="22"/>
      <c r="J319" s="24">
        <v>4</v>
      </c>
      <c r="K319" s="22"/>
      <c r="L319" s="22"/>
      <c r="M319" s="22"/>
      <c r="N319" s="22"/>
      <c r="O319" s="22"/>
      <c r="P319" s="53" t="str">
        <f t="shared" si="226"/>
        <v>Número de Empresas del Sector Agrícola por Tipo de Cultivo en la Categoría de Tamaño Específica: MEDIANA 1 del Servicio de Impuestos Internos de Chile para el Año 2020 (empleados)</v>
      </c>
      <c r="Q319" s="20" t="str">
        <f t="shared" si="237"/>
        <v>Gráfico 1</v>
      </c>
      <c r="R319" s="26" t="s">
        <v>70</v>
      </c>
      <c r="S319" s="27">
        <f t="shared" si="227"/>
        <v>4</v>
      </c>
      <c r="T319" s="28"/>
      <c r="U319" s="28"/>
      <c r="V319" s="28"/>
      <c r="W319" s="28"/>
      <c r="X319" s="28"/>
      <c r="Y319" s="28"/>
      <c r="Z319" s="25" t="str">
        <f t="shared" si="228"/>
        <v>https://analytics.zoho.com/open-view/2395394000001035438?ZOHO_CRITERIA=%224.5%22.%22Id_Tama%C3%B1o_Espec%C3%ADfico%22%3D4</v>
      </c>
      <c r="AA319" s="29" t="s">
        <v>71</v>
      </c>
      <c r="AB319" s="30" t="str">
        <f t="shared" si="238"/>
        <v>Chile</v>
      </c>
      <c r="AC319" s="31" t="str">
        <f t="shared" si="238"/>
        <v>Año 2020</v>
      </c>
      <c r="AD319" s="32" t="str">
        <f t="shared" si="238"/>
        <v>empresas</v>
      </c>
      <c r="AE319" s="30" t="str">
        <f t="shared" si="238"/>
        <v>Número</v>
      </c>
      <c r="AG319" s="33" t="str">
        <f t="shared" si="229"/>
        <v>Gráfico 1</v>
      </c>
      <c r="AH319" s="34" t="str">
        <f t="shared" si="239"/>
        <v>Número de Empresas Agrícultura</v>
      </c>
      <c r="AI319" s="34" t="str">
        <f t="shared" si="230"/>
        <v>Número de empresas dedicadas a agricultura y/o ganadería clasificadas por el Servicio de Impuestos Internos de tamaño MEDIANA 1</v>
      </c>
      <c r="AJ319" s="34" t="str">
        <f t="shared" si="231"/>
        <v>Número de Empresas del Sector Agrícola por Tipo de Cultivo en la Categoría de Tamaño Específica: MEDIANA 1 del Servicio de Impuestos Internos de Chile para el Año 2020 (empleados)</v>
      </c>
      <c r="AK319" s="35" t="str">
        <f t="shared" si="240"/>
        <v>Año 2020</v>
      </c>
      <c r="AL319" s="34" t="str">
        <f t="shared" si="240"/>
        <v>venta estimada, empresas en agricultura, cultivos, actividad económica, agricultura, ganadería</v>
      </c>
      <c r="AM319" s="36" t="str">
        <f t="shared" si="232"/>
        <v>https://analytics.zoho.com/open-view/2395394000001035438?ZOHO_CRITERIA=%224.5%22.%22Id_Tama%C3%B1o_Espec%C3%ADfico%22%3D4</v>
      </c>
      <c r="AN319" s="44" t="str">
        <f t="shared" si="233"/>
        <v>CHL</v>
      </c>
      <c r="AO319" s="44" t="str">
        <f t="shared" si="233"/>
        <v>País</v>
      </c>
      <c r="AP319" s="34" t="str">
        <f t="shared" si="233"/>
        <v>Número de Empleados de las empresas dedicadas a una actividad económica asociada a la agricultura o la ganadería, según tamaño de la empresa.</v>
      </c>
      <c r="AQ319" s="45">
        <f t="shared" si="233"/>
        <v>44324</v>
      </c>
      <c r="AR319" s="36" t="str">
        <f t="shared" si="233"/>
        <v>Español</v>
      </c>
      <c r="AS319" s="36" t="str">
        <f t="shared" si="233"/>
        <v>Naty</v>
      </c>
      <c r="AT319" s="40" t="str">
        <f t="shared" si="233"/>
        <v>No Aplica</v>
      </c>
      <c r="AU319" s="40" t="str">
        <f t="shared" si="233"/>
        <v>No Aplica</v>
      </c>
      <c r="AV319" s="40" t="str">
        <f t="shared" si="233"/>
        <v>No Aplica</v>
      </c>
      <c r="AW319" s="35">
        <f t="shared" si="233"/>
        <v>100100000</v>
      </c>
      <c r="AX319" s="41" t="e">
        <f t="shared" si="233"/>
        <v>#REF!</v>
      </c>
      <c r="AY319" s="46" t="str">
        <f t="shared" si="233"/>
        <v>Fruta</v>
      </c>
      <c r="AZ319" s="40">
        <f t="shared" si="233"/>
        <v>38</v>
      </c>
      <c r="BA319" s="41" t="e">
        <f>+VLOOKUP($Z319,[3]!Temporalidad[[nombre]:[Columna1]],7,0)</f>
        <v>#REF!</v>
      </c>
      <c r="BB319" s="41" t="e">
        <f>+VLOOKUP($B319,[3]!Tipo_Gráfico[#Data],2,0)</f>
        <v>#REF!</v>
      </c>
      <c r="BC319" s="36" t="str">
        <f t="shared" si="241"/>
        <v>Servicio de Impuestos Internos , Ministerio de Hacienda, Chile</v>
      </c>
      <c r="BD319" s="35" t="e">
        <f>+VLOOKUP($AA319,[3]!unidad_medida[[nombre]:[Columna1]],2,0)</f>
        <v>#REF!</v>
      </c>
      <c r="BE319" s="40" t="str">
        <f t="shared" si="234"/>
        <v>No Aplica</v>
      </c>
      <c r="BF319" s="40" t="str">
        <f t="shared" si="234"/>
        <v>No Aplica</v>
      </c>
      <c r="BG319" s="40" t="str">
        <f t="shared" si="234"/>
        <v>No Aplica</v>
      </c>
      <c r="BH319" s="41" t="e">
        <f>+VLOOKUP($AP319,[3]!Responsables[#Data],3,0)</f>
        <v>#REF!</v>
      </c>
      <c r="BI319" s="41" t="e">
        <f>+VLOOKUP($AA319,[3]!unidad_medida[[nombre]:[Columna1]],5,0)</f>
        <v>#REF!</v>
      </c>
    </row>
    <row r="320" spans="1:61" ht="24" x14ac:dyDescent="0.35">
      <c r="A320" s="58" t="s">
        <v>250</v>
      </c>
      <c r="B320" s="58" t="s">
        <v>251</v>
      </c>
      <c r="C320" s="59">
        <v>4.3</v>
      </c>
      <c r="D320" s="19">
        <f t="shared" si="235"/>
        <v>5</v>
      </c>
      <c r="E320" s="20" t="str">
        <f t="shared" si="236"/>
        <v>GR</v>
      </c>
      <c r="F320" s="21"/>
      <c r="G320" s="22"/>
      <c r="H320" s="23" t="s">
        <v>48</v>
      </c>
      <c r="I320" s="22"/>
      <c r="J320" s="24">
        <v>5</v>
      </c>
      <c r="K320" s="22"/>
      <c r="L320" s="22"/>
      <c r="M320" s="22"/>
      <c r="N320" s="22"/>
      <c r="O320" s="22"/>
      <c r="P320" s="53" t="str">
        <f t="shared" si="226"/>
        <v>Número de Empresas del Sector Agrícola por Tipo de Cultivo en la Categoría de Tamaño Específica: MICRO 2 del Servicio de Impuestos Internos de Chile para el Año 2020 (empleados)</v>
      </c>
      <c r="Q320" s="20" t="str">
        <f t="shared" si="237"/>
        <v>Gráfico 1</v>
      </c>
      <c r="R320" s="26" t="s">
        <v>72</v>
      </c>
      <c r="S320" s="27">
        <f t="shared" si="227"/>
        <v>5</v>
      </c>
      <c r="T320" s="28"/>
      <c r="U320" s="28"/>
      <c r="V320" s="28"/>
      <c r="W320" s="28"/>
      <c r="X320" s="28"/>
      <c r="Y320" s="28"/>
      <c r="Z320" s="25" t="str">
        <f t="shared" si="228"/>
        <v>https://analytics.zoho.com/open-view/2395394000001035438?ZOHO_CRITERIA=%224.5%22.%22Id_Tama%C3%B1o_Espec%C3%ADfico%22%3D5</v>
      </c>
      <c r="AA320" s="29" t="s">
        <v>73</v>
      </c>
      <c r="AB320" s="30" t="str">
        <f t="shared" si="238"/>
        <v>Chile</v>
      </c>
      <c r="AC320" s="31" t="str">
        <f t="shared" si="238"/>
        <v>Año 2020</v>
      </c>
      <c r="AD320" s="32" t="str">
        <f t="shared" si="238"/>
        <v>empresas</v>
      </c>
      <c r="AE320" s="30" t="str">
        <f t="shared" si="238"/>
        <v>Número</v>
      </c>
      <c r="AG320" s="33" t="str">
        <f t="shared" si="229"/>
        <v>Gráfico 1</v>
      </c>
      <c r="AH320" s="34" t="str">
        <f t="shared" si="239"/>
        <v>Número de Empresas Agrícultura</v>
      </c>
      <c r="AI320" s="34" t="str">
        <f t="shared" si="230"/>
        <v>Número de empresas dedicadas a agricultura y/o ganadería clasificadas por el Servicio de Impuestos Internos de tamaño MICRO 2</v>
      </c>
      <c r="AJ320" s="34" t="str">
        <f t="shared" si="231"/>
        <v>Número de Empresas del Sector Agrícola por Tipo de Cultivo en la Categoría de Tamaño Específica: MICRO 2 del Servicio de Impuestos Internos de Chile para el Año 2020 (empleados)</v>
      </c>
      <c r="AK320" s="35" t="str">
        <f t="shared" si="240"/>
        <v>Año 2020</v>
      </c>
      <c r="AL320" s="34" t="str">
        <f t="shared" si="240"/>
        <v>venta estimada, empresas en agricultura, cultivos, actividad económica, agricultura, ganadería</v>
      </c>
      <c r="AM320" s="36" t="str">
        <f t="shared" si="232"/>
        <v>https://analytics.zoho.com/open-view/2395394000001035438?ZOHO_CRITERIA=%224.5%22.%22Id_Tama%C3%B1o_Espec%C3%ADfico%22%3D5</v>
      </c>
      <c r="AN320" s="44" t="str">
        <f t="shared" si="233"/>
        <v>CHL</v>
      </c>
      <c r="AO320" s="44" t="str">
        <f t="shared" si="233"/>
        <v>País</v>
      </c>
      <c r="AP320" s="34" t="str">
        <f t="shared" si="233"/>
        <v>Número de Empleados de las empresas dedicadas a una actividad económica asociada a la agricultura o la ganadería, según tamaño de la empresa.</v>
      </c>
      <c r="AQ320" s="45">
        <f t="shared" si="233"/>
        <v>44324</v>
      </c>
      <c r="AR320" s="36" t="str">
        <f t="shared" si="233"/>
        <v>Español</v>
      </c>
      <c r="AS320" s="36" t="str">
        <f t="shared" si="233"/>
        <v>Naty</v>
      </c>
      <c r="AT320" s="40" t="str">
        <f t="shared" si="233"/>
        <v>No Aplica</v>
      </c>
      <c r="AU320" s="40" t="str">
        <f t="shared" si="233"/>
        <v>No Aplica</v>
      </c>
      <c r="AV320" s="40" t="str">
        <f t="shared" si="233"/>
        <v>No Aplica</v>
      </c>
      <c r="AW320" s="35">
        <f t="shared" si="233"/>
        <v>100100000</v>
      </c>
      <c r="AX320" s="41" t="e">
        <f t="shared" si="233"/>
        <v>#REF!</v>
      </c>
      <c r="AY320" s="46" t="str">
        <f t="shared" si="233"/>
        <v>Fruta</v>
      </c>
      <c r="AZ320" s="40">
        <f t="shared" si="233"/>
        <v>38</v>
      </c>
      <c r="BA320" s="41" t="e">
        <f>+VLOOKUP($Z320,[3]!Temporalidad[[nombre]:[Columna1]],7,0)</f>
        <v>#REF!</v>
      </c>
      <c r="BB320" s="41" t="e">
        <f>+VLOOKUP($B320,[3]!Tipo_Gráfico[#Data],2,0)</f>
        <v>#REF!</v>
      </c>
      <c r="BC320" s="36" t="str">
        <f t="shared" si="241"/>
        <v>Servicio de Impuestos Internos , Ministerio de Hacienda, Chile</v>
      </c>
      <c r="BD320" s="35" t="e">
        <f>+VLOOKUP($AA320,[3]!unidad_medida[[nombre]:[Columna1]],2,0)</f>
        <v>#REF!</v>
      </c>
      <c r="BE320" s="40" t="str">
        <f t="shared" si="234"/>
        <v>No Aplica</v>
      </c>
      <c r="BF320" s="40" t="str">
        <f t="shared" si="234"/>
        <v>No Aplica</v>
      </c>
      <c r="BG320" s="40" t="str">
        <f t="shared" si="234"/>
        <v>No Aplica</v>
      </c>
      <c r="BH320" s="41" t="e">
        <f>+VLOOKUP($AP320,[3]!Responsables[#Data],3,0)</f>
        <v>#REF!</v>
      </c>
      <c r="BI320" s="41" t="e">
        <f>+VLOOKUP($AA320,[3]!unidad_medida[[nombre]:[Columna1]],5,0)</f>
        <v>#REF!</v>
      </c>
    </row>
    <row r="321" spans="1:61" ht="24" x14ac:dyDescent="0.35">
      <c r="A321" s="58" t="s">
        <v>250</v>
      </c>
      <c r="B321" s="58" t="s">
        <v>251</v>
      </c>
      <c r="C321" s="59">
        <v>4.3</v>
      </c>
      <c r="D321" s="19">
        <f t="shared" si="235"/>
        <v>6</v>
      </c>
      <c r="E321" s="20" t="str">
        <f t="shared" si="236"/>
        <v>GR</v>
      </c>
      <c r="F321" s="21"/>
      <c r="G321" s="22"/>
      <c r="H321" s="23" t="s">
        <v>48</v>
      </c>
      <c r="I321" s="22"/>
      <c r="J321" s="24">
        <v>6</v>
      </c>
      <c r="K321" s="22"/>
      <c r="L321" s="22"/>
      <c r="M321" s="22"/>
      <c r="N321" s="22"/>
      <c r="O321" s="22"/>
      <c r="P321" s="53" t="str">
        <f t="shared" si="226"/>
        <v>Número de Empresas del Sector Agrícola por Tipo de Cultivo en la Categoría de Tamaño Específica: PEQUEÑA 3 del Servicio de Impuestos Internos de Chile para el Año 2020 (empleados)</v>
      </c>
      <c r="Q321" s="20" t="str">
        <f t="shared" si="237"/>
        <v>Gráfico 1</v>
      </c>
      <c r="R321" s="26" t="s">
        <v>74</v>
      </c>
      <c r="S321" s="27">
        <f t="shared" si="227"/>
        <v>6</v>
      </c>
      <c r="T321" s="28"/>
      <c r="U321" s="28"/>
      <c r="V321" s="28"/>
      <c r="W321" s="28"/>
      <c r="X321" s="28"/>
      <c r="Y321" s="28"/>
      <c r="Z321" s="25" t="str">
        <f t="shared" si="228"/>
        <v>https://analytics.zoho.com/open-view/2395394000001035438?ZOHO_CRITERIA=%224.5%22.%22Id_Tama%C3%B1o_Espec%C3%ADfico%22%3D6</v>
      </c>
      <c r="AA321" s="29" t="s">
        <v>75</v>
      </c>
      <c r="AB321" s="30" t="str">
        <f t="shared" si="238"/>
        <v>Chile</v>
      </c>
      <c r="AC321" s="31" t="str">
        <f t="shared" si="238"/>
        <v>Año 2020</v>
      </c>
      <c r="AD321" s="32" t="str">
        <f t="shared" si="238"/>
        <v>empresas</v>
      </c>
      <c r="AE321" s="30" t="str">
        <f t="shared" si="238"/>
        <v>Número</v>
      </c>
      <c r="AG321" s="33" t="str">
        <f t="shared" si="229"/>
        <v>Gráfico 1</v>
      </c>
      <c r="AH321" s="34" t="str">
        <f t="shared" si="239"/>
        <v>Número de Empresas Agrícultura</v>
      </c>
      <c r="AI321" s="34" t="str">
        <f t="shared" si="230"/>
        <v>Número de empresas dedicadas a agricultura y/o ganadería clasificadas por el Servicio de Impuestos Internos de tamaño PEQUEÑA 3</v>
      </c>
      <c r="AJ321" s="34" t="str">
        <f t="shared" si="231"/>
        <v>Número de Empresas del Sector Agrícola por Tipo de Cultivo en la Categoría de Tamaño Específica: PEQUEÑA 3 del Servicio de Impuestos Internos de Chile para el Año 2020 (empleados)</v>
      </c>
      <c r="AK321" s="35" t="str">
        <f t="shared" si="240"/>
        <v>Año 2020</v>
      </c>
      <c r="AL321" s="34" t="str">
        <f t="shared" si="240"/>
        <v>venta estimada, empresas en agricultura, cultivos, actividad económica, agricultura, ganadería</v>
      </c>
      <c r="AM321" s="36" t="str">
        <f t="shared" si="232"/>
        <v>https://analytics.zoho.com/open-view/2395394000001035438?ZOHO_CRITERIA=%224.5%22.%22Id_Tama%C3%B1o_Espec%C3%ADfico%22%3D6</v>
      </c>
      <c r="AN321" s="44" t="str">
        <f t="shared" si="233"/>
        <v>CHL</v>
      </c>
      <c r="AO321" s="44" t="str">
        <f t="shared" si="233"/>
        <v>País</v>
      </c>
      <c r="AP321" s="34" t="str">
        <f t="shared" si="233"/>
        <v>Número de Empleados de las empresas dedicadas a una actividad económica asociada a la agricultura o la ganadería, según tamaño de la empresa.</v>
      </c>
      <c r="AQ321" s="45">
        <f t="shared" si="233"/>
        <v>44324</v>
      </c>
      <c r="AR321" s="36" t="str">
        <f t="shared" si="233"/>
        <v>Español</v>
      </c>
      <c r="AS321" s="36" t="str">
        <f t="shared" si="233"/>
        <v>Naty</v>
      </c>
      <c r="AT321" s="40" t="str">
        <f t="shared" si="233"/>
        <v>No Aplica</v>
      </c>
      <c r="AU321" s="40" t="str">
        <f t="shared" si="233"/>
        <v>No Aplica</v>
      </c>
      <c r="AV321" s="40" t="str">
        <f t="shared" si="233"/>
        <v>No Aplica</v>
      </c>
      <c r="AW321" s="35">
        <f t="shared" si="233"/>
        <v>100100000</v>
      </c>
      <c r="AX321" s="41" t="e">
        <f t="shared" si="233"/>
        <v>#REF!</v>
      </c>
      <c r="AY321" s="46" t="str">
        <f t="shared" si="233"/>
        <v>Fruta</v>
      </c>
      <c r="AZ321" s="40">
        <f t="shared" si="233"/>
        <v>38</v>
      </c>
      <c r="BA321" s="41" t="e">
        <f>+VLOOKUP($Z321,[3]!Temporalidad[[nombre]:[Columna1]],7,0)</f>
        <v>#REF!</v>
      </c>
      <c r="BB321" s="41" t="e">
        <f>+VLOOKUP($B321,[3]!Tipo_Gráfico[#Data],2,0)</f>
        <v>#REF!</v>
      </c>
      <c r="BC321" s="36" t="str">
        <f t="shared" si="241"/>
        <v>Servicio de Impuestos Internos , Ministerio de Hacienda, Chile</v>
      </c>
      <c r="BD321" s="35" t="e">
        <f>+VLOOKUP($AA321,[3]!unidad_medida[[nombre]:[Columna1]],2,0)</f>
        <v>#REF!</v>
      </c>
      <c r="BE321" s="40" t="str">
        <f t="shared" si="234"/>
        <v>No Aplica</v>
      </c>
      <c r="BF321" s="40" t="str">
        <f t="shared" si="234"/>
        <v>No Aplica</v>
      </c>
      <c r="BG321" s="40" t="str">
        <f t="shared" si="234"/>
        <v>No Aplica</v>
      </c>
      <c r="BH321" s="41" t="e">
        <f>+VLOOKUP($AP321,[3]!Responsables[#Data],3,0)</f>
        <v>#REF!</v>
      </c>
      <c r="BI321" s="41" t="e">
        <f>+VLOOKUP($AA321,[3]!unidad_medida[[nombre]:[Columna1]],5,0)</f>
        <v>#REF!</v>
      </c>
    </row>
    <row r="322" spans="1:61" ht="24" x14ac:dyDescent="0.35">
      <c r="A322" s="58" t="s">
        <v>250</v>
      </c>
      <c r="B322" s="58" t="s">
        <v>251</v>
      </c>
      <c r="C322" s="59">
        <v>4.3</v>
      </c>
      <c r="D322" s="19">
        <f t="shared" si="235"/>
        <v>7</v>
      </c>
      <c r="E322" s="20" t="str">
        <f t="shared" si="236"/>
        <v>GR</v>
      </c>
      <c r="F322" s="21"/>
      <c r="G322" s="22"/>
      <c r="H322" s="23" t="s">
        <v>48</v>
      </c>
      <c r="I322" s="22"/>
      <c r="J322" s="24">
        <v>7</v>
      </c>
      <c r="K322" s="22"/>
      <c r="L322" s="22"/>
      <c r="M322" s="22"/>
      <c r="N322" s="22"/>
      <c r="O322" s="22"/>
      <c r="P322" s="53" t="str">
        <f t="shared" si="226"/>
        <v>Número de Empresas del Sector Agrícola por Tipo de Cultivo en la Categoría de Tamaño Específica: MICRO 3 del Servicio de Impuestos Internos de Chile para el Año 2020 (empleados)</v>
      </c>
      <c r="Q322" s="20" t="str">
        <f t="shared" si="237"/>
        <v>Gráfico 1</v>
      </c>
      <c r="R322" s="26" t="s">
        <v>76</v>
      </c>
      <c r="S322" s="27">
        <f t="shared" si="227"/>
        <v>7</v>
      </c>
      <c r="T322" s="28"/>
      <c r="U322" s="28"/>
      <c r="V322" s="28"/>
      <c r="W322" s="28"/>
      <c r="X322" s="28"/>
      <c r="Y322" s="28"/>
      <c r="Z322" s="25" t="str">
        <f t="shared" si="228"/>
        <v>https://analytics.zoho.com/open-view/2395394000001035438?ZOHO_CRITERIA=%224.5%22.%22Id_Tama%C3%B1o_Espec%C3%ADfico%22%3D7</v>
      </c>
      <c r="AA322" s="29" t="s">
        <v>77</v>
      </c>
      <c r="AB322" s="30" t="str">
        <f t="shared" si="238"/>
        <v>Chile</v>
      </c>
      <c r="AC322" s="31" t="str">
        <f t="shared" si="238"/>
        <v>Año 2020</v>
      </c>
      <c r="AD322" s="32" t="str">
        <f t="shared" si="238"/>
        <v>empresas</v>
      </c>
      <c r="AE322" s="30" t="str">
        <f t="shared" si="238"/>
        <v>Número</v>
      </c>
      <c r="AG322" s="33" t="str">
        <f t="shared" si="229"/>
        <v>Gráfico 1</v>
      </c>
      <c r="AH322" s="34" t="str">
        <f t="shared" si="239"/>
        <v>Número de Empresas Agrícultura</v>
      </c>
      <c r="AI322" s="34" t="str">
        <f t="shared" si="230"/>
        <v>Número de empresas dedicadas a agricultura y/o ganadería clasificadas por el Servicio de Impuestos Internos de tamaño MICRO 3</v>
      </c>
      <c r="AJ322" s="34" t="str">
        <f t="shared" si="231"/>
        <v>Número de Empresas del Sector Agrícola por Tipo de Cultivo en la Categoría de Tamaño Específica: MICRO 3 del Servicio de Impuestos Internos de Chile para el Año 2020 (empleados)</v>
      </c>
      <c r="AK322" s="35" t="str">
        <f t="shared" si="240"/>
        <v>Año 2020</v>
      </c>
      <c r="AL322" s="34" t="str">
        <f t="shared" si="240"/>
        <v>venta estimada, empresas en agricultura, cultivos, actividad económica, agricultura, ganadería</v>
      </c>
      <c r="AM322" s="36" t="str">
        <f t="shared" si="232"/>
        <v>https://analytics.zoho.com/open-view/2395394000001035438?ZOHO_CRITERIA=%224.5%22.%22Id_Tama%C3%B1o_Espec%C3%ADfico%22%3D7</v>
      </c>
      <c r="AN322" s="44" t="str">
        <f t="shared" si="233"/>
        <v>CHL</v>
      </c>
      <c r="AO322" s="44" t="str">
        <f t="shared" si="233"/>
        <v>País</v>
      </c>
      <c r="AP322" s="34" t="str">
        <f t="shared" si="233"/>
        <v>Número de Empleados de las empresas dedicadas a una actividad económica asociada a la agricultura o la ganadería, según tamaño de la empresa.</v>
      </c>
      <c r="AQ322" s="45">
        <f t="shared" si="233"/>
        <v>44324</v>
      </c>
      <c r="AR322" s="36" t="str">
        <f t="shared" si="233"/>
        <v>Español</v>
      </c>
      <c r="AS322" s="36" t="str">
        <f t="shared" si="233"/>
        <v>Naty</v>
      </c>
      <c r="AT322" s="40" t="str">
        <f t="shared" si="233"/>
        <v>No Aplica</v>
      </c>
      <c r="AU322" s="40" t="str">
        <f t="shared" si="233"/>
        <v>No Aplica</v>
      </c>
      <c r="AV322" s="40" t="str">
        <f t="shared" si="233"/>
        <v>No Aplica</v>
      </c>
      <c r="AW322" s="35">
        <f t="shared" si="233"/>
        <v>100100000</v>
      </c>
      <c r="AX322" s="41" t="e">
        <f t="shared" si="233"/>
        <v>#REF!</v>
      </c>
      <c r="AY322" s="46" t="str">
        <f t="shared" si="233"/>
        <v>Fruta</v>
      </c>
      <c r="AZ322" s="40">
        <f t="shared" si="233"/>
        <v>38</v>
      </c>
      <c r="BA322" s="41" t="e">
        <f>+VLOOKUP($Z322,[3]!Temporalidad[[nombre]:[Columna1]],7,0)</f>
        <v>#REF!</v>
      </c>
      <c r="BB322" s="41" t="e">
        <f>+VLOOKUP($B322,[3]!Tipo_Gráfico[#Data],2,0)</f>
        <v>#REF!</v>
      </c>
      <c r="BC322" s="36" t="str">
        <f t="shared" si="241"/>
        <v>Servicio de Impuestos Internos , Ministerio de Hacienda, Chile</v>
      </c>
      <c r="BD322" s="35" t="e">
        <f>+VLOOKUP($AA322,[3]!unidad_medida[[nombre]:[Columna1]],2,0)</f>
        <v>#REF!</v>
      </c>
      <c r="BE322" s="40" t="str">
        <f t="shared" si="234"/>
        <v>No Aplica</v>
      </c>
      <c r="BF322" s="40" t="str">
        <f t="shared" si="234"/>
        <v>No Aplica</v>
      </c>
      <c r="BG322" s="40" t="str">
        <f t="shared" si="234"/>
        <v>No Aplica</v>
      </c>
      <c r="BH322" s="41" t="e">
        <f>+VLOOKUP($AP322,[3]!Responsables[#Data],3,0)</f>
        <v>#REF!</v>
      </c>
      <c r="BI322" s="41" t="e">
        <f>+VLOOKUP($AA322,[3]!unidad_medida[[nombre]:[Columna1]],5,0)</f>
        <v>#REF!</v>
      </c>
    </row>
    <row r="323" spans="1:61" ht="24" x14ac:dyDescent="0.35">
      <c r="A323" s="58" t="s">
        <v>250</v>
      </c>
      <c r="B323" s="58" t="s">
        <v>251</v>
      </c>
      <c r="C323" s="59">
        <v>4.3</v>
      </c>
      <c r="D323" s="19">
        <f t="shared" si="235"/>
        <v>8</v>
      </c>
      <c r="E323" s="20" t="str">
        <f t="shared" si="236"/>
        <v>GR</v>
      </c>
      <c r="F323" s="21"/>
      <c r="G323" s="22"/>
      <c r="H323" s="23" t="s">
        <v>48</v>
      </c>
      <c r="I323" s="22"/>
      <c r="J323" s="24">
        <v>8</v>
      </c>
      <c r="K323" s="22"/>
      <c r="L323" s="22"/>
      <c r="M323" s="22"/>
      <c r="N323" s="22"/>
      <c r="O323" s="22"/>
      <c r="P323" s="53" t="str">
        <f t="shared" si="226"/>
        <v>Número de Empresas del Sector Agrícola por Tipo de Cultivo en la Categoría de Tamaño Específica: GRANDE 1 del Servicio de Impuestos Internos de Chile para el Año 2020 (empleados)</v>
      </c>
      <c r="Q323" s="20" t="str">
        <f t="shared" si="237"/>
        <v>Gráfico 1</v>
      </c>
      <c r="R323" s="26" t="s">
        <v>78</v>
      </c>
      <c r="S323" s="27">
        <f t="shared" si="227"/>
        <v>8</v>
      </c>
      <c r="T323" s="28"/>
      <c r="U323" s="28"/>
      <c r="V323" s="28"/>
      <c r="W323" s="28"/>
      <c r="X323" s="28"/>
      <c r="Y323" s="28"/>
      <c r="Z323" s="25" t="str">
        <f t="shared" si="228"/>
        <v>https://analytics.zoho.com/open-view/2395394000001035438?ZOHO_CRITERIA=%224.5%22.%22Id_Tama%C3%B1o_Espec%C3%ADfico%22%3D8</v>
      </c>
      <c r="AA323" s="29" t="s">
        <v>79</v>
      </c>
      <c r="AB323" s="30" t="str">
        <f t="shared" si="238"/>
        <v>Chile</v>
      </c>
      <c r="AC323" s="31" t="str">
        <f t="shared" si="238"/>
        <v>Año 2020</v>
      </c>
      <c r="AD323" s="32" t="str">
        <f t="shared" si="238"/>
        <v>empresas</v>
      </c>
      <c r="AE323" s="30" t="str">
        <f t="shared" si="238"/>
        <v>Número</v>
      </c>
      <c r="AG323" s="33" t="str">
        <f t="shared" si="229"/>
        <v>Gráfico 1</v>
      </c>
      <c r="AH323" s="34" t="str">
        <f t="shared" si="239"/>
        <v>Número de Empresas Agrícultura</v>
      </c>
      <c r="AI323" s="34" t="str">
        <f t="shared" si="230"/>
        <v>Número de empresas dedicadas a agricultura y/o ganadería clasificadas por el Servicio de Impuestos Internos de tamaño GRANDE 1</v>
      </c>
      <c r="AJ323" s="34" t="str">
        <f t="shared" si="231"/>
        <v>Número de Empresas del Sector Agrícola por Tipo de Cultivo en la Categoría de Tamaño Específica: GRANDE 1 del Servicio de Impuestos Internos de Chile para el Año 2020 (empleados)</v>
      </c>
      <c r="AK323" s="35" t="str">
        <f t="shared" si="240"/>
        <v>Año 2020</v>
      </c>
      <c r="AL323" s="34" t="str">
        <f t="shared" si="240"/>
        <v>venta estimada, empresas en agricultura, cultivos, actividad económica, agricultura, ganadería</v>
      </c>
      <c r="AM323" s="36" t="str">
        <f t="shared" si="232"/>
        <v>https://analytics.zoho.com/open-view/2395394000001035438?ZOHO_CRITERIA=%224.5%22.%22Id_Tama%C3%B1o_Espec%C3%ADfico%22%3D8</v>
      </c>
      <c r="AN323" s="44" t="str">
        <f t="shared" si="233"/>
        <v>CHL</v>
      </c>
      <c r="AO323" s="44" t="str">
        <f t="shared" si="233"/>
        <v>País</v>
      </c>
      <c r="AP323" s="34" t="str">
        <f t="shared" si="233"/>
        <v>Número de Empleados de las empresas dedicadas a una actividad económica asociada a la agricultura o la ganadería, según tamaño de la empresa.</v>
      </c>
      <c r="AQ323" s="45">
        <f t="shared" si="233"/>
        <v>44324</v>
      </c>
      <c r="AR323" s="36" t="str">
        <f t="shared" si="233"/>
        <v>Español</v>
      </c>
      <c r="AS323" s="36" t="str">
        <f t="shared" si="233"/>
        <v>Naty</v>
      </c>
      <c r="AT323" s="40" t="str">
        <f t="shared" si="233"/>
        <v>No Aplica</v>
      </c>
      <c r="AU323" s="40" t="str">
        <f t="shared" si="233"/>
        <v>No Aplica</v>
      </c>
      <c r="AV323" s="40" t="str">
        <f t="shared" si="233"/>
        <v>No Aplica</v>
      </c>
      <c r="AW323" s="35">
        <f t="shared" si="233"/>
        <v>100100000</v>
      </c>
      <c r="AX323" s="41" t="e">
        <f t="shared" si="233"/>
        <v>#REF!</v>
      </c>
      <c r="AY323" s="46" t="str">
        <f t="shared" si="233"/>
        <v>Fruta</v>
      </c>
      <c r="AZ323" s="40">
        <f t="shared" si="233"/>
        <v>38</v>
      </c>
      <c r="BA323" s="41" t="e">
        <f>+VLOOKUP($Z323,[3]!Temporalidad[[nombre]:[Columna1]],7,0)</f>
        <v>#REF!</v>
      </c>
      <c r="BB323" s="41" t="e">
        <f>+VLOOKUP($B323,[3]!Tipo_Gráfico[#Data],2,0)</f>
        <v>#REF!</v>
      </c>
      <c r="BC323" s="36" t="str">
        <f t="shared" si="241"/>
        <v>Servicio de Impuestos Internos , Ministerio de Hacienda, Chile</v>
      </c>
      <c r="BD323" s="35" t="e">
        <f>+VLOOKUP($AA323,[3]!unidad_medida[[nombre]:[Columna1]],2,0)</f>
        <v>#REF!</v>
      </c>
      <c r="BE323" s="40" t="str">
        <f t="shared" si="234"/>
        <v>No Aplica</v>
      </c>
      <c r="BF323" s="40" t="str">
        <f t="shared" si="234"/>
        <v>No Aplica</v>
      </c>
      <c r="BG323" s="40" t="str">
        <f t="shared" si="234"/>
        <v>No Aplica</v>
      </c>
      <c r="BH323" s="41" t="e">
        <f>+VLOOKUP($AP323,[3]!Responsables[#Data],3,0)</f>
        <v>#REF!</v>
      </c>
      <c r="BI323" s="41" t="e">
        <f>+VLOOKUP($AA323,[3]!unidad_medida[[nombre]:[Columna1]],5,0)</f>
        <v>#REF!</v>
      </c>
    </row>
    <row r="324" spans="1:61" ht="24" x14ac:dyDescent="0.35">
      <c r="A324" s="58" t="s">
        <v>250</v>
      </c>
      <c r="B324" s="58" t="s">
        <v>251</v>
      </c>
      <c r="C324" s="59">
        <v>4.3</v>
      </c>
      <c r="D324" s="19">
        <f t="shared" si="235"/>
        <v>9</v>
      </c>
      <c r="E324" s="20" t="str">
        <f t="shared" si="236"/>
        <v>GR</v>
      </c>
      <c r="F324" s="21"/>
      <c r="G324" s="22"/>
      <c r="H324" s="23" t="s">
        <v>48</v>
      </c>
      <c r="I324" s="22"/>
      <c r="J324" s="24">
        <v>9</v>
      </c>
      <c r="K324" s="22"/>
      <c r="L324" s="22"/>
      <c r="M324" s="22"/>
      <c r="N324" s="22"/>
      <c r="O324" s="22"/>
      <c r="P324" s="53" t="str">
        <f t="shared" si="226"/>
        <v>Número de Empresas del Sector Agrícola por Tipo de Cultivo en la Categoría de Tamaño Específica: PEQUEÑA 1 del Servicio de Impuestos Internos de Chile para el Año 2020 (empleados)</v>
      </c>
      <c r="Q324" s="20" t="str">
        <f t="shared" si="237"/>
        <v>Gráfico 1</v>
      </c>
      <c r="R324" s="26" t="s">
        <v>80</v>
      </c>
      <c r="S324" s="27">
        <f t="shared" si="227"/>
        <v>9</v>
      </c>
      <c r="T324" s="28"/>
      <c r="U324" s="28"/>
      <c r="V324" s="28"/>
      <c r="W324" s="28"/>
      <c r="X324" s="28"/>
      <c r="Y324" s="28"/>
      <c r="Z324" s="25" t="str">
        <f t="shared" si="228"/>
        <v>https://analytics.zoho.com/open-view/2395394000001035438?ZOHO_CRITERIA=%224.5%22.%22Id_Tama%C3%B1o_Espec%C3%ADfico%22%3D9</v>
      </c>
      <c r="AA324" s="29" t="s">
        <v>81</v>
      </c>
      <c r="AB324" s="30" t="str">
        <f t="shared" si="238"/>
        <v>Chile</v>
      </c>
      <c r="AC324" s="31" t="str">
        <f t="shared" si="238"/>
        <v>Año 2020</v>
      </c>
      <c r="AD324" s="32" t="str">
        <f t="shared" si="238"/>
        <v>empresas</v>
      </c>
      <c r="AE324" s="30" t="str">
        <f t="shared" si="238"/>
        <v>Número</v>
      </c>
      <c r="AG324" s="33" t="str">
        <f t="shared" si="229"/>
        <v>Gráfico 1</v>
      </c>
      <c r="AH324" s="34" t="str">
        <f t="shared" si="239"/>
        <v>Número de Empresas Agrícultura</v>
      </c>
      <c r="AI324" s="34" t="str">
        <f t="shared" si="230"/>
        <v>Número de empresas dedicadas a agricultura y/o ganadería clasificadas por el Servicio de Impuestos Internos de tamaño PEQUEÑA 1</v>
      </c>
      <c r="AJ324" s="34" t="str">
        <f t="shared" si="231"/>
        <v>Número de Empresas del Sector Agrícola por Tipo de Cultivo en la Categoría de Tamaño Específica: PEQUEÑA 1 del Servicio de Impuestos Internos de Chile para el Año 2020 (empleados)</v>
      </c>
      <c r="AK324" s="35" t="str">
        <f t="shared" si="240"/>
        <v>Año 2020</v>
      </c>
      <c r="AL324" s="34" t="str">
        <f t="shared" si="240"/>
        <v>venta estimada, empresas en agricultura, cultivos, actividad económica, agricultura, ganadería</v>
      </c>
      <c r="AM324" s="36" t="str">
        <f t="shared" si="232"/>
        <v>https://analytics.zoho.com/open-view/2395394000001035438?ZOHO_CRITERIA=%224.5%22.%22Id_Tama%C3%B1o_Espec%C3%ADfico%22%3D9</v>
      </c>
      <c r="AN324" s="44" t="str">
        <f t="shared" si="233"/>
        <v>CHL</v>
      </c>
      <c r="AO324" s="44" t="str">
        <f t="shared" si="233"/>
        <v>País</v>
      </c>
      <c r="AP324" s="34" t="str">
        <f t="shared" si="233"/>
        <v>Número de Empleados de las empresas dedicadas a una actividad económica asociada a la agricultura o la ganadería, según tamaño de la empresa.</v>
      </c>
      <c r="AQ324" s="45">
        <f t="shared" si="233"/>
        <v>44324</v>
      </c>
      <c r="AR324" s="36" t="str">
        <f t="shared" si="233"/>
        <v>Español</v>
      </c>
      <c r="AS324" s="36" t="str">
        <f t="shared" si="233"/>
        <v>Naty</v>
      </c>
      <c r="AT324" s="40" t="str">
        <f t="shared" si="233"/>
        <v>No Aplica</v>
      </c>
      <c r="AU324" s="40" t="str">
        <f t="shared" si="233"/>
        <v>No Aplica</v>
      </c>
      <c r="AV324" s="40" t="str">
        <f t="shared" si="233"/>
        <v>No Aplica</v>
      </c>
      <c r="AW324" s="35">
        <f t="shared" si="233"/>
        <v>100100000</v>
      </c>
      <c r="AX324" s="41" t="e">
        <f t="shared" si="233"/>
        <v>#REF!</v>
      </c>
      <c r="AY324" s="46" t="str">
        <f t="shared" si="233"/>
        <v>Fruta</v>
      </c>
      <c r="AZ324" s="40">
        <f t="shared" si="233"/>
        <v>38</v>
      </c>
      <c r="BA324" s="41" t="e">
        <f>+VLOOKUP($Z324,[3]!Temporalidad[[nombre]:[Columna1]],7,0)</f>
        <v>#REF!</v>
      </c>
      <c r="BB324" s="41" t="e">
        <f>+VLOOKUP($B324,[3]!Tipo_Gráfico[#Data],2,0)</f>
        <v>#REF!</v>
      </c>
      <c r="BC324" s="36" t="str">
        <f t="shared" si="241"/>
        <v>Servicio de Impuestos Internos , Ministerio de Hacienda, Chile</v>
      </c>
      <c r="BD324" s="35" t="e">
        <f>+VLOOKUP($AA324,[3]!unidad_medida[[nombre]:[Columna1]],2,0)</f>
        <v>#REF!</v>
      </c>
      <c r="BE324" s="40" t="str">
        <f t="shared" si="234"/>
        <v>No Aplica</v>
      </c>
      <c r="BF324" s="40" t="str">
        <f t="shared" si="234"/>
        <v>No Aplica</v>
      </c>
      <c r="BG324" s="40" t="str">
        <f t="shared" si="234"/>
        <v>No Aplica</v>
      </c>
      <c r="BH324" s="41" t="e">
        <f>+VLOOKUP($AP324,[3]!Responsables[#Data],3,0)</f>
        <v>#REF!</v>
      </c>
      <c r="BI324" s="41" t="e">
        <f>+VLOOKUP($AA324,[3]!unidad_medida[[nombre]:[Columna1]],5,0)</f>
        <v>#REF!</v>
      </c>
    </row>
    <row r="325" spans="1:61" ht="24" x14ac:dyDescent="0.35">
      <c r="A325" s="58" t="s">
        <v>250</v>
      </c>
      <c r="B325" s="58" t="s">
        <v>251</v>
      </c>
      <c r="C325" s="59">
        <v>4.3</v>
      </c>
      <c r="D325" s="19">
        <f t="shared" si="235"/>
        <v>10</v>
      </c>
      <c r="E325" s="20" t="str">
        <f t="shared" si="236"/>
        <v>GR</v>
      </c>
      <c r="F325" s="21"/>
      <c r="G325" s="22"/>
      <c r="H325" s="23" t="s">
        <v>48</v>
      </c>
      <c r="I325" s="22"/>
      <c r="J325" s="24">
        <v>10</v>
      </c>
      <c r="K325" s="22"/>
      <c r="L325" s="22"/>
      <c r="M325" s="22"/>
      <c r="N325" s="22"/>
      <c r="O325" s="22"/>
      <c r="P325" s="53" t="str">
        <f t="shared" si="226"/>
        <v>Número de Empresas del Sector Agrícola por Tipo de Cultivo en la Categoría de Tamaño Específica: MEDIANA 2 del Servicio de Impuestos Internos de Chile para el Año 2020 (empleados)</v>
      </c>
      <c r="Q325" s="20" t="str">
        <f t="shared" si="237"/>
        <v>Gráfico 1</v>
      </c>
      <c r="R325" s="26" t="s">
        <v>82</v>
      </c>
      <c r="S325" s="27">
        <f t="shared" si="227"/>
        <v>10</v>
      </c>
      <c r="T325" s="28"/>
      <c r="U325" s="28"/>
      <c r="V325" s="28"/>
      <c r="W325" s="28"/>
      <c r="X325" s="28"/>
      <c r="Y325" s="28"/>
      <c r="Z325" s="25" t="str">
        <f t="shared" si="228"/>
        <v>https://analytics.zoho.com/open-view/2395394000001035438?ZOHO_CRITERIA=%224.5%22.%22Id_Tama%C3%B1o_Espec%C3%ADfico%22%3D10</v>
      </c>
      <c r="AA325" s="29" t="s">
        <v>83</v>
      </c>
      <c r="AB325" s="30" t="str">
        <f t="shared" si="238"/>
        <v>Chile</v>
      </c>
      <c r="AC325" s="31" t="str">
        <f t="shared" si="238"/>
        <v>Año 2020</v>
      </c>
      <c r="AD325" s="32" t="str">
        <f t="shared" si="238"/>
        <v>empresas</v>
      </c>
      <c r="AE325" s="30" t="str">
        <f t="shared" si="238"/>
        <v>Número</v>
      </c>
      <c r="AG325" s="33" t="str">
        <f t="shared" si="229"/>
        <v>Gráfico 1</v>
      </c>
      <c r="AH325" s="34" t="str">
        <f t="shared" si="239"/>
        <v>Número de Empresas Agrícultura</v>
      </c>
      <c r="AI325" s="34" t="str">
        <f t="shared" si="230"/>
        <v>Número de empresas dedicadas a agricultura y/o ganadería clasificadas por el Servicio de Impuestos Internos de tamaño MEDIANA 2</v>
      </c>
      <c r="AJ325" s="34" t="str">
        <f t="shared" si="231"/>
        <v>Número de Empresas del Sector Agrícola por Tipo de Cultivo en la Categoría de Tamaño Específica: MEDIANA 2 del Servicio de Impuestos Internos de Chile para el Año 2020 (empleados)</v>
      </c>
      <c r="AK325" s="35" t="str">
        <f t="shared" si="240"/>
        <v>Año 2020</v>
      </c>
      <c r="AL325" s="34" t="str">
        <f t="shared" si="240"/>
        <v>venta estimada, empresas en agricultura, cultivos, actividad económica, agricultura, ganadería</v>
      </c>
      <c r="AM325" s="36" t="str">
        <f t="shared" si="232"/>
        <v>https://analytics.zoho.com/open-view/2395394000001035438?ZOHO_CRITERIA=%224.5%22.%22Id_Tama%C3%B1o_Espec%C3%ADfico%22%3D10</v>
      </c>
      <c r="AN325" s="44" t="str">
        <f t="shared" si="233"/>
        <v>CHL</v>
      </c>
      <c r="AO325" s="44" t="str">
        <f t="shared" si="233"/>
        <v>País</v>
      </c>
      <c r="AP325" s="34" t="str">
        <f t="shared" si="233"/>
        <v>Número de Empleados de las empresas dedicadas a una actividad económica asociada a la agricultura o la ganadería, según tamaño de la empresa.</v>
      </c>
      <c r="AQ325" s="45">
        <f t="shared" si="233"/>
        <v>44324</v>
      </c>
      <c r="AR325" s="36" t="str">
        <f t="shared" si="233"/>
        <v>Español</v>
      </c>
      <c r="AS325" s="36" t="str">
        <f t="shared" si="233"/>
        <v>Naty</v>
      </c>
      <c r="AT325" s="40" t="str">
        <f t="shared" si="233"/>
        <v>No Aplica</v>
      </c>
      <c r="AU325" s="40" t="str">
        <f t="shared" si="233"/>
        <v>No Aplica</v>
      </c>
      <c r="AV325" s="40" t="str">
        <f t="shared" si="233"/>
        <v>No Aplica</v>
      </c>
      <c r="AW325" s="35">
        <f t="shared" si="233"/>
        <v>100100000</v>
      </c>
      <c r="AX325" s="41" t="e">
        <f t="shared" si="233"/>
        <v>#REF!</v>
      </c>
      <c r="AY325" s="46" t="str">
        <f t="shared" si="233"/>
        <v>Fruta</v>
      </c>
      <c r="AZ325" s="40">
        <f t="shared" si="233"/>
        <v>38</v>
      </c>
      <c r="BA325" s="41" t="e">
        <f>+VLOOKUP($Z325,[3]!Temporalidad[[nombre]:[Columna1]],7,0)</f>
        <v>#REF!</v>
      </c>
      <c r="BB325" s="41" t="e">
        <f>+VLOOKUP($B325,[3]!Tipo_Gráfico[#Data],2,0)</f>
        <v>#REF!</v>
      </c>
      <c r="BC325" s="36" t="str">
        <f t="shared" si="241"/>
        <v>Servicio de Impuestos Internos , Ministerio de Hacienda, Chile</v>
      </c>
      <c r="BD325" s="35" t="e">
        <f>+VLOOKUP($AA325,[3]!unidad_medida[[nombre]:[Columna1]],2,0)</f>
        <v>#REF!</v>
      </c>
      <c r="BE325" s="40" t="str">
        <f t="shared" si="234"/>
        <v>No Aplica</v>
      </c>
      <c r="BF325" s="40" t="str">
        <f t="shared" si="234"/>
        <v>No Aplica</v>
      </c>
      <c r="BG325" s="40" t="str">
        <f t="shared" si="234"/>
        <v>No Aplica</v>
      </c>
      <c r="BH325" s="41" t="e">
        <f>+VLOOKUP($AP325,[3]!Responsables[#Data],3,0)</f>
        <v>#REF!</v>
      </c>
      <c r="BI325" s="41" t="e">
        <f>+VLOOKUP($AA325,[3]!unidad_medida[[nombre]:[Columna1]],5,0)</f>
        <v>#REF!</v>
      </c>
    </row>
    <row r="326" spans="1:61" ht="24" x14ac:dyDescent="0.35">
      <c r="A326" s="58" t="s">
        <v>250</v>
      </c>
      <c r="B326" s="58" t="s">
        <v>251</v>
      </c>
      <c r="C326" s="59">
        <v>4.3</v>
      </c>
      <c r="D326" s="19">
        <f t="shared" si="235"/>
        <v>11</v>
      </c>
      <c r="E326" s="20" t="str">
        <f t="shared" si="236"/>
        <v>GR</v>
      </c>
      <c r="F326" s="21"/>
      <c r="G326" s="22"/>
      <c r="H326" s="23" t="s">
        <v>48</v>
      </c>
      <c r="I326" s="22"/>
      <c r="J326" s="24">
        <v>11</v>
      </c>
      <c r="K326" s="22"/>
      <c r="L326" s="22"/>
      <c r="M326" s="22"/>
      <c r="N326" s="22"/>
      <c r="O326" s="22"/>
      <c r="P326" s="53" t="str">
        <f t="shared" si="226"/>
        <v>Número de Empresas del Sector Agrícola por Tipo de Cultivo en la Categoría de Tamaño Específica: GRANDE 2 del Servicio de Impuestos Internos de Chile para el Año 2020 (empleados)</v>
      </c>
      <c r="Q326" s="20" t="str">
        <f t="shared" si="237"/>
        <v>Gráfico 1</v>
      </c>
      <c r="R326" s="26" t="s">
        <v>84</v>
      </c>
      <c r="S326" s="27">
        <f t="shared" si="227"/>
        <v>11</v>
      </c>
      <c r="T326" s="28"/>
      <c r="U326" s="28"/>
      <c r="V326" s="28"/>
      <c r="W326" s="28"/>
      <c r="X326" s="28"/>
      <c r="Y326" s="28"/>
      <c r="Z326" s="25" t="str">
        <f t="shared" si="228"/>
        <v>https://analytics.zoho.com/open-view/2395394000001035438?ZOHO_CRITERIA=%224.5%22.%22Id_Tama%C3%B1o_Espec%C3%ADfico%22%3D11</v>
      </c>
      <c r="AA326" s="29" t="s">
        <v>85</v>
      </c>
      <c r="AB326" s="30" t="str">
        <f t="shared" si="238"/>
        <v>Chile</v>
      </c>
      <c r="AC326" s="31" t="str">
        <f t="shared" si="238"/>
        <v>Año 2020</v>
      </c>
      <c r="AD326" s="32" t="str">
        <f t="shared" si="238"/>
        <v>empresas</v>
      </c>
      <c r="AE326" s="30" t="str">
        <f t="shared" si="238"/>
        <v>Número</v>
      </c>
      <c r="AG326" s="33" t="str">
        <f t="shared" si="229"/>
        <v>Gráfico 1</v>
      </c>
      <c r="AH326" s="34" t="str">
        <f t="shared" si="239"/>
        <v>Número de Empresas Agrícultura</v>
      </c>
      <c r="AI326" s="34" t="str">
        <f t="shared" si="230"/>
        <v>Número de empresas dedicadas a agricultura y/o ganadería clasificadas por el Servicio de Impuestos Internos de tamaño GRANDE 2</v>
      </c>
      <c r="AJ326" s="34" t="str">
        <f t="shared" si="231"/>
        <v>Número de Empresas del Sector Agrícola por Tipo de Cultivo en la Categoría de Tamaño Específica: GRANDE 2 del Servicio de Impuestos Internos de Chile para el Año 2020 (empleados)</v>
      </c>
      <c r="AK326" s="35" t="str">
        <f t="shared" si="240"/>
        <v>Año 2020</v>
      </c>
      <c r="AL326" s="34" t="str">
        <f t="shared" si="240"/>
        <v>venta estimada, empresas en agricultura, cultivos, actividad económica, agricultura, ganadería</v>
      </c>
      <c r="AM326" s="36" t="str">
        <f t="shared" si="232"/>
        <v>https://analytics.zoho.com/open-view/2395394000001035438?ZOHO_CRITERIA=%224.5%22.%22Id_Tama%C3%B1o_Espec%C3%ADfico%22%3D11</v>
      </c>
      <c r="AN326" s="44" t="str">
        <f t="shared" si="233"/>
        <v>CHL</v>
      </c>
      <c r="AO326" s="44" t="str">
        <f t="shared" si="233"/>
        <v>País</v>
      </c>
      <c r="AP326" s="34" t="str">
        <f t="shared" si="233"/>
        <v>Número de Empleados de las empresas dedicadas a una actividad económica asociada a la agricultura o la ganadería, según tamaño de la empresa.</v>
      </c>
      <c r="AQ326" s="45">
        <f t="shared" si="233"/>
        <v>44324</v>
      </c>
      <c r="AR326" s="36" t="str">
        <f t="shared" si="233"/>
        <v>Español</v>
      </c>
      <c r="AS326" s="36" t="str">
        <f t="shared" si="233"/>
        <v>Naty</v>
      </c>
      <c r="AT326" s="40" t="str">
        <f t="shared" si="233"/>
        <v>No Aplica</v>
      </c>
      <c r="AU326" s="40" t="str">
        <f t="shared" si="233"/>
        <v>No Aplica</v>
      </c>
      <c r="AV326" s="40" t="str">
        <f t="shared" si="233"/>
        <v>No Aplica</v>
      </c>
      <c r="AW326" s="35">
        <f t="shared" si="233"/>
        <v>100100000</v>
      </c>
      <c r="AX326" s="41" t="e">
        <f t="shared" si="233"/>
        <v>#REF!</v>
      </c>
      <c r="AY326" s="46" t="str">
        <f t="shared" si="233"/>
        <v>Fruta</v>
      </c>
      <c r="AZ326" s="40">
        <f t="shared" si="233"/>
        <v>38</v>
      </c>
      <c r="BA326" s="41" t="e">
        <f>+VLOOKUP($Z326,[3]!Temporalidad[[nombre]:[Columna1]],7,0)</f>
        <v>#REF!</v>
      </c>
      <c r="BB326" s="41" t="e">
        <f>+VLOOKUP($B326,[3]!Tipo_Gráfico[#Data],2,0)</f>
        <v>#REF!</v>
      </c>
      <c r="BC326" s="36" t="str">
        <f t="shared" si="241"/>
        <v>Servicio de Impuestos Internos , Ministerio de Hacienda, Chile</v>
      </c>
      <c r="BD326" s="35" t="e">
        <f>+VLOOKUP($AA326,[3]!unidad_medida[[nombre]:[Columna1]],2,0)</f>
        <v>#REF!</v>
      </c>
      <c r="BE326" s="40" t="str">
        <f t="shared" si="234"/>
        <v>No Aplica</v>
      </c>
      <c r="BF326" s="40" t="str">
        <f t="shared" si="234"/>
        <v>No Aplica</v>
      </c>
      <c r="BG326" s="40" t="str">
        <f t="shared" si="234"/>
        <v>No Aplica</v>
      </c>
      <c r="BH326" s="41" t="e">
        <f>+VLOOKUP($AP326,[3]!Responsables[#Data],3,0)</f>
        <v>#REF!</v>
      </c>
      <c r="BI326" s="41" t="e">
        <f>+VLOOKUP($AA326,[3]!unidad_medida[[nombre]:[Columna1]],5,0)</f>
        <v>#REF!</v>
      </c>
    </row>
    <row r="327" spans="1:61" ht="24" x14ac:dyDescent="0.35">
      <c r="A327" s="58" t="s">
        <v>250</v>
      </c>
      <c r="B327" s="58" t="s">
        <v>251</v>
      </c>
      <c r="C327" s="59">
        <v>4.3</v>
      </c>
      <c r="D327" s="19">
        <f t="shared" si="235"/>
        <v>12</v>
      </c>
      <c r="E327" s="20" t="str">
        <f t="shared" si="236"/>
        <v>GR</v>
      </c>
      <c r="F327" s="21"/>
      <c r="G327" s="22"/>
      <c r="H327" s="23" t="s">
        <v>48</v>
      </c>
      <c r="I327" s="22"/>
      <c r="J327" s="24">
        <v>12</v>
      </c>
      <c r="K327" s="22"/>
      <c r="L327" s="22"/>
      <c r="M327" s="22"/>
      <c r="N327" s="22"/>
      <c r="O327" s="22"/>
      <c r="P327" s="53" t="str">
        <f t="shared" si="226"/>
        <v>Número de Empresas del Sector Agrícola por Tipo de Cultivo en la Categoría de Tamaño Específica: GRANDE 4 del Servicio de Impuestos Internos de Chile para el Año 2020 (empleados)</v>
      </c>
      <c r="Q327" s="20" t="str">
        <f t="shared" si="237"/>
        <v>Gráfico 1</v>
      </c>
      <c r="R327" s="26" t="s">
        <v>86</v>
      </c>
      <c r="S327" s="27">
        <f t="shared" si="227"/>
        <v>12</v>
      </c>
      <c r="T327" s="28"/>
      <c r="U327" s="28"/>
      <c r="V327" s="28"/>
      <c r="W327" s="28"/>
      <c r="X327" s="28"/>
      <c r="Y327" s="28"/>
      <c r="Z327" s="25" t="str">
        <f t="shared" si="228"/>
        <v>https://analytics.zoho.com/open-view/2395394000001035438?ZOHO_CRITERIA=%224.5%22.%22Id_Tama%C3%B1o_Espec%C3%ADfico%22%3D12</v>
      </c>
      <c r="AA327" s="29" t="s">
        <v>87</v>
      </c>
      <c r="AB327" s="30" t="str">
        <f t="shared" si="238"/>
        <v>Chile</v>
      </c>
      <c r="AC327" s="31" t="str">
        <f t="shared" si="238"/>
        <v>Año 2020</v>
      </c>
      <c r="AD327" s="32" t="str">
        <f t="shared" si="238"/>
        <v>empresas</v>
      </c>
      <c r="AE327" s="30" t="str">
        <f t="shared" si="238"/>
        <v>Número</v>
      </c>
      <c r="AG327" s="33" t="str">
        <f t="shared" si="229"/>
        <v>Gráfico 1</v>
      </c>
      <c r="AH327" s="34" t="str">
        <f t="shared" si="239"/>
        <v>Número de Empresas Agrícultura</v>
      </c>
      <c r="AI327" s="34" t="str">
        <f t="shared" si="230"/>
        <v>Número de empresas dedicadas a agricultura y/o ganadería clasificadas por el Servicio de Impuestos Internos de tamaño GRANDE 4</v>
      </c>
      <c r="AJ327" s="34" t="str">
        <f t="shared" si="231"/>
        <v>Número de Empresas del Sector Agrícola por Tipo de Cultivo en la Categoría de Tamaño Específica: GRANDE 4 del Servicio de Impuestos Internos de Chile para el Año 2020 (empleados)</v>
      </c>
      <c r="AK327" s="35" t="str">
        <f t="shared" si="240"/>
        <v>Año 2020</v>
      </c>
      <c r="AL327" s="34" t="str">
        <f t="shared" si="240"/>
        <v>venta estimada, empresas en agricultura, cultivos, actividad económica, agricultura, ganadería</v>
      </c>
      <c r="AM327" s="36" t="str">
        <f t="shared" si="232"/>
        <v>https://analytics.zoho.com/open-view/2395394000001035438?ZOHO_CRITERIA=%224.5%22.%22Id_Tama%C3%B1o_Espec%C3%ADfico%22%3D12</v>
      </c>
      <c r="AN327" s="44" t="str">
        <f t="shared" si="233"/>
        <v>CHL</v>
      </c>
      <c r="AO327" s="44" t="str">
        <f t="shared" si="233"/>
        <v>País</v>
      </c>
      <c r="AP327" s="34" t="str">
        <f t="shared" si="233"/>
        <v>Número de Empleados de las empresas dedicadas a una actividad económica asociada a la agricultura o la ganadería, según tamaño de la empresa.</v>
      </c>
      <c r="AQ327" s="45">
        <f t="shared" si="233"/>
        <v>44324</v>
      </c>
      <c r="AR327" s="36" t="str">
        <f t="shared" si="233"/>
        <v>Español</v>
      </c>
      <c r="AS327" s="36" t="str">
        <f t="shared" si="233"/>
        <v>Naty</v>
      </c>
      <c r="AT327" s="40" t="str">
        <f t="shared" si="233"/>
        <v>No Aplica</v>
      </c>
      <c r="AU327" s="40" t="str">
        <f t="shared" si="233"/>
        <v>No Aplica</v>
      </c>
      <c r="AV327" s="40" t="str">
        <f t="shared" si="233"/>
        <v>No Aplica</v>
      </c>
      <c r="AW327" s="35">
        <f t="shared" si="233"/>
        <v>100100000</v>
      </c>
      <c r="AX327" s="41" t="e">
        <f t="shared" si="233"/>
        <v>#REF!</v>
      </c>
      <c r="AY327" s="46" t="str">
        <f t="shared" si="233"/>
        <v>Fruta</v>
      </c>
      <c r="AZ327" s="40">
        <f t="shared" si="233"/>
        <v>38</v>
      </c>
      <c r="BA327" s="41" t="e">
        <f>+VLOOKUP($Z327,[3]!Temporalidad[[nombre]:[Columna1]],7,0)</f>
        <v>#REF!</v>
      </c>
      <c r="BB327" s="41" t="e">
        <f>+VLOOKUP($B327,[3]!Tipo_Gráfico[#Data],2,0)</f>
        <v>#REF!</v>
      </c>
      <c r="BC327" s="36" t="str">
        <f t="shared" si="241"/>
        <v>Servicio de Impuestos Internos , Ministerio de Hacienda, Chile</v>
      </c>
      <c r="BD327" s="35" t="e">
        <f>+VLOOKUP($AA327,[3]!unidad_medida[[nombre]:[Columna1]],2,0)</f>
        <v>#REF!</v>
      </c>
      <c r="BE327" s="40" t="str">
        <f t="shared" si="234"/>
        <v>No Aplica</v>
      </c>
      <c r="BF327" s="40" t="str">
        <f t="shared" si="234"/>
        <v>No Aplica</v>
      </c>
      <c r="BG327" s="40" t="str">
        <f t="shared" si="234"/>
        <v>No Aplica</v>
      </c>
      <c r="BH327" s="41" t="e">
        <f>+VLOOKUP($AP327,[3]!Responsables[#Data],3,0)</f>
        <v>#REF!</v>
      </c>
      <c r="BI327" s="41" t="e">
        <f>+VLOOKUP($AA327,[3]!unidad_medida[[nombre]:[Columna1]],5,0)</f>
        <v>#REF!</v>
      </c>
    </row>
    <row r="328" spans="1:61" ht="24" x14ac:dyDescent="0.35">
      <c r="A328" s="58" t="s">
        <v>250</v>
      </c>
      <c r="B328" s="58" t="s">
        <v>251</v>
      </c>
      <c r="C328" s="59">
        <v>4.3</v>
      </c>
      <c r="D328" s="19">
        <f t="shared" si="235"/>
        <v>13</v>
      </c>
      <c r="E328" s="20" t="str">
        <f t="shared" si="236"/>
        <v>GR</v>
      </c>
      <c r="F328" s="21"/>
      <c r="G328" s="22"/>
      <c r="H328" s="23" t="s">
        <v>48</v>
      </c>
      <c r="I328" s="22"/>
      <c r="J328" s="24">
        <v>13</v>
      </c>
      <c r="K328" s="22"/>
      <c r="L328" s="22"/>
      <c r="M328" s="22"/>
      <c r="N328" s="22"/>
      <c r="O328" s="22"/>
      <c r="P328" s="53" t="str">
        <f t="shared" si="226"/>
        <v>Número de Empresas del Sector Agrícola por Tipo de Cultivo en la Categoría de Tamaño Específica: GRANDE 3 del Servicio de Impuestos Internos de Chile para el Año 2020 (empleados)</v>
      </c>
      <c r="Q328" s="20" t="str">
        <f t="shared" si="237"/>
        <v>Gráfico 1</v>
      </c>
      <c r="R328" s="26" t="s">
        <v>88</v>
      </c>
      <c r="S328" s="27">
        <f t="shared" si="227"/>
        <v>13</v>
      </c>
      <c r="T328" s="28"/>
      <c r="U328" s="28"/>
      <c r="V328" s="28"/>
      <c r="W328" s="28"/>
      <c r="X328" s="28"/>
      <c r="Y328" s="28"/>
      <c r="Z328" s="25" t="str">
        <f t="shared" si="228"/>
        <v>https://analytics.zoho.com/open-view/2395394000001035438?ZOHO_CRITERIA=%224.5%22.%22Id_Tama%C3%B1o_Espec%C3%ADfico%22%3D13</v>
      </c>
      <c r="AA328" s="29" t="s">
        <v>89</v>
      </c>
      <c r="AB328" s="30" t="str">
        <f t="shared" si="238"/>
        <v>Chile</v>
      </c>
      <c r="AC328" s="31" t="str">
        <f t="shared" si="238"/>
        <v>Año 2020</v>
      </c>
      <c r="AD328" s="32" t="str">
        <f t="shared" si="238"/>
        <v>empresas</v>
      </c>
      <c r="AE328" s="30" t="str">
        <f t="shared" si="238"/>
        <v>Número</v>
      </c>
      <c r="AG328" s="33" t="str">
        <f t="shared" si="229"/>
        <v>Gráfico 1</v>
      </c>
      <c r="AH328" s="34" t="str">
        <f t="shared" si="239"/>
        <v>Número de Empresas Agrícultura</v>
      </c>
      <c r="AI328" s="34" t="str">
        <f t="shared" si="230"/>
        <v>Número de empresas dedicadas a agricultura y/o ganadería clasificadas por el Servicio de Impuestos Internos de tamaño GRANDE 3</v>
      </c>
      <c r="AJ328" s="34" t="str">
        <f t="shared" si="231"/>
        <v>Número de Empresas del Sector Agrícola por Tipo de Cultivo en la Categoría de Tamaño Específica: GRANDE 3 del Servicio de Impuestos Internos de Chile para el Año 2020 (empleados)</v>
      </c>
      <c r="AK328" s="35" t="str">
        <f t="shared" si="240"/>
        <v>Año 2020</v>
      </c>
      <c r="AL328" s="34" t="str">
        <f t="shared" si="240"/>
        <v>venta estimada, empresas en agricultura, cultivos, actividad económica, agricultura, ganadería</v>
      </c>
      <c r="AM328" s="36" t="str">
        <f t="shared" si="232"/>
        <v>https://analytics.zoho.com/open-view/2395394000001035438?ZOHO_CRITERIA=%224.5%22.%22Id_Tama%C3%B1o_Espec%C3%ADfico%22%3D13</v>
      </c>
      <c r="AN328" s="44" t="str">
        <f t="shared" si="233"/>
        <v>CHL</v>
      </c>
      <c r="AO328" s="44" t="str">
        <f t="shared" si="233"/>
        <v>País</v>
      </c>
      <c r="AP328" s="34" t="str">
        <f t="shared" si="233"/>
        <v>Número de Empleados de las empresas dedicadas a una actividad económica asociada a la agricultura o la ganadería, según tamaño de la empresa.</v>
      </c>
      <c r="AQ328" s="45">
        <f t="shared" si="233"/>
        <v>44324</v>
      </c>
      <c r="AR328" s="36" t="str">
        <f t="shared" si="233"/>
        <v>Español</v>
      </c>
      <c r="AS328" s="36" t="str">
        <f t="shared" si="233"/>
        <v>Naty</v>
      </c>
      <c r="AT328" s="40" t="str">
        <f t="shared" si="233"/>
        <v>No Aplica</v>
      </c>
      <c r="AU328" s="40" t="str">
        <f t="shared" si="233"/>
        <v>No Aplica</v>
      </c>
      <c r="AV328" s="40" t="str">
        <f t="shared" si="233"/>
        <v>No Aplica</v>
      </c>
      <c r="AW328" s="35">
        <f t="shared" si="233"/>
        <v>100100000</v>
      </c>
      <c r="AX328" s="41" t="e">
        <f t="shared" si="233"/>
        <v>#REF!</v>
      </c>
      <c r="AY328" s="46" t="str">
        <f t="shared" si="233"/>
        <v>Fruta</v>
      </c>
      <c r="AZ328" s="40">
        <f t="shared" si="233"/>
        <v>38</v>
      </c>
      <c r="BA328" s="41" t="e">
        <f>+VLOOKUP($Z328,[3]!Temporalidad[[nombre]:[Columna1]],7,0)</f>
        <v>#REF!</v>
      </c>
      <c r="BB328" s="41" t="e">
        <f>+VLOOKUP($B328,[3]!Tipo_Gráfico[#Data],2,0)</f>
        <v>#REF!</v>
      </c>
      <c r="BC328" s="36" t="str">
        <f t="shared" si="241"/>
        <v>Servicio de Impuestos Internos , Ministerio de Hacienda, Chile</v>
      </c>
      <c r="BD328" s="35" t="e">
        <f>+VLOOKUP($AA328,[3]!unidad_medida[[nombre]:[Columna1]],2,0)</f>
        <v>#REF!</v>
      </c>
      <c r="BE328" s="40" t="str">
        <f t="shared" si="234"/>
        <v>No Aplica</v>
      </c>
      <c r="BF328" s="40" t="str">
        <f t="shared" si="234"/>
        <v>No Aplica</v>
      </c>
      <c r="BG328" s="40" t="str">
        <f t="shared" si="234"/>
        <v>No Aplica</v>
      </c>
      <c r="BH328" s="41" t="e">
        <f>+VLOOKUP($AP328,[3]!Responsables[#Data],3,0)</f>
        <v>#REF!</v>
      </c>
      <c r="BI328" s="41" t="e">
        <f>+VLOOKUP($AA328,[3]!unidad_medida[[nombre]:[Columna1]],5,0)</f>
        <v>#REF!</v>
      </c>
    </row>
    <row r="329" spans="1:61" ht="24" x14ac:dyDescent="0.35">
      <c r="A329" s="58" t="s">
        <v>250</v>
      </c>
      <c r="B329" s="58" t="s">
        <v>251</v>
      </c>
      <c r="C329" s="59">
        <v>4.3</v>
      </c>
      <c r="D329" s="19">
        <f t="shared" si="235"/>
        <v>14</v>
      </c>
      <c r="E329" s="20" t="str">
        <f t="shared" si="236"/>
        <v>GR</v>
      </c>
      <c r="F329" s="21"/>
      <c r="G329" s="22"/>
      <c r="H329" s="22"/>
      <c r="I329" s="23" t="s">
        <v>48</v>
      </c>
      <c r="J329" s="24">
        <v>1</v>
      </c>
      <c r="K329" s="22"/>
      <c r="L329" s="22"/>
      <c r="M329" s="22"/>
      <c r="N329" s="22"/>
      <c r="O329" s="22"/>
      <c r="P329" s="53" t="str">
        <f>+"Número de  Empresas del Sector Agrícola por Cultivo en la Categoría de Tamaño Específica: "&amp;R329&amp;" del Servicio de Impuestos Internos de Chile para el Año 2020 (empleados)"</f>
        <v>Número de  Empresas del Sector Agrícola por Cultivo en la Categoría de Tamaño Específica: SIN VENTAS del Servicio de Impuestos Internos de Chile para el Año 2020 (empleados)</v>
      </c>
      <c r="Q329" s="20" t="s">
        <v>90</v>
      </c>
      <c r="R329" s="26" t="s">
        <v>50</v>
      </c>
      <c r="S329" s="27">
        <f t="shared" si="227"/>
        <v>1</v>
      </c>
      <c r="T329" s="28"/>
      <c r="U329" s="28"/>
      <c r="V329" s="28"/>
      <c r="W329" s="28"/>
      <c r="X329" s="28"/>
      <c r="Y329" s="28"/>
      <c r="Z329" s="25" t="str">
        <f>+"https://analytics.zoho.com/open-view/2395394000001128577?ZOHO_CRITERIA=%224.5%22.%22Id_Tama%C3%B1o_Espec%C3%ADfico%22%3D"&amp;S329</f>
        <v>https://analytics.zoho.com/open-view/2395394000001128577?ZOHO_CRITERIA=%224.5%22.%22Id_Tama%C3%B1o_Espec%C3%ADfico%22%3D1</v>
      </c>
      <c r="AA329" s="29" t="s">
        <v>91</v>
      </c>
      <c r="AB329" s="30" t="str">
        <f t="shared" si="238"/>
        <v>Chile</v>
      </c>
      <c r="AC329" s="31" t="str">
        <f t="shared" si="238"/>
        <v>Año 2020</v>
      </c>
      <c r="AD329" s="32" t="str">
        <f t="shared" si="238"/>
        <v>empresas</v>
      </c>
      <c r="AE329" s="30" t="str">
        <f t="shared" si="238"/>
        <v>Número</v>
      </c>
      <c r="AG329" s="33" t="str">
        <f t="shared" si="229"/>
        <v>Gráfico 2</v>
      </c>
      <c r="AH329" s="34" t="str">
        <f t="shared" si="239"/>
        <v>Número de Empresas Agrícultura</v>
      </c>
      <c r="AI329" s="34" t="str">
        <f t="shared" ref="AI329:AI341" si="242">+"Número de empleados contratados en empresas dedicadas a agricultura y/o ganadería clasificadas por el Servicio de Impuestos Internos de tamaño "&amp;R329</f>
        <v>Número de empleados contratados en empresas dedicadas a agricultura y/o ganadería clasificadas por el Servicio de Impuestos Internos de tamaño SIN VENTAS</v>
      </c>
      <c r="AJ329" s="34" t="str">
        <f t="shared" si="231"/>
        <v>Número de  Empresas del Sector Agrícola por Cultivo en la Categoría de Tamaño Específica: SIN VENTAS del Servicio de Impuestos Internos de Chile para el Año 2020 (empleados)</v>
      </c>
      <c r="AK329" s="35" t="str">
        <f t="shared" si="240"/>
        <v>Año 2020</v>
      </c>
      <c r="AL329" s="34" t="str">
        <f t="shared" si="240"/>
        <v>venta estimada, empresas en agricultura, cultivos, actividad económica, agricultura, ganadería</v>
      </c>
      <c r="AM329" s="36" t="str">
        <f t="shared" si="232"/>
        <v>https://analytics.zoho.com/open-view/2395394000001128577?ZOHO_CRITERIA=%224.5%22.%22Id_Tama%C3%B1o_Espec%C3%ADfico%22%3D1</v>
      </c>
      <c r="AN329" s="44" t="str">
        <f t="shared" si="233"/>
        <v>CHL</v>
      </c>
      <c r="AO329" s="44" t="str">
        <f t="shared" si="233"/>
        <v>País</v>
      </c>
      <c r="AP329" s="34" t="str">
        <f t="shared" si="233"/>
        <v>Número de Empleados de las empresas dedicadas a una actividad económica asociada a la agricultura o la ganadería, según tamaño de la empresa.</v>
      </c>
      <c r="AQ329" s="45">
        <f t="shared" si="233"/>
        <v>44324</v>
      </c>
      <c r="AR329" s="36" t="str">
        <f t="shared" si="233"/>
        <v>Español</v>
      </c>
      <c r="AS329" s="36" t="str">
        <f t="shared" si="233"/>
        <v>Naty</v>
      </c>
      <c r="AT329" s="40" t="str">
        <f t="shared" si="233"/>
        <v>No Aplica</v>
      </c>
      <c r="AU329" s="40" t="str">
        <f t="shared" si="233"/>
        <v>No Aplica</v>
      </c>
      <c r="AV329" s="40" t="str">
        <f t="shared" si="233"/>
        <v>No Aplica</v>
      </c>
      <c r="AW329" s="35">
        <f t="shared" si="233"/>
        <v>100100000</v>
      </c>
      <c r="AX329" s="41" t="e">
        <f t="shared" si="233"/>
        <v>#REF!</v>
      </c>
      <c r="AY329" s="46" t="str">
        <f t="shared" si="233"/>
        <v>Fruta</v>
      </c>
      <c r="AZ329" s="40">
        <f t="shared" si="233"/>
        <v>38</v>
      </c>
      <c r="BA329" s="41" t="e">
        <f>+VLOOKUP($Z329,[3]!Temporalidad[[nombre]:[Columna1]],7,0)</f>
        <v>#REF!</v>
      </c>
      <c r="BB329" s="41" t="e">
        <f>+VLOOKUP($B329,[3]!Tipo_Gráfico[#Data],2,0)</f>
        <v>#REF!</v>
      </c>
      <c r="BC329" s="36" t="str">
        <f t="shared" si="241"/>
        <v>Servicio de Impuestos Internos , Ministerio de Hacienda, Chile</v>
      </c>
      <c r="BD329" s="35" t="e">
        <f>+VLOOKUP($AA329,[3]!unidad_medida[[nombre]:[Columna1]],2,0)</f>
        <v>#REF!</v>
      </c>
      <c r="BE329" s="40" t="str">
        <f t="shared" si="234"/>
        <v>No Aplica</v>
      </c>
      <c r="BF329" s="40" t="str">
        <f t="shared" si="234"/>
        <v>No Aplica</v>
      </c>
      <c r="BG329" s="40" t="str">
        <f t="shared" si="234"/>
        <v>No Aplica</v>
      </c>
      <c r="BH329" s="41" t="e">
        <f>+VLOOKUP($AP329,[3]!Responsables[#Data],3,0)</f>
        <v>#REF!</v>
      </c>
      <c r="BI329" s="41" t="e">
        <f>+VLOOKUP($AA329,[3]!unidad_medida[[nombre]:[Columna1]],5,0)</f>
        <v>#REF!</v>
      </c>
    </row>
    <row r="330" spans="1:61" ht="24" x14ac:dyDescent="0.35">
      <c r="A330" s="58" t="s">
        <v>250</v>
      </c>
      <c r="B330" s="58" t="s">
        <v>251</v>
      </c>
      <c r="C330" s="59">
        <v>4.3</v>
      </c>
      <c r="D330" s="19">
        <f t="shared" si="235"/>
        <v>15</v>
      </c>
      <c r="E330" s="20" t="s">
        <v>47</v>
      </c>
      <c r="F330" s="21"/>
      <c r="G330" s="22"/>
      <c r="H330" s="22"/>
      <c r="I330" s="23" t="s">
        <v>48</v>
      </c>
      <c r="J330" s="24">
        <v>2</v>
      </c>
      <c r="K330" s="22"/>
      <c r="L330" s="22"/>
      <c r="M330" s="22"/>
      <c r="N330" s="22"/>
      <c r="O330" s="22"/>
      <c r="P330" s="53" t="str">
        <f t="shared" ref="P330:P341" si="243">+"Número de  Empresas del Sector Agrícola por Cultivo en la Categoría de Tamaño Específica: "&amp;R330&amp;" del Servicio de Impuestos Internos de Chile para el Año 2020 (empleados)"</f>
        <v>Número de  Empresas del Sector Agrícola por Cultivo en la Categoría de Tamaño Específica: PEQUEÑA 2 del Servicio de Impuestos Internos de Chile para el Año 2020 (empleados)</v>
      </c>
      <c r="Q330" s="20" t="str">
        <f t="shared" si="237"/>
        <v>Gráfico 2</v>
      </c>
      <c r="R330" s="26" t="s">
        <v>66</v>
      </c>
      <c r="S330" s="27">
        <f t="shared" si="227"/>
        <v>2</v>
      </c>
      <c r="T330" s="28"/>
      <c r="U330" s="28"/>
      <c r="V330" s="28"/>
      <c r="W330" s="28"/>
      <c r="X330" s="28"/>
      <c r="Y330" s="28"/>
      <c r="Z330" s="25" t="str">
        <f t="shared" ref="Z330:Z341" si="244">+"https://analytics.zoho.com/open-view/2395394000001128577?ZOHO_CRITERIA=%224.5%22.%22Id_Tama%C3%B1o_Espec%C3%ADfico%22%3D"&amp;S330</f>
        <v>https://analytics.zoho.com/open-view/2395394000001128577?ZOHO_CRITERIA=%224.5%22.%22Id_Tama%C3%B1o_Espec%C3%ADfico%22%3D2</v>
      </c>
      <c r="AA330" s="29" t="s">
        <v>92</v>
      </c>
      <c r="AB330" s="30" t="str">
        <f t="shared" si="238"/>
        <v>Chile</v>
      </c>
      <c r="AC330" s="31" t="str">
        <f t="shared" si="238"/>
        <v>Año 2020</v>
      </c>
      <c r="AD330" s="32" t="str">
        <f t="shared" si="238"/>
        <v>empresas</v>
      </c>
      <c r="AE330" s="30" t="str">
        <f t="shared" si="238"/>
        <v>Número</v>
      </c>
      <c r="AG330" s="33" t="str">
        <f t="shared" si="229"/>
        <v>Gráfico 2</v>
      </c>
      <c r="AH330" s="34" t="str">
        <f t="shared" si="239"/>
        <v>Número de Empresas Agrícultura</v>
      </c>
      <c r="AI330" s="34" t="str">
        <f t="shared" si="242"/>
        <v>Número de empleados contratados en empresas dedicadas a agricultura y/o ganadería clasificadas por el Servicio de Impuestos Internos de tamaño PEQUEÑA 2</v>
      </c>
      <c r="AJ330" s="34" t="str">
        <f t="shared" si="231"/>
        <v>Número de  Empresas del Sector Agrícola por Cultivo en la Categoría de Tamaño Específica: PEQUEÑA 2 del Servicio de Impuestos Internos de Chile para el Año 2020 (empleados)</v>
      </c>
      <c r="AK330" s="35" t="str">
        <f t="shared" si="240"/>
        <v>Año 2020</v>
      </c>
      <c r="AL330" s="34" t="str">
        <f t="shared" si="240"/>
        <v>venta estimada, empresas en agricultura, cultivos, actividad económica, agricultura, ganadería</v>
      </c>
      <c r="AM330" s="36" t="str">
        <f t="shared" si="232"/>
        <v>https://analytics.zoho.com/open-view/2395394000001128577?ZOHO_CRITERIA=%224.5%22.%22Id_Tama%C3%B1o_Espec%C3%ADfico%22%3D2</v>
      </c>
      <c r="AN330" s="44" t="str">
        <f t="shared" si="233"/>
        <v>CHL</v>
      </c>
      <c r="AO330" s="44" t="str">
        <f t="shared" si="233"/>
        <v>País</v>
      </c>
      <c r="AP330" s="34" t="str">
        <f t="shared" si="233"/>
        <v>Número de Empleados de las empresas dedicadas a una actividad económica asociada a la agricultura o la ganadería, según tamaño de la empresa.</v>
      </c>
      <c r="AQ330" s="45">
        <f t="shared" si="233"/>
        <v>44324</v>
      </c>
      <c r="AR330" s="36" t="str">
        <f t="shared" si="233"/>
        <v>Español</v>
      </c>
      <c r="AS330" s="36" t="str">
        <f t="shared" si="233"/>
        <v>Naty</v>
      </c>
      <c r="AT330" s="40" t="str">
        <f t="shared" si="233"/>
        <v>No Aplica</v>
      </c>
      <c r="AU330" s="40" t="str">
        <f t="shared" si="233"/>
        <v>No Aplica</v>
      </c>
      <c r="AV330" s="40" t="str">
        <f t="shared" si="233"/>
        <v>No Aplica</v>
      </c>
      <c r="AW330" s="35">
        <f t="shared" si="233"/>
        <v>100100000</v>
      </c>
      <c r="AX330" s="41" t="e">
        <f t="shared" si="233"/>
        <v>#REF!</v>
      </c>
      <c r="AY330" s="46" t="str">
        <f t="shared" si="233"/>
        <v>Fruta</v>
      </c>
      <c r="AZ330" s="40">
        <f t="shared" si="233"/>
        <v>38</v>
      </c>
      <c r="BA330" s="41" t="e">
        <f>+VLOOKUP($Z330,[3]!Temporalidad[[nombre]:[Columna1]],7,0)</f>
        <v>#REF!</v>
      </c>
      <c r="BB330" s="41" t="e">
        <f>+VLOOKUP($B330,[3]!Tipo_Gráfico[#Data],2,0)</f>
        <v>#REF!</v>
      </c>
      <c r="BC330" s="36" t="str">
        <f t="shared" si="241"/>
        <v>Servicio de Impuestos Internos , Ministerio de Hacienda, Chile</v>
      </c>
      <c r="BD330" s="35" t="e">
        <f>+VLOOKUP($AA330,[3]!unidad_medida[[nombre]:[Columna1]],2,0)</f>
        <v>#REF!</v>
      </c>
      <c r="BE330" s="40" t="str">
        <f t="shared" si="234"/>
        <v>No Aplica</v>
      </c>
      <c r="BF330" s="40" t="str">
        <f t="shared" si="234"/>
        <v>No Aplica</v>
      </c>
      <c r="BG330" s="40" t="str">
        <f t="shared" si="234"/>
        <v>No Aplica</v>
      </c>
      <c r="BH330" s="41" t="e">
        <f>+VLOOKUP($AP330,[3]!Responsables[#Data],3,0)</f>
        <v>#REF!</v>
      </c>
      <c r="BI330" s="41" t="e">
        <f>+VLOOKUP($AA330,[3]!unidad_medida[[nombre]:[Columna1]],5,0)</f>
        <v>#REF!</v>
      </c>
    </row>
    <row r="331" spans="1:61" ht="24" x14ac:dyDescent="0.35">
      <c r="A331" s="58" t="s">
        <v>250</v>
      </c>
      <c r="B331" s="58" t="s">
        <v>251</v>
      </c>
      <c r="C331" s="59">
        <v>4.3</v>
      </c>
      <c r="D331" s="19">
        <f t="shared" si="235"/>
        <v>16</v>
      </c>
      <c r="E331" s="20" t="str">
        <f>+E330</f>
        <v>GR</v>
      </c>
      <c r="F331" s="21"/>
      <c r="G331" s="22"/>
      <c r="H331" s="22"/>
      <c r="I331" s="23" t="s">
        <v>48</v>
      </c>
      <c r="J331" s="24">
        <v>3</v>
      </c>
      <c r="K331" s="22"/>
      <c r="L331" s="22"/>
      <c r="M331" s="22"/>
      <c r="N331" s="22"/>
      <c r="O331" s="22"/>
      <c r="P331" s="53" t="str">
        <f t="shared" si="243"/>
        <v>Número de  Empresas del Sector Agrícola por Cultivo en la Categoría de Tamaño Específica: MICRO 1 del Servicio de Impuestos Internos de Chile para el Año 2020 (empleados)</v>
      </c>
      <c r="Q331" s="20" t="str">
        <f t="shared" si="237"/>
        <v>Gráfico 2</v>
      </c>
      <c r="R331" s="26" t="s">
        <v>68</v>
      </c>
      <c r="S331" s="27">
        <f t="shared" si="227"/>
        <v>3</v>
      </c>
      <c r="T331" s="28"/>
      <c r="U331" s="28"/>
      <c r="V331" s="28"/>
      <c r="W331" s="28"/>
      <c r="X331" s="28"/>
      <c r="Y331" s="28"/>
      <c r="Z331" s="25" t="str">
        <f t="shared" si="244"/>
        <v>https://analytics.zoho.com/open-view/2395394000001128577?ZOHO_CRITERIA=%224.5%22.%22Id_Tama%C3%B1o_Espec%C3%ADfico%22%3D3</v>
      </c>
      <c r="AA331" s="29" t="s">
        <v>93</v>
      </c>
      <c r="AB331" s="30" t="str">
        <f t="shared" si="238"/>
        <v>Chile</v>
      </c>
      <c r="AC331" s="31" t="str">
        <f t="shared" si="238"/>
        <v>Año 2020</v>
      </c>
      <c r="AD331" s="32" t="str">
        <f t="shared" si="238"/>
        <v>empresas</v>
      </c>
      <c r="AE331" s="30" t="str">
        <f t="shared" si="238"/>
        <v>Número</v>
      </c>
      <c r="AG331" s="33" t="str">
        <f t="shared" si="229"/>
        <v>Gráfico 2</v>
      </c>
      <c r="AH331" s="34" t="str">
        <f t="shared" si="239"/>
        <v>Número de Empresas Agrícultura</v>
      </c>
      <c r="AI331" s="34" t="str">
        <f t="shared" si="242"/>
        <v>Número de empleados contratados en empresas dedicadas a agricultura y/o ganadería clasificadas por el Servicio de Impuestos Internos de tamaño MICRO 1</v>
      </c>
      <c r="AJ331" s="34" t="str">
        <f t="shared" si="231"/>
        <v>Número de  Empresas del Sector Agrícola por Cultivo en la Categoría de Tamaño Específica: MICRO 1 del Servicio de Impuestos Internos de Chile para el Año 2020 (empleados)</v>
      </c>
      <c r="AK331" s="35" t="str">
        <f t="shared" si="240"/>
        <v>Año 2020</v>
      </c>
      <c r="AL331" s="34" t="str">
        <f t="shared" si="240"/>
        <v>venta estimada, empresas en agricultura, cultivos, actividad económica, agricultura, ganadería</v>
      </c>
      <c r="AM331" s="36" t="str">
        <f t="shared" si="232"/>
        <v>https://analytics.zoho.com/open-view/2395394000001128577?ZOHO_CRITERIA=%224.5%22.%22Id_Tama%C3%B1o_Espec%C3%ADfico%22%3D3</v>
      </c>
      <c r="AN331" s="44" t="str">
        <f t="shared" si="233"/>
        <v>CHL</v>
      </c>
      <c r="AO331" s="44" t="str">
        <f t="shared" si="233"/>
        <v>País</v>
      </c>
      <c r="AP331" s="34" t="str">
        <f t="shared" si="233"/>
        <v>Número de Empleados de las empresas dedicadas a una actividad económica asociada a la agricultura o la ganadería, según tamaño de la empresa.</v>
      </c>
      <c r="AQ331" s="45">
        <f t="shared" si="233"/>
        <v>44324</v>
      </c>
      <c r="AR331" s="36" t="str">
        <f t="shared" si="233"/>
        <v>Español</v>
      </c>
      <c r="AS331" s="36" t="str">
        <f t="shared" si="233"/>
        <v>Naty</v>
      </c>
      <c r="AT331" s="40" t="str">
        <f t="shared" si="233"/>
        <v>No Aplica</v>
      </c>
      <c r="AU331" s="40" t="str">
        <f t="shared" si="233"/>
        <v>No Aplica</v>
      </c>
      <c r="AV331" s="40" t="str">
        <f t="shared" si="233"/>
        <v>No Aplica</v>
      </c>
      <c r="AW331" s="35">
        <f t="shared" si="233"/>
        <v>100100000</v>
      </c>
      <c r="AX331" s="41" t="e">
        <f t="shared" si="233"/>
        <v>#REF!</v>
      </c>
      <c r="AY331" s="46" t="str">
        <f t="shared" si="233"/>
        <v>Fruta</v>
      </c>
      <c r="AZ331" s="40">
        <f t="shared" si="233"/>
        <v>38</v>
      </c>
      <c r="BA331" s="41" t="e">
        <f>+VLOOKUP($Z331,[3]!Temporalidad[[nombre]:[Columna1]],7,0)</f>
        <v>#REF!</v>
      </c>
      <c r="BB331" s="41" t="e">
        <f>+VLOOKUP($B331,[3]!Tipo_Gráfico[#Data],2,0)</f>
        <v>#REF!</v>
      </c>
      <c r="BC331" s="36" t="str">
        <f t="shared" si="241"/>
        <v>Servicio de Impuestos Internos , Ministerio de Hacienda, Chile</v>
      </c>
      <c r="BD331" s="35" t="e">
        <f>+VLOOKUP($AA331,[3]!unidad_medida[[nombre]:[Columna1]],2,0)</f>
        <v>#REF!</v>
      </c>
      <c r="BE331" s="40" t="str">
        <f t="shared" si="234"/>
        <v>No Aplica</v>
      </c>
      <c r="BF331" s="40" t="str">
        <f t="shared" si="234"/>
        <v>No Aplica</v>
      </c>
      <c r="BG331" s="40" t="str">
        <f t="shared" si="234"/>
        <v>No Aplica</v>
      </c>
      <c r="BH331" s="41" t="e">
        <f>+VLOOKUP($AP331,[3]!Responsables[#Data],3,0)</f>
        <v>#REF!</v>
      </c>
      <c r="BI331" s="41" t="e">
        <f>+VLOOKUP($AA331,[3]!unidad_medida[[nombre]:[Columna1]],5,0)</f>
        <v>#REF!</v>
      </c>
    </row>
    <row r="332" spans="1:61" ht="24" x14ac:dyDescent="0.35">
      <c r="A332" s="58" t="s">
        <v>250</v>
      </c>
      <c r="B332" s="58" t="s">
        <v>251</v>
      </c>
      <c r="C332" s="59">
        <v>4.3</v>
      </c>
      <c r="D332" s="19">
        <f t="shared" si="235"/>
        <v>17</v>
      </c>
      <c r="E332" s="20" t="str">
        <f t="shared" ref="E332:E343" si="245">+E331</f>
        <v>GR</v>
      </c>
      <c r="F332" s="21"/>
      <c r="G332" s="22"/>
      <c r="H332" s="22"/>
      <c r="I332" s="23" t="s">
        <v>48</v>
      </c>
      <c r="J332" s="24">
        <v>4</v>
      </c>
      <c r="K332" s="22"/>
      <c r="L332" s="22"/>
      <c r="M332" s="22"/>
      <c r="N332" s="22"/>
      <c r="O332" s="22"/>
      <c r="P332" s="53" t="str">
        <f t="shared" si="243"/>
        <v>Número de  Empresas del Sector Agrícola por Cultivo en la Categoría de Tamaño Específica: MEDIANA 1 del Servicio de Impuestos Internos de Chile para el Año 2020 (empleados)</v>
      </c>
      <c r="Q332" s="20" t="str">
        <f t="shared" si="237"/>
        <v>Gráfico 2</v>
      </c>
      <c r="R332" s="26" t="s">
        <v>70</v>
      </c>
      <c r="S332" s="27">
        <f t="shared" si="227"/>
        <v>4</v>
      </c>
      <c r="T332" s="28"/>
      <c r="U332" s="28"/>
      <c r="V332" s="28"/>
      <c r="W332" s="28"/>
      <c r="X332" s="28"/>
      <c r="Y332" s="28"/>
      <c r="Z332" s="25" t="str">
        <f t="shared" si="244"/>
        <v>https://analytics.zoho.com/open-view/2395394000001128577?ZOHO_CRITERIA=%224.5%22.%22Id_Tama%C3%B1o_Espec%C3%ADfico%22%3D4</v>
      </c>
      <c r="AA332" s="29" t="s">
        <v>94</v>
      </c>
      <c r="AB332" s="30" t="str">
        <f t="shared" si="238"/>
        <v>Chile</v>
      </c>
      <c r="AC332" s="31" t="str">
        <f t="shared" si="238"/>
        <v>Año 2020</v>
      </c>
      <c r="AD332" s="32" t="str">
        <f t="shared" si="238"/>
        <v>empresas</v>
      </c>
      <c r="AE332" s="30" t="str">
        <f t="shared" si="238"/>
        <v>Número</v>
      </c>
      <c r="AG332" s="33" t="str">
        <f t="shared" si="229"/>
        <v>Gráfico 2</v>
      </c>
      <c r="AH332" s="34" t="str">
        <f t="shared" si="239"/>
        <v>Número de Empresas Agrícultura</v>
      </c>
      <c r="AI332" s="34" t="str">
        <f t="shared" si="242"/>
        <v>Número de empleados contratados en empresas dedicadas a agricultura y/o ganadería clasificadas por el Servicio de Impuestos Internos de tamaño MEDIANA 1</v>
      </c>
      <c r="AJ332" s="34" t="str">
        <f t="shared" si="231"/>
        <v>Número de  Empresas del Sector Agrícola por Cultivo en la Categoría de Tamaño Específica: MEDIANA 1 del Servicio de Impuestos Internos de Chile para el Año 2020 (empleados)</v>
      </c>
      <c r="AK332" s="35" t="str">
        <f t="shared" si="240"/>
        <v>Año 2020</v>
      </c>
      <c r="AL332" s="34" t="str">
        <f t="shared" si="240"/>
        <v>venta estimada, empresas en agricultura, cultivos, actividad económica, agricultura, ganadería</v>
      </c>
      <c r="AM332" s="36" t="str">
        <f t="shared" si="232"/>
        <v>https://analytics.zoho.com/open-view/2395394000001128577?ZOHO_CRITERIA=%224.5%22.%22Id_Tama%C3%B1o_Espec%C3%ADfico%22%3D4</v>
      </c>
      <c r="AN332" s="44" t="str">
        <f t="shared" si="233"/>
        <v>CHL</v>
      </c>
      <c r="AO332" s="44" t="str">
        <f t="shared" si="233"/>
        <v>País</v>
      </c>
      <c r="AP332" s="34" t="str">
        <f t="shared" si="233"/>
        <v>Número de Empleados de las empresas dedicadas a una actividad económica asociada a la agricultura o la ganadería, según tamaño de la empresa.</v>
      </c>
      <c r="AQ332" s="45">
        <f t="shared" si="233"/>
        <v>44324</v>
      </c>
      <c r="AR332" s="36" t="str">
        <f t="shared" si="233"/>
        <v>Español</v>
      </c>
      <c r="AS332" s="36" t="str">
        <f t="shared" si="233"/>
        <v>Naty</v>
      </c>
      <c r="AT332" s="40" t="str">
        <f t="shared" si="233"/>
        <v>No Aplica</v>
      </c>
      <c r="AU332" s="40" t="str">
        <f t="shared" si="233"/>
        <v>No Aplica</v>
      </c>
      <c r="AV332" s="40" t="str">
        <f t="shared" si="233"/>
        <v>No Aplica</v>
      </c>
      <c r="AW332" s="35">
        <f t="shared" si="233"/>
        <v>100100000</v>
      </c>
      <c r="AX332" s="41" t="e">
        <f t="shared" si="233"/>
        <v>#REF!</v>
      </c>
      <c r="AY332" s="46" t="str">
        <f t="shared" si="233"/>
        <v>Fruta</v>
      </c>
      <c r="AZ332" s="40">
        <f t="shared" si="233"/>
        <v>38</v>
      </c>
      <c r="BA332" s="41" t="e">
        <f>+VLOOKUP($Z332,[3]!Temporalidad[[nombre]:[Columna1]],7,0)</f>
        <v>#REF!</v>
      </c>
      <c r="BB332" s="41" t="e">
        <f>+VLOOKUP($B332,[3]!Tipo_Gráfico[#Data],2,0)</f>
        <v>#REF!</v>
      </c>
      <c r="BC332" s="36" t="str">
        <f t="shared" si="241"/>
        <v>Servicio de Impuestos Internos , Ministerio de Hacienda, Chile</v>
      </c>
      <c r="BD332" s="35" t="e">
        <f>+VLOOKUP($AA332,[3]!unidad_medida[[nombre]:[Columna1]],2,0)</f>
        <v>#REF!</v>
      </c>
      <c r="BE332" s="40" t="str">
        <f t="shared" si="234"/>
        <v>No Aplica</v>
      </c>
      <c r="BF332" s="40" t="str">
        <f t="shared" si="234"/>
        <v>No Aplica</v>
      </c>
      <c r="BG332" s="40" t="str">
        <f t="shared" si="234"/>
        <v>No Aplica</v>
      </c>
      <c r="BH332" s="41" t="e">
        <f>+VLOOKUP($AP332,[3]!Responsables[#Data],3,0)</f>
        <v>#REF!</v>
      </c>
      <c r="BI332" s="41" t="e">
        <f>+VLOOKUP($AA332,[3]!unidad_medida[[nombre]:[Columna1]],5,0)</f>
        <v>#REF!</v>
      </c>
    </row>
    <row r="333" spans="1:61" ht="24" x14ac:dyDescent="0.35">
      <c r="A333" s="58" t="s">
        <v>250</v>
      </c>
      <c r="B333" s="58" t="s">
        <v>251</v>
      </c>
      <c r="C333" s="59">
        <v>4.3</v>
      </c>
      <c r="D333" s="19">
        <f t="shared" si="235"/>
        <v>18</v>
      </c>
      <c r="E333" s="20" t="str">
        <f t="shared" si="245"/>
        <v>GR</v>
      </c>
      <c r="F333" s="21"/>
      <c r="G333" s="22"/>
      <c r="H333" s="22"/>
      <c r="I333" s="23" t="s">
        <v>48</v>
      </c>
      <c r="J333" s="24">
        <v>5</v>
      </c>
      <c r="K333" s="22"/>
      <c r="L333" s="22"/>
      <c r="M333" s="22"/>
      <c r="N333" s="22"/>
      <c r="O333" s="22"/>
      <c r="P333" s="53" t="str">
        <f t="shared" si="243"/>
        <v>Número de  Empresas del Sector Agrícola por Cultivo en la Categoría de Tamaño Específica: MICRO 2 del Servicio de Impuestos Internos de Chile para el Año 2020 (empleados)</v>
      </c>
      <c r="Q333" s="20" t="str">
        <f t="shared" si="237"/>
        <v>Gráfico 2</v>
      </c>
      <c r="R333" s="26" t="s">
        <v>72</v>
      </c>
      <c r="S333" s="27">
        <f t="shared" si="227"/>
        <v>5</v>
      </c>
      <c r="T333" s="28"/>
      <c r="U333" s="28"/>
      <c r="V333" s="28"/>
      <c r="W333" s="28"/>
      <c r="X333" s="28"/>
      <c r="Y333" s="28"/>
      <c r="Z333" s="25" t="str">
        <f t="shared" si="244"/>
        <v>https://analytics.zoho.com/open-view/2395394000001128577?ZOHO_CRITERIA=%224.5%22.%22Id_Tama%C3%B1o_Espec%C3%ADfico%22%3D5</v>
      </c>
      <c r="AA333" s="29" t="s">
        <v>95</v>
      </c>
      <c r="AB333" s="30" t="str">
        <f t="shared" si="238"/>
        <v>Chile</v>
      </c>
      <c r="AC333" s="31" t="str">
        <f t="shared" si="238"/>
        <v>Año 2020</v>
      </c>
      <c r="AD333" s="32" t="str">
        <f t="shared" si="238"/>
        <v>empresas</v>
      </c>
      <c r="AE333" s="30" t="str">
        <f t="shared" si="238"/>
        <v>Número</v>
      </c>
      <c r="AG333" s="33" t="str">
        <f t="shared" si="229"/>
        <v>Gráfico 2</v>
      </c>
      <c r="AH333" s="34" t="str">
        <f t="shared" si="239"/>
        <v>Número de Empresas Agrícultura</v>
      </c>
      <c r="AI333" s="34" t="str">
        <f t="shared" si="242"/>
        <v>Número de empleados contratados en empresas dedicadas a agricultura y/o ganadería clasificadas por el Servicio de Impuestos Internos de tamaño MICRO 2</v>
      </c>
      <c r="AJ333" s="34" t="str">
        <f t="shared" si="231"/>
        <v>Número de  Empresas del Sector Agrícola por Cultivo en la Categoría de Tamaño Específica: MICRO 2 del Servicio de Impuestos Internos de Chile para el Año 2020 (empleados)</v>
      </c>
      <c r="AK333" s="35" t="str">
        <f t="shared" si="240"/>
        <v>Año 2020</v>
      </c>
      <c r="AL333" s="34" t="str">
        <f t="shared" si="240"/>
        <v>venta estimada, empresas en agricultura, cultivos, actividad económica, agricultura, ganadería</v>
      </c>
      <c r="AM333" s="36" t="str">
        <f t="shared" si="232"/>
        <v>https://analytics.zoho.com/open-view/2395394000001128577?ZOHO_CRITERIA=%224.5%22.%22Id_Tama%C3%B1o_Espec%C3%ADfico%22%3D5</v>
      </c>
      <c r="AN333" s="44" t="str">
        <f t="shared" ref="AN333:AZ348" si="246">+AN332</f>
        <v>CHL</v>
      </c>
      <c r="AO333" s="44" t="str">
        <f t="shared" si="246"/>
        <v>País</v>
      </c>
      <c r="AP333" s="34" t="str">
        <f t="shared" si="246"/>
        <v>Número de Empleados de las empresas dedicadas a una actividad económica asociada a la agricultura o la ganadería, según tamaño de la empresa.</v>
      </c>
      <c r="AQ333" s="45">
        <f t="shared" si="246"/>
        <v>44324</v>
      </c>
      <c r="AR333" s="36" t="str">
        <f t="shared" si="246"/>
        <v>Español</v>
      </c>
      <c r="AS333" s="36" t="str">
        <f t="shared" si="246"/>
        <v>Naty</v>
      </c>
      <c r="AT333" s="40" t="str">
        <f t="shared" si="246"/>
        <v>No Aplica</v>
      </c>
      <c r="AU333" s="40" t="str">
        <f t="shared" si="246"/>
        <v>No Aplica</v>
      </c>
      <c r="AV333" s="40" t="str">
        <f t="shared" si="246"/>
        <v>No Aplica</v>
      </c>
      <c r="AW333" s="35">
        <f t="shared" si="246"/>
        <v>100100000</v>
      </c>
      <c r="AX333" s="41" t="e">
        <f t="shared" si="246"/>
        <v>#REF!</v>
      </c>
      <c r="AY333" s="46" t="str">
        <f t="shared" si="246"/>
        <v>Fruta</v>
      </c>
      <c r="AZ333" s="40">
        <f t="shared" si="246"/>
        <v>38</v>
      </c>
      <c r="BA333" s="41" t="e">
        <f>+VLOOKUP($Z333,[3]!Temporalidad[[nombre]:[Columna1]],7,0)</f>
        <v>#REF!</v>
      </c>
      <c r="BB333" s="41" t="e">
        <f>+VLOOKUP($B333,[3]!Tipo_Gráfico[#Data],2,0)</f>
        <v>#REF!</v>
      </c>
      <c r="BC333" s="36" t="str">
        <f t="shared" si="241"/>
        <v>Servicio de Impuestos Internos , Ministerio de Hacienda, Chile</v>
      </c>
      <c r="BD333" s="35" t="e">
        <f>+VLOOKUP($AA333,[3]!unidad_medida[[nombre]:[Columna1]],2,0)</f>
        <v>#REF!</v>
      </c>
      <c r="BE333" s="40" t="str">
        <f t="shared" ref="BE333:BG348" si="247">+BE332</f>
        <v>No Aplica</v>
      </c>
      <c r="BF333" s="40" t="str">
        <f t="shared" si="247"/>
        <v>No Aplica</v>
      </c>
      <c r="BG333" s="40" t="str">
        <f t="shared" si="247"/>
        <v>No Aplica</v>
      </c>
      <c r="BH333" s="41" t="e">
        <f>+VLOOKUP($AP333,[3]!Responsables[#Data],3,0)</f>
        <v>#REF!</v>
      </c>
      <c r="BI333" s="41" t="e">
        <f>+VLOOKUP($AA333,[3]!unidad_medida[[nombre]:[Columna1]],5,0)</f>
        <v>#REF!</v>
      </c>
    </row>
    <row r="334" spans="1:61" ht="24" x14ac:dyDescent="0.35">
      <c r="A334" s="58" t="s">
        <v>250</v>
      </c>
      <c r="B334" s="58" t="s">
        <v>251</v>
      </c>
      <c r="C334" s="59">
        <v>4.3</v>
      </c>
      <c r="D334" s="19">
        <f t="shared" si="235"/>
        <v>19</v>
      </c>
      <c r="E334" s="20" t="str">
        <f t="shared" si="245"/>
        <v>GR</v>
      </c>
      <c r="F334" s="21"/>
      <c r="G334" s="22"/>
      <c r="H334" s="22"/>
      <c r="I334" s="23" t="s">
        <v>48</v>
      </c>
      <c r="J334" s="24">
        <v>6</v>
      </c>
      <c r="K334" s="22"/>
      <c r="L334" s="22"/>
      <c r="M334" s="22"/>
      <c r="N334" s="22"/>
      <c r="O334" s="22"/>
      <c r="P334" s="53" t="str">
        <f t="shared" si="243"/>
        <v>Número de  Empresas del Sector Agrícola por Cultivo en la Categoría de Tamaño Específica: PEQUEÑA 3 del Servicio de Impuestos Internos de Chile para el Año 2020 (empleados)</v>
      </c>
      <c r="Q334" s="20" t="str">
        <f t="shared" si="237"/>
        <v>Gráfico 2</v>
      </c>
      <c r="R334" s="26" t="s">
        <v>74</v>
      </c>
      <c r="S334" s="27">
        <f t="shared" si="227"/>
        <v>6</v>
      </c>
      <c r="T334" s="28"/>
      <c r="U334" s="28"/>
      <c r="V334" s="28"/>
      <c r="W334" s="28"/>
      <c r="X334" s="28"/>
      <c r="Y334" s="28"/>
      <c r="Z334" s="25" t="str">
        <f t="shared" si="244"/>
        <v>https://analytics.zoho.com/open-view/2395394000001128577?ZOHO_CRITERIA=%224.5%22.%22Id_Tama%C3%B1o_Espec%C3%ADfico%22%3D6</v>
      </c>
      <c r="AA334" s="29" t="s">
        <v>96</v>
      </c>
      <c r="AB334" s="30" t="str">
        <f t="shared" ref="AB334:AE349" si="248">+AB333</f>
        <v>Chile</v>
      </c>
      <c r="AC334" s="31" t="str">
        <f t="shared" si="248"/>
        <v>Año 2020</v>
      </c>
      <c r="AD334" s="32" t="str">
        <f t="shared" si="248"/>
        <v>empresas</v>
      </c>
      <c r="AE334" s="30" t="str">
        <f t="shared" si="248"/>
        <v>Número</v>
      </c>
      <c r="AG334" s="33" t="str">
        <f t="shared" si="229"/>
        <v>Gráfico 2</v>
      </c>
      <c r="AH334" s="34" t="str">
        <f t="shared" si="239"/>
        <v>Número de Empresas Agrícultura</v>
      </c>
      <c r="AI334" s="34" t="str">
        <f t="shared" si="242"/>
        <v>Número de empleados contratados en empresas dedicadas a agricultura y/o ganadería clasificadas por el Servicio de Impuestos Internos de tamaño PEQUEÑA 3</v>
      </c>
      <c r="AJ334" s="34" t="str">
        <f t="shared" si="231"/>
        <v>Número de  Empresas del Sector Agrícola por Cultivo en la Categoría de Tamaño Específica: PEQUEÑA 3 del Servicio de Impuestos Internos de Chile para el Año 2020 (empleados)</v>
      </c>
      <c r="AK334" s="35" t="str">
        <f t="shared" ref="AK334:AL349" si="249">+AK333</f>
        <v>Año 2020</v>
      </c>
      <c r="AL334" s="34" t="str">
        <f t="shared" si="249"/>
        <v>venta estimada, empresas en agricultura, cultivos, actividad económica, agricultura, ganadería</v>
      </c>
      <c r="AM334" s="36" t="str">
        <f t="shared" si="232"/>
        <v>https://analytics.zoho.com/open-view/2395394000001128577?ZOHO_CRITERIA=%224.5%22.%22Id_Tama%C3%B1o_Espec%C3%ADfico%22%3D6</v>
      </c>
      <c r="AN334" s="44" t="str">
        <f t="shared" si="246"/>
        <v>CHL</v>
      </c>
      <c r="AO334" s="44" t="str">
        <f t="shared" si="246"/>
        <v>País</v>
      </c>
      <c r="AP334" s="34" t="str">
        <f t="shared" si="246"/>
        <v>Número de Empleados de las empresas dedicadas a una actividad económica asociada a la agricultura o la ganadería, según tamaño de la empresa.</v>
      </c>
      <c r="AQ334" s="45">
        <f t="shared" si="246"/>
        <v>44324</v>
      </c>
      <c r="AR334" s="36" t="str">
        <f t="shared" si="246"/>
        <v>Español</v>
      </c>
      <c r="AS334" s="36" t="str">
        <f t="shared" si="246"/>
        <v>Naty</v>
      </c>
      <c r="AT334" s="40" t="str">
        <f t="shared" si="246"/>
        <v>No Aplica</v>
      </c>
      <c r="AU334" s="40" t="str">
        <f t="shared" si="246"/>
        <v>No Aplica</v>
      </c>
      <c r="AV334" s="40" t="str">
        <f t="shared" si="246"/>
        <v>No Aplica</v>
      </c>
      <c r="AW334" s="35">
        <f t="shared" si="246"/>
        <v>100100000</v>
      </c>
      <c r="AX334" s="41" t="e">
        <f t="shared" si="246"/>
        <v>#REF!</v>
      </c>
      <c r="AY334" s="46" t="str">
        <f t="shared" si="246"/>
        <v>Fruta</v>
      </c>
      <c r="AZ334" s="40">
        <f t="shared" si="246"/>
        <v>38</v>
      </c>
      <c r="BA334" s="41" t="e">
        <f>+VLOOKUP($Z334,[3]!Temporalidad[[nombre]:[Columna1]],7,0)</f>
        <v>#REF!</v>
      </c>
      <c r="BB334" s="41" t="e">
        <f>+VLOOKUP($B334,[3]!Tipo_Gráfico[#Data],2,0)</f>
        <v>#REF!</v>
      </c>
      <c r="BC334" s="36" t="str">
        <f t="shared" si="241"/>
        <v>Servicio de Impuestos Internos , Ministerio de Hacienda, Chile</v>
      </c>
      <c r="BD334" s="35" t="e">
        <f>+VLOOKUP($AA334,[3]!unidad_medida[[nombre]:[Columna1]],2,0)</f>
        <v>#REF!</v>
      </c>
      <c r="BE334" s="40" t="str">
        <f t="shared" si="247"/>
        <v>No Aplica</v>
      </c>
      <c r="BF334" s="40" t="str">
        <f t="shared" si="247"/>
        <v>No Aplica</v>
      </c>
      <c r="BG334" s="40" t="str">
        <f t="shared" si="247"/>
        <v>No Aplica</v>
      </c>
      <c r="BH334" s="41" t="e">
        <f>+VLOOKUP($AP334,[3]!Responsables[#Data],3,0)</f>
        <v>#REF!</v>
      </c>
      <c r="BI334" s="41" t="e">
        <f>+VLOOKUP($AA334,[3]!unidad_medida[[nombre]:[Columna1]],5,0)</f>
        <v>#REF!</v>
      </c>
    </row>
    <row r="335" spans="1:61" ht="24" x14ac:dyDescent="0.35">
      <c r="A335" s="58" t="s">
        <v>250</v>
      </c>
      <c r="B335" s="58" t="s">
        <v>251</v>
      </c>
      <c r="C335" s="59">
        <v>4.3</v>
      </c>
      <c r="D335" s="19">
        <f t="shared" si="235"/>
        <v>20</v>
      </c>
      <c r="E335" s="20" t="str">
        <f t="shared" si="245"/>
        <v>GR</v>
      </c>
      <c r="F335" s="21"/>
      <c r="G335" s="22"/>
      <c r="H335" s="22"/>
      <c r="I335" s="23" t="s">
        <v>48</v>
      </c>
      <c r="J335" s="24">
        <v>7</v>
      </c>
      <c r="K335" s="22"/>
      <c r="L335" s="22"/>
      <c r="M335" s="22"/>
      <c r="N335" s="22"/>
      <c r="O335" s="22"/>
      <c r="P335" s="53" t="str">
        <f t="shared" si="243"/>
        <v>Número de  Empresas del Sector Agrícola por Cultivo en la Categoría de Tamaño Específica: MICRO 3 del Servicio de Impuestos Internos de Chile para el Año 2020 (empleados)</v>
      </c>
      <c r="Q335" s="20" t="str">
        <f t="shared" si="237"/>
        <v>Gráfico 2</v>
      </c>
      <c r="R335" s="26" t="s">
        <v>76</v>
      </c>
      <c r="S335" s="27">
        <f t="shared" si="227"/>
        <v>7</v>
      </c>
      <c r="T335" s="28"/>
      <c r="U335" s="28"/>
      <c r="V335" s="28"/>
      <c r="W335" s="28"/>
      <c r="X335" s="28"/>
      <c r="Y335" s="28"/>
      <c r="Z335" s="25" t="str">
        <f t="shared" si="244"/>
        <v>https://analytics.zoho.com/open-view/2395394000001128577?ZOHO_CRITERIA=%224.5%22.%22Id_Tama%C3%B1o_Espec%C3%ADfico%22%3D7</v>
      </c>
      <c r="AA335" s="29" t="s">
        <v>97</v>
      </c>
      <c r="AB335" s="30" t="str">
        <f t="shared" si="248"/>
        <v>Chile</v>
      </c>
      <c r="AC335" s="31" t="str">
        <f t="shared" si="248"/>
        <v>Año 2020</v>
      </c>
      <c r="AD335" s="32" t="str">
        <f t="shared" si="248"/>
        <v>empresas</v>
      </c>
      <c r="AE335" s="30" t="str">
        <f t="shared" si="248"/>
        <v>Número</v>
      </c>
      <c r="AG335" s="33" t="str">
        <f t="shared" si="229"/>
        <v>Gráfico 2</v>
      </c>
      <c r="AH335" s="34" t="str">
        <f t="shared" si="239"/>
        <v>Número de Empresas Agrícultura</v>
      </c>
      <c r="AI335" s="34" t="str">
        <f t="shared" si="242"/>
        <v>Número de empleados contratados en empresas dedicadas a agricultura y/o ganadería clasificadas por el Servicio de Impuestos Internos de tamaño MICRO 3</v>
      </c>
      <c r="AJ335" s="34" t="str">
        <f t="shared" si="231"/>
        <v>Número de  Empresas del Sector Agrícola por Cultivo en la Categoría de Tamaño Específica: MICRO 3 del Servicio de Impuestos Internos de Chile para el Año 2020 (empleados)</v>
      </c>
      <c r="AK335" s="35" t="str">
        <f t="shared" si="249"/>
        <v>Año 2020</v>
      </c>
      <c r="AL335" s="34" t="str">
        <f t="shared" si="249"/>
        <v>venta estimada, empresas en agricultura, cultivos, actividad económica, agricultura, ganadería</v>
      </c>
      <c r="AM335" s="36" t="str">
        <f t="shared" si="232"/>
        <v>https://analytics.zoho.com/open-view/2395394000001128577?ZOHO_CRITERIA=%224.5%22.%22Id_Tama%C3%B1o_Espec%C3%ADfico%22%3D7</v>
      </c>
      <c r="AN335" s="44" t="str">
        <f t="shared" si="246"/>
        <v>CHL</v>
      </c>
      <c r="AO335" s="44" t="str">
        <f t="shared" si="246"/>
        <v>País</v>
      </c>
      <c r="AP335" s="34" t="str">
        <f t="shared" si="246"/>
        <v>Número de Empleados de las empresas dedicadas a una actividad económica asociada a la agricultura o la ganadería, según tamaño de la empresa.</v>
      </c>
      <c r="AQ335" s="45">
        <f t="shared" si="246"/>
        <v>44324</v>
      </c>
      <c r="AR335" s="36" t="str">
        <f t="shared" si="246"/>
        <v>Español</v>
      </c>
      <c r="AS335" s="36" t="str">
        <f t="shared" si="246"/>
        <v>Naty</v>
      </c>
      <c r="AT335" s="40" t="str">
        <f t="shared" si="246"/>
        <v>No Aplica</v>
      </c>
      <c r="AU335" s="40" t="str">
        <f t="shared" si="246"/>
        <v>No Aplica</v>
      </c>
      <c r="AV335" s="40" t="str">
        <f t="shared" si="246"/>
        <v>No Aplica</v>
      </c>
      <c r="AW335" s="35">
        <f t="shared" si="246"/>
        <v>100100000</v>
      </c>
      <c r="AX335" s="41" t="e">
        <f t="shared" si="246"/>
        <v>#REF!</v>
      </c>
      <c r="AY335" s="46" t="str">
        <f t="shared" si="246"/>
        <v>Fruta</v>
      </c>
      <c r="AZ335" s="40">
        <f t="shared" si="246"/>
        <v>38</v>
      </c>
      <c r="BA335" s="41" t="e">
        <f>+VLOOKUP($Z335,[3]!Temporalidad[[nombre]:[Columna1]],7,0)</f>
        <v>#REF!</v>
      </c>
      <c r="BB335" s="41" t="e">
        <f>+VLOOKUP($B335,[3]!Tipo_Gráfico[#Data],2,0)</f>
        <v>#REF!</v>
      </c>
      <c r="BC335" s="36" t="str">
        <f t="shared" si="241"/>
        <v>Servicio de Impuestos Internos , Ministerio de Hacienda, Chile</v>
      </c>
      <c r="BD335" s="35" t="e">
        <f>+VLOOKUP($AA335,[3]!unidad_medida[[nombre]:[Columna1]],2,0)</f>
        <v>#REF!</v>
      </c>
      <c r="BE335" s="40" t="str">
        <f t="shared" si="247"/>
        <v>No Aplica</v>
      </c>
      <c r="BF335" s="40" t="str">
        <f t="shared" si="247"/>
        <v>No Aplica</v>
      </c>
      <c r="BG335" s="40" t="str">
        <f t="shared" si="247"/>
        <v>No Aplica</v>
      </c>
      <c r="BH335" s="41" t="e">
        <f>+VLOOKUP($AP335,[3]!Responsables[#Data],3,0)</f>
        <v>#REF!</v>
      </c>
      <c r="BI335" s="41" t="e">
        <f>+VLOOKUP($AA335,[3]!unidad_medida[[nombre]:[Columna1]],5,0)</f>
        <v>#REF!</v>
      </c>
    </row>
    <row r="336" spans="1:61" ht="24" x14ac:dyDescent="0.35">
      <c r="A336" s="58" t="s">
        <v>250</v>
      </c>
      <c r="B336" s="58" t="s">
        <v>251</v>
      </c>
      <c r="C336" s="59">
        <v>4.3</v>
      </c>
      <c r="D336" s="19">
        <f t="shared" si="235"/>
        <v>21</v>
      </c>
      <c r="E336" s="20" t="str">
        <f t="shared" si="245"/>
        <v>GR</v>
      </c>
      <c r="F336" s="21"/>
      <c r="G336" s="22"/>
      <c r="H336" s="22"/>
      <c r="I336" s="23" t="s">
        <v>48</v>
      </c>
      <c r="J336" s="24">
        <v>8</v>
      </c>
      <c r="K336" s="22"/>
      <c r="L336" s="22"/>
      <c r="M336" s="22"/>
      <c r="N336" s="22"/>
      <c r="O336" s="22"/>
      <c r="P336" s="53" t="str">
        <f t="shared" si="243"/>
        <v>Número de  Empresas del Sector Agrícola por Cultivo en la Categoría de Tamaño Específica: GRANDE 1 del Servicio de Impuestos Internos de Chile para el Año 2020 (empleados)</v>
      </c>
      <c r="Q336" s="20" t="str">
        <f t="shared" si="237"/>
        <v>Gráfico 2</v>
      </c>
      <c r="R336" s="26" t="s">
        <v>78</v>
      </c>
      <c r="S336" s="27">
        <f t="shared" si="227"/>
        <v>8</v>
      </c>
      <c r="T336" s="28"/>
      <c r="U336" s="28"/>
      <c r="V336" s="28"/>
      <c r="W336" s="28"/>
      <c r="X336" s="28"/>
      <c r="Y336" s="28"/>
      <c r="Z336" s="25" t="str">
        <f t="shared" si="244"/>
        <v>https://analytics.zoho.com/open-view/2395394000001128577?ZOHO_CRITERIA=%224.5%22.%22Id_Tama%C3%B1o_Espec%C3%ADfico%22%3D8</v>
      </c>
      <c r="AA336" s="29" t="s">
        <v>98</v>
      </c>
      <c r="AB336" s="30" t="str">
        <f t="shared" si="248"/>
        <v>Chile</v>
      </c>
      <c r="AC336" s="31" t="str">
        <f t="shared" si="248"/>
        <v>Año 2020</v>
      </c>
      <c r="AD336" s="32" t="str">
        <f t="shared" si="248"/>
        <v>empresas</v>
      </c>
      <c r="AE336" s="30" t="str">
        <f t="shared" si="248"/>
        <v>Número</v>
      </c>
      <c r="AG336" s="33" t="str">
        <f t="shared" si="229"/>
        <v>Gráfico 2</v>
      </c>
      <c r="AH336" s="34" t="str">
        <f t="shared" si="239"/>
        <v>Número de Empresas Agrícultura</v>
      </c>
      <c r="AI336" s="34" t="str">
        <f t="shared" si="242"/>
        <v>Número de empleados contratados en empresas dedicadas a agricultura y/o ganadería clasificadas por el Servicio de Impuestos Internos de tamaño GRANDE 1</v>
      </c>
      <c r="AJ336" s="34" t="str">
        <f t="shared" si="231"/>
        <v>Número de  Empresas del Sector Agrícola por Cultivo en la Categoría de Tamaño Específica: GRANDE 1 del Servicio de Impuestos Internos de Chile para el Año 2020 (empleados)</v>
      </c>
      <c r="AK336" s="35" t="str">
        <f t="shared" si="249"/>
        <v>Año 2020</v>
      </c>
      <c r="AL336" s="34" t="str">
        <f t="shared" si="249"/>
        <v>venta estimada, empresas en agricultura, cultivos, actividad económica, agricultura, ganadería</v>
      </c>
      <c r="AM336" s="36" t="str">
        <f t="shared" si="232"/>
        <v>https://analytics.zoho.com/open-view/2395394000001128577?ZOHO_CRITERIA=%224.5%22.%22Id_Tama%C3%B1o_Espec%C3%ADfico%22%3D8</v>
      </c>
      <c r="AN336" s="44" t="str">
        <f t="shared" si="246"/>
        <v>CHL</v>
      </c>
      <c r="AO336" s="44" t="str">
        <f t="shared" si="246"/>
        <v>País</v>
      </c>
      <c r="AP336" s="34" t="str">
        <f t="shared" si="246"/>
        <v>Número de Empleados de las empresas dedicadas a una actividad económica asociada a la agricultura o la ganadería, según tamaño de la empresa.</v>
      </c>
      <c r="AQ336" s="45">
        <f t="shared" si="246"/>
        <v>44324</v>
      </c>
      <c r="AR336" s="36" t="str">
        <f t="shared" si="246"/>
        <v>Español</v>
      </c>
      <c r="AS336" s="36" t="str">
        <f t="shared" si="246"/>
        <v>Naty</v>
      </c>
      <c r="AT336" s="40" t="str">
        <f t="shared" si="246"/>
        <v>No Aplica</v>
      </c>
      <c r="AU336" s="40" t="str">
        <f t="shared" si="246"/>
        <v>No Aplica</v>
      </c>
      <c r="AV336" s="40" t="str">
        <f t="shared" si="246"/>
        <v>No Aplica</v>
      </c>
      <c r="AW336" s="35">
        <f t="shared" si="246"/>
        <v>100100000</v>
      </c>
      <c r="AX336" s="41" t="e">
        <f t="shared" si="246"/>
        <v>#REF!</v>
      </c>
      <c r="AY336" s="46" t="str">
        <f t="shared" si="246"/>
        <v>Fruta</v>
      </c>
      <c r="AZ336" s="40">
        <f t="shared" si="246"/>
        <v>38</v>
      </c>
      <c r="BA336" s="41" t="e">
        <f>+VLOOKUP($Z336,[3]!Temporalidad[[nombre]:[Columna1]],7,0)</f>
        <v>#REF!</v>
      </c>
      <c r="BB336" s="41" t="e">
        <f>+VLOOKUP($B336,[3]!Tipo_Gráfico[#Data],2,0)</f>
        <v>#REF!</v>
      </c>
      <c r="BC336" s="36" t="str">
        <f t="shared" si="241"/>
        <v>Servicio de Impuestos Internos , Ministerio de Hacienda, Chile</v>
      </c>
      <c r="BD336" s="35" t="e">
        <f>+VLOOKUP($AA336,[3]!unidad_medida[[nombre]:[Columna1]],2,0)</f>
        <v>#REF!</v>
      </c>
      <c r="BE336" s="40" t="str">
        <f t="shared" si="247"/>
        <v>No Aplica</v>
      </c>
      <c r="BF336" s="40" t="str">
        <f t="shared" si="247"/>
        <v>No Aplica</v>
      </c>
      <c r="BG336" s="40" t="str">
        <f t="shared" si="247"/>
        <v>No Aplica</v>
      </c>
      <c r="BH336" s="41" t="e">
        <f>+VLOOKUP($AP336,[3]!Responsables[#Data],3,0)</f>
        <v>#REF!</v>
      </c>
      <c r="BI336" s="41" t="e">
        <f>+VLOOKUP($AA336,[3]!unidad_medida[[nombre]:[Columna1]],5,0)</f>
        <v>#REF!</v>
      </c>
    </row>
    <row r="337" spans="1:61" ht="24" x14ac:dyDescent="0.35">
      <c r="A337" s="58" t="s">
        <v>250</v>
      </c>
      <c r="B337" s="58" t="s">
        <v>251</v>
      </c>
      <c r="C337" s="59">
        <v>4.3</v>
      </c>
      <c r="D337" s="19">
        <f t="shared" si="235"/>
        <v>22</v>
      </c>
      <c r="E337" s="20" t="str">
        <f t="shared" si="245"/>
        <v>GR</v>
      </c>
      <c r="F337" s="21"/>
      <c r="G337" s="22"/>
      <c r="H337" s="22"/>
      <c r="I337" s="23" t="s">
        <v>48</v>
      </c>
      <c r="J337" s="24">
        <v>9</v>
      </c>
      <c r="K337" s="22"/>
      <c r="L337" s="22"/>
      <c r="M337" s="22"/>
      <c r="N337" s="22"/>
      <c r="O337" s="22"/>
      <c r="P337" s="53" t="str">
        <f t="shared" si="243"/>
        <v>Número de  Empresas del Sector Agrícola por Cultivo en la Categoría de Tamaño Específica: PEQUEÑA 1 del Servicio de Impuestos Internos de Chile para el Año 2020 (empleados)</v>
      </c>
      <c r="Q337" s="20" t="str">
        <f t="shared" si="237"/>
        <v>Gráfico 2</v>
      </c>
      <c r="R337" s="26" t="s">
        <v>80</v>
      </c>
      <c r="S337" s="27">
        <f t="shared" si="227"/>
        <v>9</v>
      </c>
      <c r="T337" s="28"/>
      <c r="U337" s="28"/>
      <c r="V337" s="28"/>
      <c r="W337" s="28"/>
      <c r="X337" s="28"/>
      <c r="Y337" s="28"/>
      <c r="Z337" s="25" t="str">
        <f t="shared" si="244"/>
        <v>https://analytics.zoho.com/open-view/2395394000001128577?ZOHO_CRITERIA=%224.5%22.%22Id_Tama%C3%B1o_Espec%C3%ADfico%22%3D9</v>
      </c>
      <c r="AA337" s="29" t="s">
        <v>99</v>
      </c>
      <c r="AB337" s="30" t="str">
        <f t="shared" si="248"/>
        <v>Chile</v>
      </c>
      <c r="AC337" s="31" t="str">
        <f t="shared" si="248"/>
        <v>Año 2020</v>
      </c>
      <c r="AD337" s="32" t="str">
        <f t="shared" si="248"/>
        <v>empresas</v>
      </c>
      <c r="AE337" s="30" t="str">
        <f t="shared" si="248"/>
        <v>Número</v>
      </c>
      <c r="AG337" s="33" t="str">
        <f t="shared" si="229"/>
        <v>Gráfico 2</v>
      </c>
      <c r="AH337" s="34" t="str">
        <f t="shared" si="239"/>
        <v>Número de Empresas Agrícultura</v>
      </c>
      <c r="AI337" s="34" t="str">
        <f t="shared" si="242"/>
        <v>Número de empleados contratados en empresas dedicadas a agricultura y/o ganadería clasificadas por el Servicio de Impuestos Internos de tamaño PEQUEÑA 1</v>
      </c>
      <c r="AJ337" s="34" t="str">
        <f t="shared" si="231"/>
        <v>Número de  Empresas del Sector Agrícola por Cultivo en la Categoría de Tamaño Específica: PEQUEÑA 1 del Servicio de Impuestos Internos de Chile para el Año 2020 (empleados)</v>
      </c>
      <c r="AK337" s="35" t="str">
        <f t="shared" si="249"/>
        <v>Año 2020</v>
      </c>
      <c r="AL337" s="34" t="str">
        <f t="shared" si="249"/>
        <v>venta estimada, empresas en agricultura, cultivos, actividad económica, agricultura, ganadería</v>
      </c>
      <c r="AM337" s="36" t="str">
        <f t="shared" si="232"/>
        <v>https://analytics.zoho.com/open-view/2395394000001128577?ZOHO_CRITERIA=%224.5%22.%22Id_Tama%C3%B1o_Espec%C3%ADfico%22%3D9</v>
      </c>
      <c r="AN337" s="44" t="str">
        <f t="shared" si="246"/>
        <v>CHL</v>
      </c>
      <c r="AO337" s="44" t="str">
        <f t="shared" si="246"/>
        <v>País</v>
      </c>
      <c r="AP337" s="34" t="str">
        <f t="shared" si="246"/>
        <v>Número de Empleados de las empresas dedicadas a una actividad económica asociada a la agricultura o la ganadería, según tamaño de la empresa.</v>
      </c>
      <c r="AQ337" s="45">
        <f t="shared" si="246"/>
        <v>44324</v>
      </c>
      <c r="AR337" s="36" t="str">
        <f t="shared" si="246"/>
        <v>Español</v>
      </c>
      <c r="AS337" s="36" t="str">
        <f t="shared" si="246"/>
        <v>Naty</v>
      </c>
      <c r="AT337" s="40" t="str">
        <f t="shared" si="246"/>
        <v>No Aplica</v>
      </c>
      <c r="AU337" s="40" t="str">
        <f t="shared" si="246"/>
        <v>No Aplica</v>
      </c>
      <c r="AV337" s="40" t="str">
        <f t="shared" si="246"/>
        <v>No Aplica</v>
      </c>
      <c r="AW337" s="35">
        <f t="shared" si="246"/>
        <v>100100000</v>
      </c>
      <c r="AX337" s="41" t="e">
        <f t="shared" si="246"/>
        <v>#REF!</v>
      </c>
      <c r="AY337" s="46" t="str">
        <f t="shared" si="246"/>
        <v>Fruta</v>
      </c>
      <c r="AZ337" s="40">
        <f t="shared" si="246"/>
        <v>38</v>
      </c>
      <c r="BA337" s="41" t="e">
        <f>+VLOOKUP($Z337,[3]!Temporalidad[[nombre]:[Columna1]],7,0)</f>
        <v>#REF!</v>
      </c>
      <c r="BB337" s="41" t="e">
        <f>+VLOOKUP($B337,[3]!Tipo_Gráfico[#Data],2,0)</f>
        <v>#REF!</v>
      </c>
      <c r="BC337" s="36" t="str">
        <f t="shared" si="241"/>
        <v>Servicio de Impuestos Internos , Ministerio de Hacienda, Chile</v>
      </c>
      <c r="BD337" s="35" t="e">
        <f>+VLOOKUP($AA337,[3]!unidad_medida[[nombre]:[Columna1]],2,0)</f>
        <v>#REF!</v>
      </c>
      <c r="BE337" s="40" t="str">
        <f t="shared" si="247"/>
        <v>No Aplica</v>
      </c>
      <c r="BF337" s="40" t="str">
        <f t="shared" si="247"/>
        <v>No Aplica</v>
      </c>
      <c r="BG337" s="40" t="str">
        <f t="shared" si="247"/>
        <v>No Aplica</v>
      </c>
      <c r="BH337" s="41" t="e">
        <f>+VLOOKUP($AP337,[3]!Responsables[#Data],3,0)</f>
        <v>#REF!</v>
      </c>
      <c r="BI337" s="41" t="e">
        <f>+VLOOKUP($AA337,[3]!unidad_medida[[nombre]:[Columna1]],5,0)</f>
        <v>#REF!</v>
      </c>
    </row>
    <row r="338" spans="1:61" ht="24" x14ac:dyDescent="0.35">
      <c r="A338" s="58" t="s">
        <v>250</v>
      </c>
      <c r="B338" s="58" t="s">
        <v>251</v>
      </c>
      <c r="C338" s="59">
        <v>4.3</v>
      </c>
      <c r="D338" s="19">
        <f t="shared" si="235"/>
        <v>23</v>
      </c>
      <c r="E338" s="20" t="str">
        <f t="shared" si="245"/>
        <v>GR</v>
      </c>
      <c r="F338" s="21"/>
      <c r="G338" s="22"/>
      <c r="H338" s="22"/>
      <c r="I338" s="23" t="s">
        <v>48</v>
      </c>
      <c r="J338" s="24">
        <v>10</v>
      </c>
      <c r="K338" s="22"/>
      <c r="L338" s="22"/>
      <c r="M338" s="22"/>
      <c r="N338" s="22"/>
      <c r="O338" s="22"/>
      <c r="P338" s="53" t="str">
        <f t="shared" si="243"/>
        <v>Número de  Empresas del Sector Agrícola por Cultivo en la Categoría de Tamaño Específica: MEDIANA 2 del Servicio de Impuestos Internos de Chile para el Año 2020 (empleados)</v>
      </c>
      <c r="Q338" s="20" t="str">
        <f t="shared" si="237"/>
        <v>Gráfico 2</v>
      </c>
      <c r="R338" s="26" t="s">
        <v>82</v>
      </c>
      <c r="S338" s="27">
        <f t="shared" si="227"/>
        <v>10</v>
      </c>
      <c r="T338" s="28"/>
      <c r="U338" s="28"/>
      <c r="V338" s="28"/>
      <c r="W338" s="28"/>
      <c r="X338" s="28"/>
      <c r="Y338" s="28"/>
      <c r="Z338" s="25" t="str">
        <f t="shared" si="244"/>
        <v>https://analytics.zoho.com/open-view/2395394000001128577?ZOHO_CRITERIA=%224.5%22.%22Id_Tama%C3%B1o_Espec%C3%ADfico%22%3D10</v>
      </c>
      <c r="AA338" s="29" t="s">
        <v>100</v>
      </c>
      <c r="AB338" s="30" t="str">
        <f t="shared" si="248"/>
        <v>Chile</v>
      </c>
      <c r="AC338" s="31" t="str">
        <f t="shared" si="248"/>
        <v>Año 2020</v>
      </c>
      <c r="AD338" s="32" t="str">
        <f t="shared" si="248"/>
        <v>empresas</v>
      </c>
      <c r="AE338" s="30" t="str">
        <f t="shared" si="248"/>
        <v>Número</v>
      </c>
      <c r="AG338" s="33" t="str">
        <f t="shared" si="229"/>
        <v>Gráfico 2</v>
      </c>
      <c r="AH338" s="34" t="str">
        <f t="shared" si="239"/>
        <v>Número de Empresas Agrícultura</v>
      </c>
      <c r="AI338" s="34" t="str">
        <f t="shared" si="242"/>
        <v>Número de empleados contratados en empresas dedicadas a agricultura y/o ganadería clasificadas por el Servicio de Impuestos Internos de tamaño MEDIANA 2</v>
      </c>
      <c r="AJ338" s="34" t="str">
        <f t="shared" si="231"/>
        <v>Número de  Empresas del Sector Agrícola por Cultivo en la Categoría de Tamaño Específica: MEDIANA 2 del Servicio de Impuestos Internos de Chile para el Año 2020 (empleados)</v>
      </c>
      <c r="AK338" s="35" t="str">
        <f t="shared" si="249"/>
        <v>Año 2020</v>
      </c>
      <c r="AL338" s="34" t="str">
        <f t="shared" si="249"/>
        <v>venta estimada, empresas en agricultura, cultivos, actividad económica, agricultura, ganadería</v>
      </c>
      <c r="AM338" s="36" t="str">
        <f t="shared" si="232"/>
        <v>https://analytics.zoho.com/open-view/2395394000001128577?ZOHO_CRITERIA=%224.5%22.%22Id_Tama%C3%B1o_Espec%C3%ADfico%22%3D10</v>
      </c>
      <c r="AN338" s="44" t="str">
        <f t="shared" si="246"/>
        <v>CHL</v>
      </c>
      <c r="AO338" s="44" t="str">
        <f t="shared" si="246"/>
        <v>País</v>
      </c>
      <c r="AP338" s="34" t="str">
        <f t="shared" si="246"/>
        <v>Número de Empleados de las empresas dedicadas a una actividad económica asociada a la agricultura o la ganadería, según tamaño de la empresa.</v>
      </c>
      <c r="AQ338" s="45">
        <f t="shared" si="246"/>
        <v>44324</v>
      </c>
      <c r="AR338" s="36" t="str">
        <f t="shared" si="246"/>
        <v>Español</v>
      </c>
      <c r="AS338" s="36" t="str">
        <f t="shared" si="246"/>
        <v>Naty</v>
      </c>
      <c r="AT338" s="40" t="str">
        <f t="shared" si="246"/>
        <v>No Aplica</v>
      </c>
      <c r="AU338" s="40" t="str">
        <f t="shared" si="246"/>
        <v>No Aplica</v>
      </c>
      <c r="AV338" s="40" t="str">
        <f t="shared" si="246"/>
        <v>No Aplica</v>
      </c>
      <c r="AW338" s="35">
        <f t="shared" si="246"/>
        <v>100100000</v>
      </c>
      <c r="AX338" s="41" t="e">
        <f t="shared" si="246"/>
        <v>#REF!</v>
      </c>
      <c r="AY338" s="46" t="str">
        <f t="shared" si="246"/>
        <v>Fruta</v>
      </c>
      <c r="AZ338" s="40">
        <f t="shared" si="246"/>
        <v>38</v>
      </c>
      <c r="BA338" s="41" t="e">
        <f>+VLOOKUP($Z338,[3]!Temporalidad[[nombre]:[Columna1]],7,0)</f>
        <v>#REF!</v>
      </c>
      <c r="BB338" s="41" t="e">
        <f>+VLOOKUP($B338,[3]!Tipo_Gráfico[#Data],2,0)</f>
        <v>#REF!</v>
      </c>
      <c r="BC338" s="36" t="str">
        <f t="shared" si="241"/>
        <v>Servicio de Impuestos Internos , Ministerio de Hacienda, Chile</v>
      </c>
      <c r="BD338" s="35" t="e">
        <f>+VLOOKUP($AA338,[3]!unidad_medida[[nombre]:[Columna1]],2,0)</f>
        <v>#REF!</v>
      </c>
      <c r="BE338" s="40" t="str">
        <f t="shared" si="247"/>
        <v>No Aplica</v>
      </c>
      <c r="BF338" s="40" t="str">
        <f t="shared" si="247"/>
        <v>No Aplica</v>
      </c>
      <c r="BG338" s="40" t="str">
        <f t="shared" si="247"/>
        <v>No Aplica</v>
      </c>
      <c r="BH338" s="41" t="e">
        <f>+VLOOKUP($AP338,[3]!Responsables[#Data],3,0)</f>
        <v>#REF!</v>
      </c>
      <c r="BI338" s="41" t="e">
        <f>+VLOOKUP($AA338,[3]!unidad_medida[[nombre]:[Columna1]],5,0)</f>
        <v>#REF!</v>
      </c>
    </row>
    <row r="339" spans="1:61" ht="24" x14ac:dyDescent="0.35">
      <c r="A339" s="58" t="s">
        <v>250</v>
      </c>
      <c r="B339" s="58" t="s">
        <v>251</v>
      </c>
      <c r="C339" s="59">
        <v>4.3</v>
      </c>
      <c r="D339" s="19">
        <f t="shared" si="235"/>
        <v>24</v>
      </c>
      <c r="E339" s="20" t="str">
        <f t="shared" si="245"/>
        <v>GR</v>
      </c>
      <c r="F339" s="21"/>
      <c r="G339" s="22"/>
      <c r="H339" s="22"/>
      <c r="I339" s="23" t="s">
        <v>48</v>
      </c>
      <c r="J339" s="24">
        <v>11</v>
      </c>
      <c r="K339" s="22"/>
      <c r="L339" s="22"/>
      <c r="M339" s="22"/>
      <c r="N339" s="22"/>
      <c r="O339" s="22"/>
      <c r="P339" s="53" t="str">
        <f t="shared" si="243"/>
        <v>Número de  Empresas del Sector Agrícola por Cultivo en la Categoría de Tamaño Específica: GRANDE 2 del Servicio de Impuestos Internos de Chile para el Año 2020 (empleados)</v>
      </c>
      <c r="Q339" s="20" t="str">
        <f t="shared" si="237"/>
        <v>Gráfico 2</v>
      </c>
      <c r="R339" s="26" t="s">
        <v>84</v>
      </c>
      <c r="S339" s="27">
        <f t="shared" si="227"/>
        <v>11</v>
      </c>
      <c r="T339" s="28"/>
      <c r="U339" s="28"/>
      <c r="V339" s="28"/>
      <c r="W339" s="28"/>
      <c r="X339" s="28"/>
      <c r="Y339" s="28"/>
      <c r="Z339" s="25" t="str">
        <f t="shared" si="244"/>
        <v>https://analytics.zoho.com/open-view/2395394000001128577?ZOHO_CRITERIA=%224.5%22.%22Id_Tama%C3%B1o_Espec%C3%ADfico%22%3D11</v>
      </c>
      <c r="AA339" s="29" t="s">
        <v>101</v>
      </c>
      <c r="AB339" s="30" t="str">
        <f t="shared" si="248"/>
        <v>Chile</v>
      </c>
      <c r="AC339" s="31" t="str">
        <f t="shared" si="248"/>
        <v>Año 2020</v>
      </c>
      <c r="AD339" s="32" t="str">
        <f t="shared" si="248"/>
        <v>empresas</v>
      </c>
      <c r="AE339" s="30" t="str">
        <f t="shared" si="248"/>
        <v>Número</v>
      </c>
      <c r="AG339" s="33" t="str">
        <f t="shared" si="229"/>
        <v>Gráfico 2</v>
      </c>
      <c r="AH339" s="34" t="str">
        <f t="shared" si="239"/>
        <v>Número de Empresas Agrícultura</v>
      </c>
      <c r="AI339" s="34" t="str">
        <f t="shared" si="242"/>
        <v>Número de empleados contratados en empresas dedicadas a agricultura y/o ganadería clasificadas por el Servicio de Impuestos Internos de tamaño GRANDE 2</v>
      </c>
      <c r="AJ339" s="34" t="str">
        <f t="shared" si="231"/>
        <v>Número de  Empresas del Sector Agrícola por Cultivo en la Categoría de Tamaño Específica: GRANDE 2 del Servicio de Impuestos Internos de Chile para el Año 2020 (empleados)</v>
      </c>
      <c r="AK339" s="35" t="str">
        <f t="shared" si="249"/>
        <v>Año 2020</v>
      </c>
      <c r="AL339" s="34" t="str">
        <f t="shared" si="249"/>
        <v>venta estimada, empresas en agricultura, cultivos, actividad económica, agricultura, ganadería</v>
      </c>
      <c r="AM339" s="36" t="str">
        <f t="shared" si="232"/>
        <v>https://analytics.zoho.com/open-view/2395394000001128577?ZOHO_CRITERIA=%224.5%22.%22Id_Tama%C3%B1o_Espec%C3%ADfico%22%3D11</v>
      </c>
      <c r="AN339" s="44" t="str">
        <f t="shared" si="246"/>
        <v>CHL</v>
      </c>
      <c r="AO339" s="44" t="str">
        <f t="shared" si="246"/>
        <v>País</v>
      </c>
      <c r="AP339" s="34" t="str">
        <f t="shared" si="246"/>
        <v>Número de Empleados de las empresas dedicadas a una actividad económica asociada a la agricultura o la ganadería, según tamaño de la empresa.</v>
      </c>
      <c r="AQ339" s="45">
        <f t="shared" si="246"/>
        <v>44324</v>
      </c>
      <c r="AR339" s="36" t="str">
        <f t="shared" si="246"/>
        <v>Español</v>
      </c>
      <c r="AS339" s="36" t="str">
        <f t="shared" si="246"/>
        <v>Naty</v>
      </c>
      <c r="AT339" s="40" t="str">
        <f t="shared" si="246"/>
        <v>No Aplica</v>
      </c>
      <c r="AU339" s="40" t="str">
        <f t="shared" si="246"/>
        <v>No Aplica</v>
      </c>
      <c r="AV339" s="40" t="str">
        <f t="shared" si="246"/>
        <v>No Aplica</v>
      </c>
      <c r="AW339" s="35">
        <f t="shared" si="246"/>
        <v>100100000</v>
      </c>
      <c r="AX339" s="41" t="e">
        <f t="shared" si="246"/>
        <v>#REF!</v>
      </c>
      <c r="AY339" s="46" t="str">
        <f t="shared" si="246"/>
        <v>Fruta</v>
      </c>
      <c r="AZ339" s="40">
        <f t="shared" si="246"/>
        <v>38</v>
      </c>
      <c r="BA339" s="41" t="e">
        <f>+VLOOKUP($Z339,[3]!Temporalidad[[nombre]:[Columna1]],7,0)</f>
        <v>#REF!</v>
      </c>
      <c r="BB339" s="41" t="e">
        <f>+VLOOKUP($B339,[3]!Tipo_Gráfico[#Data],2,0)</f>
        <v>#REF!</v>
      </c>
      <c r="BC339" s="36" t="str">
        <f t="shared" si="241"/>
        <v>Servicio de Impuestos Internos , Ministerio de Hacienda, Chile</v>
      </c>
      <c r="BD339" s="35" t="e">
        <f>+VLOOKUP($AA339,[3]!unidad_medida[[nombre]:[Columna1]],2,0)</f>
        <v>#REF!</v>
      </c>
      <c r="BE339" s="40" t="str">
        <f t="shared" si="247"/>
        <v>No Aplica</v>
      </c>
      <c r="BF339" s="40" t="str">
        <f t="shared" si="247"/>
        <v>No Aplica</v>
      </c>
      <c r="BG339" s="40" t="str">
        <f t="shared" si="247"/>
        <v>No Aplica</v>
      </c>
      <c r="BH339" s="41" t="e">
        <f>+VLOOKUP($AP339,[3]!Responsables[#Data],3,0)</f>
        <v>#REF!</v>
      </c>
      <c r="BI339" s="41" t="e">
        <f>+VLOOKUP($AA339,[3]!unidad_medida[[nombre]:[Columna1]],5,0)</f>
        <v>#REF!</v>
      </c>
    </row>
    <row r="340" spans="1:61" ht="24" x14ac:dyDescent="0.35">
      <c r="A340" s="58" t="s">
        <v>250</v>
      </c>
      <c r="B340" s="58" t="s">
        <v>251</v>
      </c>
      <c r="C340" s="59">
        <v>4.3</v>
      </c>
      <c r="D340" s="19">
        <f t="shared" si="235"/>
        <v>25</v>
      </c>
      <c r="E340" s="20" t="str">
        <f t="shared" si="245"/>
        <v>GR</v>
      </c>
      <c r="F340" s="21"/>
      <c r="G340" s="22"/>
      <c r="H340" s="22"/>
      <c r="I340" s="23" t="s">
        <v>48</v>
      </c>
      <c r="J340" s="24">
        <v>12</v>
      </c>
      <c r="K340" s="22"/>
      <c r="L340" s="22"/>
      <c r="M340" s="22"/>
      <c r="N340" s="22"/>
      <c r="O340" s="22"/>
      <c r="P340" s="53" t="str">
        <f t="shared" si="243"/>
        <v>Número de  Empresas del Sector Agrícola por Cultivo en la Categoría de Tamaño Específica: GRANDE 4 del Servicio de Impuestos Internos de Chile para el Año 2020 (empleados)</v>
      </c>
      <c r="Q340" s="20" t="str">
        <f t="shared" si="237"/>
        <v>Gráfico 2</v>
      </c>
      <c r="R340" s="26" t="s">
        <v>86</v>
      </c>
      <c r="S340" s="27">
        <f t="shared" si="227"/>
        <v>12</v>
      </c>
      <c r="T340" s="28"/>
      <c r="U340" s="28"/>
      <c r="V340" s="28"/>
      <c r="W340" s="28"/>
      <c r="X340" s="28"/>
      <c r="Y340" s="28"/>
      <c r="Z340" s="25" t="str">
        <f t="shared" si="244"/>
        <v>https://analytics.zoho.com/open-view/2395394000001128577?ZOHO_CRITERIA=%224.5%22.%22Id_Tama%C3%B1o_Espec%C3%ADfico%22%3D12</v>
      </c>
      <c r="AA340" s="29" t="s">
        <v>102</v>
      </c>
      <c r="AB340" s="30" t="str">
        <f t="shared" si="248"/>
        <v>Chile</v>
      </c>
      <c r="AC340" s="31" t="str">
        <f t="shared" si="248"/>
        <v>Año 2020</v>
      </c>
      <c r="AD340" s="32" t="str">
        <f t="shared" si="248"/>
        <v>empresas</v>
      </c>
      <c r="AE340" s="30" t="str">
        <f t="shared" si="248"/>
        <v>Número</v>
      </c>
      <c r="AG340" s="33" t="str">
        <f t="shared" si="229"/>
        <v>Gráfico 2</v>
      </c>
      <c r="AH340" s="34" t="str">
        <f t="shared" si="239"/>
        <v>Número de Empresas Agrícultura</v>
      </c>
      <c r="AI340" s="34" t="str">
        <f t="shared" si="242"/>
        <v>Número de empleados contratados en empresas dedicadas a agricultura y/o ganadería clasificadas por el Servicio de Impuestos Internos de tamaño GRANDE 4</v>
      </c>
      <c r="AJ340" s="34" t="str">
        <f t="shared" si="231"/>
        <v>Número de  Empresas del Sector Agrícola por Cultivo en la Categoría de Tamaño Específica: GRANDE 4 del Servicio de Impuestos Internos de Chile para el Año 2020 (empleados)</v>
      </c>
      <c r="AK340" s="35" t="str">
        <f t="shared" si="249"/>
        <v>Año 2020</v>
      </c>
      <c r="AL340" s="34" t="str">
        <f t="shared" si="249"/>
        <v>venta estimada, empresas en agricultura, cultivos, actividad económica, agricultura, ganadería</v>
      </c>
      <c r="AM340" s="36" t="str">
        <f t="shared" si="232"/>
        <v>https://analytics.zoho.com/open-view/2395394000001128577?ZOHO_CRITERIA=%224.5%22.%22Id_Tama%C3%B1o_Espec%C3%ADfico%22%3D12</v>
      </c>
      <c r="AN340" s="44" t="str">
        <f t="shared" si="246"/>
        <v>CHL</v>
      </c>
      <c r="AO340" s="44" t="str">
        <f t="shared" si="246"/>
        <v>País</v>
      </c>
      <c r="AP340" s="34" t="str">
        <f t="shared" si="246"/>
        <v>Número de Empleados de las empresas dedicadas a una actividad económica asociada a la agricultura o la ganadería, según tamaño de la empresa.</v>
      </c>
      <c r="AQ340" s="45">
        <f t="shared" si="246"/>
        <v>44324</v>
      </c>
      <c r="AR340" s="36" t="str">
        <f t="shared" si="246"/>
        <v>Español</v>
      </c>
      <c r="AS340" s="36" t="str">
        <f t="shared" si="246"/>
        <v>Naty</v>
      </c>
      <c r="AT340" s="40" t="str">
        <f t="shared" si="246"/>
        <v>No Aplica</v>
      </c>
      <c r="AU340" s="40" t="str">
        <f t="shared" si="246"/>
        <v>No Aplica</v>
      </c>
      <c r="AV340" s="40" t="str">
        <f t="shared" si="246"/>
        <v>No Aplica</v>
      </c>
      <c r="AW340" s="35">
        <f t="shared" si="246"/>
        <v>100100000</v>
      </c>
      <c r="AX340" s="41" t="e">
        <f t="shared" si="246"/>
        <v>#REF!</v>
      </c>
      <c r="AY340" s="46" t="str">
        <f t="shared" si="246"/>
        <v>Fruta</v>
      </c>
      <c r="AZ340" s="40">
        <f t="shared" si="246"/>
        <v>38</v>
      </c>
      <c r="BA340" s="41" t="e">
        <f>+VLOOKUP($Z340,[3]!Temporalidad[[nombre]:[Columna1]],7,0)</f>
        <v>#REF!</v>
      </c>
      <c r="BB340" s="41" t="e">
        <f>+VLOOKUP($B340,[3]!Tipo_Gráfico[#Data],2,0)</f>
        <v>#REF!</v>
      </c>
      <c r="BC340" s="36" t="str">
        <f t="shared" si="241"/>
        <v>Servicio de Impuestos Internos , Ministerio de Hacienda, Chile</v>
      </c>
      <c r="BD340" s="35" t="e">
        <f>+VLOOKUP($AA340,[3]!unidad_medida[[nombre]:[Columna1]],2,0)</f>
        <v>#REF!</v>
      </c>
      <c r="BE340" s="40" t="str">
        <f t="shared" si="247"/>
        <v>No Aplica</v>
      </c>
      <c r="BF340" s="40" t="str">
        <f t="shared" si="247"/>
        <v>No Aplica</v>
      </c>
      <c r="BG340" s="40" t="str">
        <f t="shared" si="247"/>
        <v>No Aplica</v>
      </c>
      <c r="BH340" s="41" t="e">
        <f>+VLOOKUP($AP340,[3]!Responsables[#Data],3,0)</f>
        <v>#REF!</v>
      </c>
      <c r="BI340" s="41" t="e">
        <f>+VLOOKUP($AA340,[3]!unidad_medida[[nombre]:[Columna1]],5,0)</f>
        <v>#REF!</v>
      </c>
    </row>
    <row r="341" spans="1:61" ht="24" x14ac:dyDescent="0.35">
      <c r="A341" s="58" t="s">
        <v>250</v>
      </c>
      <c r="B341" s="58" t="s">
        <v>251</v>
      </c>
      <c r="C341" s="59">
        <v>4.3</v>
      </c>
      <c r="D341" s="19">
        <f t="shared" si="235"/>
        <v>26</v>
      </c>
      <c r="E341" s="20" t="str">
        <f t="shared" si="245"/>
        <v>GR</v>
      </c>
      <c r="F341" s="21"/>
      <c r="G341" s="22"/>
      <c r="H341" s="22"/>
      <c r="I341" s="23" t="s">
        <v>48</v>
      </c>
      <c r="J341" s="24">
        <v>13</v>
      </c>
      <c r="K341" s="22"/>
      <c r="L341" s="22"/>
      <c r="M341" s="22"/>
      <c r="N341" s="22"/>
      <c r="O341" s="22"/>
      <c r="P341" s="53" t="str">
        <f t="shared" si="243"/>
        <v>Número de  Empresas del Sector Agrícola por Cultivo en la Categoría de Tamaño Específica: GRANDE 3 del Servicio de Impuestos Internos de Chile para el Año 2020 (empleados)</v>
      </c>
      <c r="Q341" s="20" t="str">
        <f t="shared" si="237"/>
        <v>Gráfico 2</v>
      </c>
      <c r="R341" s="26" t="s">
        <v>88</v>
      </c>
      <c r="S341" s="27">
        <f t="shared" si="227"/>
        <v>13</v>
      </c>
      <c r="T341" s="28"/>
      <c r="U341" s="28"/>
      <c r="V341" s="28"/>
      <c r="W341" s="28"/>
      <c r="X341" s="28"/>
      <c r="Y341" s="28"/>
      <c r="Z341" s="25" t="str">
        <f t="shared" si="244"/>
        <v>https://analytics.zoho.com/open-view/2395394000001128577?ZOHO_CRITERIA=%224.5%22.%22Id_Tama%C3%B1o_Espec%C3%ADfico%22%3D13</v>
      </c>
      <c r="AA341" s="29" t="s">
        <v>103</v>
      </c>
      <c r="AB341" s="30" t="str">
        <f t="shared" si="248"/>
        <v>Chile</v>
      </c>
      <c r="AC341" s="31" t="str">
        <f t="shared" si="248"/>
        <v>Año 2020</v>
      </c>
      <c r="AD341" s="32" t="str">
        <f t="shared" si="248"/>
        <v>empresas</v>
      </c>
      <c r="AE341" s="30" t="str">
        <f t="shared" si="248"/>
        <v>Número</v>
      </c>
      <c r="AG341" s="33" t="str">
        <f t="shared" si="229"/>
        <v>Gráfico 2</v>
      </c>
      <c r="AH341" s="34" t="str">
        <f t="shared" si="239"/>
        <v>Número de Empresas Agrícultura</v>
      </c>
      <c r="AI341" s="34" t="str">
        <f t="shared" si="242"/>
        <v>Número de empleados contratados en empresas dedicadas a agricultura y/o ganadería clasificadas por el Servicio de Impuestos Internos de tamaño GRANDE 3</v>
      </c>
      <c r="AJ341" s="34" t="str">
        <f t="shared" si="231"/>
        <v>Número de  Empresas del Sector Agrícola por Cultivo en la Categoría de Tamaño Específica: GRANDE 3 del Servicio de Impuestos Internos de Chile para el Año 2020 (empleados)</v>
      </c>
      <c r="AK341" s="35" t="str">
        <f t="shared" si="249"/>
        <v>Año 2020</v>
      </c>
      <c r="AL341" s="34" t="str">
        <f t="shared" si="249"/>
        <v>venta estimada, empresas en agricultura, cultivos, actividad económica, agricultura, ganadería</v>
      </c>
      <c r="AM341" s="36" t="str">
        <f t="shared" si="232"/>
        <v>https://analytics.zoho.com/open-view/2395394000001128577?ZOHO_CRITERIA=%224.5%22.%22Id_Tama%C3%B1o_Espec%C3%ADfico%22%3D13</v>
      </c>
      <c r="AN341" s="44" t="str">
        <f t="shared" si="246"/>
        <v>CHL</v>
      </c>
      <c r="AO341" s="44" t="str">
        <f t="shared" si="246"/>
        <v>País</v>
      </c>
      <c r="AP341" s="34" t="str">
        <f t="shared" si="246"/>
        <v>Número de Empleados de las empresas dedicadas a una actividad económica asociada a la agricultura o la ganadería, según tamaño de la empresa.</v>
      </c>
      <c r="AQ341" s="45">
        <f t="shared" si="246"/>
        <v>44324</v>
      </c>
      <c r="AR341" s="36" t="str">
        <f t="shared" si="246"/>
        <v>Español</v>
      </c>
      <c r="AS341" s="36" t="str">
        <f t="shared" si="246"/>
        <v>Naty</v>
      </c>
      <c r="AT341" s="40" t="str">
        <f t="shared" si="246"/>
        <v>No Aplica</v>
      </c>
      <c r="AU341" s="40" t="str">
        <f t="shared" si="246"/>
        <v>No Aplica</v>
      </c>
      <c r="AV341" s="40" t="str">
        <f t="shared" si="246"/>
        <v>No Aplica</v>
      </c>
      <c r="AW341" s="35">
        <f t="shared" si="246"/>
        <v>100100000</v>
      </c>
      <c r="AX341" s="41" t="e">
        <f t="shared" si="246"/>
        <v>#REF!</v>
      </c>
      <c r="AY341" s="46" t="str">
        <f t="shared" si="246"/>
        <v>Fruta</v>
      </c>
      <c r="AZ341" s="40">
        <f t="shared" si="246"/>
        <v>38</v>
      </c>
      <c r="BA341" s="41" t="e">
        <f>+VLOOKUP($Z341,[3]!Temporalidad[[nombre]:[Columna1]],7,0)</f>
        <v>#REF!</v>
      </c>
      <c r="BB341" s="41" t="e">
        <f>+VLOOKUP($B341,[3]!Tipo_Gráfico[#Data],2,0)</f>
        <v>#REF!</v>
      </c>
      <c r="BC341" s="36" t="str">
        <f t="shared" si="241"/>
        <v>Servicio de Impuestos Internos , Ministerio de Hacienda, Chile</v>
      </c>
      <c r="BD341" s="35" t="e">
        <f>+VLOOKUP($AA341,[3]!unidad_medida[[nombre]:[Columna1]],2,0)</f>
        <v>#REF!</v>
      </c>
      <c r="BE341" s="40" t="str">
        <f t="shared" si="247"/>
        <v>No Aplica</v>
      </c>
      <c r="BF341" s="40" t="str">
        <f t="shared" si="247"/>
        <v>No Aplica</v>
      </c>
      <c r="BG341" s="40" t="str">
        <f t="shared" si="247"/>
        <v>No Aplica</v>
      </c>
      <c r="BH341" s="41" t="e">
        <f>+VLOOKUP($AP341,[3]!Responsables[#Data],3,0)</f>
        <v>#REF!</v>
      </c>
      <c r="BI341" s="41" t="e">
        <f>+VLOOKUP($AA341,[3]!unidad_medida[[nombre]:[Columna1]],5,0)</f>
        <v>#REF!</v>
      </c>
    </row>
    <row r="342" spans="1:61" ht="24" x14ac:dyDescent="0.35">
      <c r="A342" s="58" t="s">
        <v>250</v>
      </c>
      <c r="B342" s="58" t="s">
        <v>251</v>
      </c>
      <c r="C342" s="59">
        <v>4.3</v>
      </c>
      <c r="D342" s="19">
        <f t="shared" si="235"/>
        <v>27</v>
      </c>
      <c r="E342" s="20" t="str">
        <f t="shared" si="245"/>
        <v>GR</v>
      </c>
      <c r="F342" s="21"/>
      <c r="G342" s="22"/>
      <c r="H342" s="23" t="s">
        <v>48</v>
      </c>
      <c r="I342" s="22"/>
      <c r="J342" s="24">
        <v>1</v>
      </c>
      <c r="K342" s="22"/>
      <c r="L342" s="22"/>
      <c r="M342" s="22"/>
      <c r="N342" s="22"/>
      <c r="O342" s="22"/>
      <c r="P342" s="53" t="str">
        <f>+"Ventas Estimadas de Empresas del Sector Agrícola por Tipo de Cultivo en la Categoría de Tamaño Específica: "&amp;R342&amp;" del Servicio de Impuestos Internos de Chile para el Año 2020 (USD)"</f>
        <v>Ventas Estimadas de Empresas del Sector Agrícola por Tipo de Cultivo en la Categoría de Tamaño Específica: SIN VENTAS del Servicio de Impuestos Internos de Chile para el Año 2020 (USD)</v>
      </c>
      <c r="Q342" s="20" t="s">
        <v>104</v>
      </c>
      <c r="R342" s="26" t="s">
        <v>50</v>
      </c>
      <c r="S342" s="27">
        <f t="shared" si="227"/>
        <v>1</v>
      </c>
      <c r="T342" s="28"/>
      <c r="U342" s="28"/>
      <c r="V342" s="28"/>
      <c r="W342" s="28"/>
      <c r="X342" s="28"/>
      <c r="Y342" s="28"/>
      <c r="Z342" s="25" t="str">
        <f>+"https://analytics.zoho.com/open-view/2395394000001128894?ZOHO_CRITERIA=%224.5%22.%22Id_Tama%C3%B1o_Espec%C3%ADfico%22%3D"&amp;S342</f>
        <v>https://analytics.zoho.com/open-view/2395394000001128894?ZOHO_CRITERIA=%224.5%22.%22Id_Tama%C3%B1o_Espec%C3%ADfico%22%3D1</v>
      </c>
      <c r="AA342" s="29" t="s">
        <v>105</v>
      </c>
      <c r="AB342" s="30" t="str">
        <f t="shared" si="248"/>
        <v>Chile</v>
      </c>
      <c r="AC342" s="31" t="str">
        <f t="shared" si="248"/>
        <v>Año 2020</v>
      </c>
      <c r="AD342" s="32" t="s">
        <v>106</v>
      </c>
      <c r="AE342" s="30" t="s">
        <v>107</v>
      </c>
      <c r="AG342" s="33" t="str">
        <f t="shared" si="229"/>
        <v>Gráfico 3</v>
      </c>
      <c r="AH342" s="34" t="s">
        <v>108</v>
      </c>
      <c r="AI342" s="34" t="str">
        <f>+"Ventas Estimadas de empresas dedicadas a agricultura y/o ganadería clasificadas por el Servicio de Impuestos Internos de tamaño "&amp;R342</f>
        <v>Ventas Estimadas de empresas dedicadas a agricultura y/o ganadería clasificadas por el Servicio de Impuestos Internos de tamaño SIN VENTAS</v>
      </c>
      <c r="AJ342" s="34" t="str">
        <f t="shared" si="231"/>
        <v>Ventas Estimadas de Empresas del Sector Agrícola por Tipo de Cultivo en la Categoría de Tamaño Específica: SIN VENTAS del Servicio de Impuestos Internos de Chile para el Año 2020 (USD)</v>
      </c>
      <c r="AK342" s="35" t="str">
        <f t="shared" si="249"/>
        <v>Año 2020</v>
      </c>
      <c r="AL342" s="34" t="str">
        <f t="shared" si="249"/>
        <v>venta estimada, empresas en agricultura, cultivos, actividad económica, agricultura, ganadería</v>
      </c>
      <c r="AM342" s="36" t="str">
        <f t="shared" si="232"/>
        <v>https://analytics.zoho.com/open-view/2395394000001128894?ZOHO_CRITERIA=%224.5%22.%22Id_Tama%C3%B1o_Espec%C3%ADfico%22%3D1</v>
      </c>
      <c r="AN342" s="44" t="str">
        <f t="shared" si="246"/>
        <v>CHL</v>
      </c>
      <c r="AO342" s="44" t="str">
        <f t="shared" si="246"/>
        <v>País</v>
      </c>
      <c r="AP342" s="34" t="str">
        <f t="shared" si="246"/>
        <v>Número de Empleados de las empresas dedicadas a una actividad económica asociada a la agricultura o la ganadería, según tamaño de la empresa.</v>
      </c>
      <c r="AQ342" s="45">
        <f t="shared" si="246"/>
        <v>44324</v>
      </c>
      <c r="AR342" s="36" t="str">
        <f t="shared" si="246"/>
        <v>Español</v>
      </c>
      <c r="AS342" s="36" t="str">
        <f t="shared" si="246"/>
        <v>Naty</v>
      </c>
      <c r="AT342" s="40" t="str">
        <f t="shared" si="246"/>
        <v>No Aplica</v>
      </c>
      <c r="AU342" s="40" t="str">
        <f t="shared" si="246"/>
        <v>No Aplica</v>
      </c>
      <c r="AV342" s="40" t="str">
        <f t="shared" si="246"/>
        <v>No Aplica</v>
      </c>
      <c r="AW342" s="35">
        <f t="shared" si="246"/>
        <v>100100000</v>
      </c>
      <c r="AX342" s="41" t="e">
        <f t="shared" si="246"/>
        <v>#REF!</v>
      </c>
      <c r="AY342" s="46" t="str">
        <f t="shared" si="246"/>
        <v>Fruta</v>
      </c>
      <c r="AZ342" s="40">
        <f t="shared" si="246"/>
        <v>38</v>
      </c>
      <c r="BA342" s="41" t="e">
        <f>+VLOOKUP($Z342,[3]!Temporalidad[[nombre]:[Columna1]],7,0)</f>
        <v>#REF!</v>
      </c>
      <c r="BB342" s="41" t="e">
        <f>+VLOOKUP($B342,[3]!Tipo_Gráfico[#Data],2,0)</f>
        <v>#REF!</v>
      </c>
      <c r="BC342" s="36" t="str">
        <f t="shared" si="241"/>
        <v>Servicio de Impuestos Internos , Ministerio de Hacienda, Chile</v>
      </c>
      <c r="BD342" s="35" t="e">
        <f>+VLOOKUP($AA342,[3]!unidad_medida[[nombre]:[Columna1]],2,0)</f>
        <v>#REF!</v>
      </c>
      <c r="BE342" s="40" t="str">
        <f t="shared" si="247"/>
        <v>No Aplica</v>
      </c>
      <c r="BF342" s="40" t="str">
        <f t="shared" si="247"/>
        <v>No Aplica</v>
      </c>
      <c r="BG342" s="40" t="str">
        <f t="shared" si="247"/>
        <v>No Aplica</v>
      </c>
      <c r="BH342" s="41" t="e">
        <f>+VLOOKUP($AP342,[3]!Responsables[#Data],3,0)</f>
        <v>#REF!</v>
      </c>
      <c r="BI342" s="41" t="e">
        <f>+VLOOKUP($AA342,[3]!unidad_medida[[nombre]:[Columna1]],5,0)</f>
        <v>#REF!</v>
      </c>
    </row>
    <row r="343" spans="1:61" ht="24" x14ac:dyDescent="0.35">
      <c r="A343" s="58" t="s">
        <v>250</v>
      </c>
      <c r="B343" s="58" t="s">
        <v>251</v>
      </c>
      <c r="C343" s="59">
        <v>4.3</v>
      </c>
      <c r="D343" s="19">
        <f t="shared" si="235"/>
        <v>28</v>
      </c>
      <c r="E343" s="20" t="str">
        <f t="shared" si="245"/>
        <v>GR</v>
      </c>
      <c r="F343" s="21"/>
      <c r="G343" s="22"/>
      <c r="H343" s="23" t="s">
        <v>48</v>
      </c>
      <c r="I343" s="22"/>
      <c r="J343" s="24">
        <v>2</v>
      </c>
      <c r="K343" s="22"/>
      <c r="L343" s="22"/>
      <c r="M343" s="22"/>
      <c r="N343" s="22"/>
      <c r="O343" s="22"/>
      <c r="P343" s="53" t="str">
        <f t="shared" ref="P343:P354" si="250">+"Ventas Estimadas de Empresas del Sector Agrícola por Tipo de Cultivo en la Categoría de Tamaño Específica: "&amp;R343&amp;" del Servicio de Impuestos Internos de Chile para el Año 2020 (USD)"</f>
        <v>Ventas Estimadas de Empresas del Sector Agrícola por Tipo de Cultivo en la Categoría de Tamaño Específica: PEQUEÑA 2 del Servicio de Impuestos Internos de Chile para el Año 2020 (USD)</v>
      </c>
      <c r="Q343" s="20" t="str">
        <f t="shared" si="237"/>
        <v>Gráfico 3</v>
      </c>
      <c r="R343" s="26" t="s">
        <v>66</v>
      </c>
      <c r="S343" s="27">
        <f t="shared" si="227"/>
        <v>2</v>
      </c>
      <c r="T343" s="28"/>
      <c r="U343" s="28"/>
      <c r="V343" s="28"/>
      <c r="W343" s="28"/>
      <c r="X343" s="28"/>
      <c r="Y343" s="28"/>
      <c r="Z343" s="25" t="str">
        <f t="shared" ref="Z343:Z354" si="251">+"https://analytics.zoho.com/open-view/2395394000001128894?ZOHO_CRITERIA=%224.5%22.%22Id_Tama%C3%B1o_Espec%C3%ADfico%22%3D"&amp;S343</f>
        <v>https://analytics.zoho.com/open-view/2395394000001128894?ZOHO_CRITERIA=%224.5%22.%22Id_Tama%C3%B1o_Espec%C3%ADfico%22%3D2</v>
      </c>
      <c r="AA343" s="29" t="s">
        <v>109</v>
      </c>
      <c r="AB343" s="30" t="str">
        <f t="shared" si="248"/>
        <v>Chile</v>
      </c>
      <c r="AC343" s="31" t="str">
        <f t="shared" si="248"/>
        <v>Año 2020</v>
      </c>
      <c r="AD343" s="32" t="str">
        <f t="shared" si="248"/>
        <v>Dólar USA</v>
      </c>
      <c r="AE343" s="30" t="str">
        <f t="shared" si="248"/>
        <v>Ventas</v>
      </c>
      <c r="AG343" s="33" t="str">
        <f t="shared" si="229"/>
        <v>Gráfico 3</v>
      </c>
      <c r="AH343" s="34" t="str">
        <f t="shared" si="239"/>
        <v>Ventas Estimadas Agricultura</v>
      </c>
      <c r="AI343" s="34" t="str">
        <f t="shared" ref="AI343:AI367" si="252">+"Ventas Estimadas de empresas dedicadas a agricultura y/o ganadería clasificadas por el Servicio de Impuestos Internos de tamaño "&amp;R343</f>
        <v>Ventas Estimadas de empresas dedicadas a agricultura y/o ganadería clasificadas por el Servicio de Impuestos Internos de tamaño PEQUEÑA 2</v>
      </c>
      <c r="AJ343" s="34" t="str">
        <f t="shared" si="231"/>
        <v>Ventas Estimadas de Empresas del Sector Agrícola por Tipo de Cultivo en la Categoría de Tamaño Específica: PEQUEÑA 2 del Servicio de Impuestos Internos de Chile para el Año 2020 (USD)</v>
      </c>
      <c r="AK343" s="35" t="str">
        <f t="shared" si="249"/>
        <v>Año 2020</v>
      </c>
      <c r="AL343" s="34" t="str">
        <f t="shared" si="249"/>
        <v>venta estimada, empresas en agricultura, cultivos, actividad económica, agricultura, ganadería</v>
      </c>
      <c r="AM343" s="36" t="str">
        <f t="shared" si="232"/>
        <v>https://analytics.zoho.com/open-view/2395394000001128894?ZOHO_CRITERIA=%224.5%22.%22Id_Tama%C3%B1o_Espec%C3%ADfico%22%3D2</v>
      </c>
      <c r="AN343" s="44" t="str">
        <f t="shared" si="246"/>
        <v>CHL</v>
      </c>
      <c r="AO343" s="44" t="str">
        <f t="shared" si="246"/>
        <v>País</v>
      </c>
      <c r="AP343" s="34" t="str">
        <f t="shared" si="246"/>
        <v>Número de Empleados de las empresas dedicadas a una actividad económica asociada a la agricultura o la ganadería, según tamaño de la empresa.</v>
      </c>
      <c r="AQ343" s="45">
        <f t="shared" si="246"/>
        <v>44324</v>
      </c>
      <c r="AR343" s="36" t="str">
        <f t="shared" si="246"/>
        <v>Español</v>
      </c>
      <c r="AS343" s="36" t="str">
        <f t="shared" si="246"/>
        <v>Naty</v>
      </c>
      <c r="AT343" s="40" t="str">
        <f t="shared" si="246"/>
        <v>No Aplica</v>
      </c>
      <c r="AU343" s="40" t="str">
        <f t="shared" si="246"/>
        <v>No Aplica</v>
      </c>
      <c r="AV343" s="40" t="str">
        <f t="shared" si="246"/>
        <v>No Aplica</v>
      </c>
      <c r="AW343" s="35">
        <f t="shared" si="246"/>
        <v>100100000</v>
      </c>
      <c r="AX343" s="41" t="e">
        <f t="shared" si="246"/>
        <v>#REF!</v>
      </c>
      <c r="AY343" s="46" t="str">
        <f t="shared" si="246"/>
        <v>Fruta</v>
      </c>
      <c r="AZ343" s="40">
        <f t="shared" si="246"/>
        <v>38</v>
      </c>
      <c r="BA343" s="41" t="e">
        <f>+VLOOKUP($Z343,[3]!Temporalidad[[nombre]:[Columna1]],7,0)</f>
        <v>#REF!</v>
      </c>
      <c r="BB343" s="41" t="e">
        <f>+VLOOKUP($B343,[3]!Tipo_Gráfico[#Data],2,0)</f>
        <v>#REF!</v>
      </c>
      <c r="BC343" s="36" t="str">
        <f t="shared" si="241"/>
        <v>Servicio de Impuestos Internos , Ministerio de Hacienda, Chile</v>
      </c>
      <c r="BD343" s="35" t="e">
        <f>+VLOOKUP($AA343,[3]!unidad_medida[[nombre]:[Columna1]],2,0)</f>
        <v>#REF!</v>
      </c>
      <c r="BE343" s="40" t="str">
        <f t="shared" si="247"/>
        <v>No Aplica</v>
      </c>
      <c r="BF343" s="40" t="str">
        <f t="shared" si="247"/>
        <v>No Aplica</v>
      </c>
      <c r="BG343" s="40" t="str">
        <f t="shared" si="247"/>
        <v>No Aplica</v>
      </c>
      <c r="BH343" s="41" t="e">
        <f>+VLOOKUP($AP343,[3]!Responsables[#Data],3,0)</f>
        <v>#REF!</v>
      </c>
      <c r="BI343" s="41" t="e">
        <f>+VLOOKUP($AA343,[3]!unidad_medida[[nombre]:[Columna1]],5,0)</f>
        <v>#REF!</v>
      </c>
    </row>
    <row r="344" spans="1:61" ht="24" x14ac:dyDescent="0.35">
      <c r="A344" s="58" t="s">
        <v>250</v>
      </c>
      <c r="B344" s="58" t="s">
        <v>251</v>
      </c>
      <c r="C344" s="59">
        <v>4.3</v>
      </c>
      <c r="D344" s="19">
        <f t="shared" si="235"/>
        <v>29</v>
      </c>
      <c r="E344" s="20" t="s">
        <v>47</v>
      </c>
      <c r="F344" s="21"/>
      <c r="G344" s="22"/>
      <c r="H344" s="23" t="s">
        <v>48</v>
      </c>
      <c r="I344" s="22"/>
      <c r="J344" s="24">
        <v>3</v>
      </c>
      <c r="K344" s="22"/>
      <c r="L344" s="22"/>
      <c r="M344" s="22"/>
      <c r="N344" s="22"/>
      <c r="O344" s="22"/>
      <c r="P344" s="53" t="str">
        <f t="shared" si="250"/>
        <v>Ventas Estimadas de Empresas del Sector Agrícola por Tipo de Cultivo en la Categoría de Tamaño Específica: MICRO 1 del Servicio de Impuestos Internos de Chile para el Año 2020 (USD)</v>
      </c>
      <c r="Q344" s="20" t="str">
        <f t="shared" si="237"/>
        <v>Gráfico 3</v>
      </c>
      <c r="R344" s="26" t="s">
        <v>68</v>
      </c>
      <c r="S344" s="27">
        <f t="shared" si="227"/>
        <v>3</v>
      </c>
      <c r="T344" s="28"/>
      <c r="U344" s="28"/>
      <c r="V344" s="28"/>
      <c r="W344" s="28"/>
      <c r="X344" s="28"/>
      <c r="Y344" s="28"/>
      <c r="Z344" s="25" t="str">
        <f t="shared" si="251"/>
        <v>https://analytics.zoho.com/open-view/2395394000001128894?ZOHO_CRITERIA=%224.5%22.%22Id_Tama%C3%B1o_Espec%C3%ADfico%22%3D3</v>
      </c>
      <c r="AA344" s="29" t="s">
        <v>110</v>
      </c>
      <c r="AB344" s="30" t="str">
        <f t="shared" si="248"/>
        <v>Chile</v>
      </c>
      <c r="AC344" s="31" t="str">
        <f t="shared" si="248"/>
        <v>Año 2020</v>
      </c>
      <c r="AD344" s="32" t="s">
        <v>106</v>
      </c>
      <c r="AE344" s="30" t="str">
        <f t="shared" si="248"/>
        <v>Ventas</v>
      </c>
      <c r="AG344" s="33" t="str">
        <f t="shared" si="229"/>
        <v>Gráfico 3</v>
      </c>
      <c r="AH344" s="34" t="str">
        <f t="shared" si="239"/>
        <v>Ventas Estimadas Agricultura</v>
      </c>
      <c r="AI344" s="34" t="str">
        <f t="shared" si="252"/>
        <v>Ventas Estimadas de empresas dedicadas a agricultura y/o ganadería clasificadas por el Servicio de Impuestos Internos de tamaño MICRO 1</v>
      </c>
      <c r="AJ344" s="34" t="str">
        <f t="shared" si="231"/>
        <v>Ventas Estimadas de Empresas del Sector Agrícola por Tipo de Cultivo en la Categoría de Tamaño Específica: MICRO 1 del Servicio de Impuestos Internos de Chile para el Año 2020 (USD)</v>
      </c>
      <c r="AK344" s="35" t="str">
        <f t="shared" si="249"/>
        <v>Año 2020</v>
      </c>
      <c r="AL344" s="34" t="str">
        <f t="shared" si="249"/>
        <v>venta estimada, empresas en agricultura, cultivos, actividad económica, agricultura, ganadería</v>
      </c>
      <c r="AM344" s="36" t="str">
        <f t="shared" si="232"/>
        <v>https://analytics.zoho.com/open-view/2395394000001128894?ZOHO_CRITERIA=%224.5%22.%22Id_Tama%C3%B1o_Espec%C3%ADfico%22%3D3</v>
      </c>
      <c r="AN344" s="44" t="str">
        <f t="shared" si="246"/>
        <v>CHL</v>
      </c>
      <c r="AO344" s="44" t="str">
        <f t="shared" si="246"/>
        <v>País</v>
      </c>
      <c r="AP344" s="34" t="str">
        <f t="shared" si="246"/>
        <v>Número de Empleados de las empresas dedicadas a una actividad económica asociada a la agricultura o la ganadería, según tamaño de la empresa.</v>
      </c>
      <c r="AQ344" s="45">
        <f t="shared" si="246"/>
        <v>44324</v>
      </c>
      <c r="AR344" s="36" t="str">
        <f t="shared" si="246"/>
        <v>Español</v>
      </c>
      <c r="AS344" s="36" t="str">
        <f t="shared" si="246"/>
        <v>Naty</v>
      </c>
      <c r="AT344" s="40" t="str">
        <f t="shared" si="246"/>
        <v>No Aplica</v>
      </c>
      <c r="AU344" s="40" t="str">
        <f t="shared" si="246"/>
        <v>No Aplica</v>
      </c>
      <c r="AV344" s="40" t="str">
        <f t="shared" si="246"/>
        <v>No Aplica</v>
      </c>
      <c r="AW344" s="35">
        <f t="shared" si="246"/>
        <v>100100000</v>
      </c>
      <c r="AX344" s="41" t="e">
        <f t="shared" si="246"/>
        <v>#REF!</v>
      </c>
      <c r="AY344" s="46" t="str">
        <f t="shared" si="246"/>
        <v>Fruta</v>
      </c>
      <c r="AZ344" s="40">
        <f t="shared" si="246"/>
        <v>38</v>
      </c>
      <c r="BA344" s="41" t="e">
        <f>+VLOOKUP($Z344,[3]!Temporalidad[[nombre]:[Columna1]],7,0)</f>
        <v>#REF!</v>
      </c>
      <c r="BB344" s="41" t="e">
        <f>+VLOOKUP($B344,[3]!Tipo_Gráfico[#Data],2,0)</f>
        <v>#REF!</v>
      </c>
      <c r="BC344" s="36" t="str">
        <f t="shared" si="241"/>
        <v>Servicio de Impuestos Internos , Ministerio de Hacienda, Chile</v>
      </c>
      <c r="BD344" s="35" t="e">
        <f>+VLOOKUP($AA344,[3]!unidad_medida[[nombre]:[Columna1]],2,0)</f>
        <v>#REF!</v>
      </c>
      <c r="BE344" s="40" t="str">
        <f t="shared" si="247"/>
        <v>No Aplica</v>
      </c>
      <c r="BF344" s="40" t="str">
        <f t="shared" si="247"/>
        <v>No Aplica</v>
      </c>
      <c r="BG344" s="40" t="str">
        <f t="shared" si="247"/>
        <v>No Aplica</v>
      </c>
      <c r="BH344" s="41" t="e">
        <f>+VLOOKUP($AP344,[3]!Responsables[#Data],3,0)</f>
        <v>#REF!</v>
      </c>
      <c r="BI344" s="41" t="e">
        <f>+VLOOKUP($AA344,[3]!unidad_medida[[nombre]:[Columna1]],5,0)</f>
        <v>#REF!</v>
      </c>
    </row>
    <row r="345" spans="1:61" ht="24" x14ac:dyDescent="0.35">
      <c r="A345" s="58" t="s">
        <v>250</v>
      </c>
      <c r="B345" s="58" t="s">
        <v>251</v>
      </c>
      <c r="C345" s="59">
        <v>4.3</v>
      </c>
      <c r="D345" s="19">
        <f t="shared" si="235"/>
        <v>30</v>
      </c>
      <c r="E345" s="20" t="str">
        <f>+E344</f>
        <v>GR</v>
      </c>
      <c r="F345" s="21"/>
      <c r="G345" s="22"/>
      <c r="H345" s="23" t="s">
        <v>48</v>
      </c>
      <c r="I345" s="22"/>
      <c r="J345" s="24">
        <v>4</v>
      </c>
      <c r="K345" s="22"/>
      <c r="L345" s="22"/>
      <c r="M345" s="22"/>
      <c r="N345" s="22"/>
      <c r="O345" s="22"/>
      <c r="P345" s="53" t="str">
        <f t="shared" si="250"/>
        <v>Ventas Estimadas de Empresas del Sector Agrícola por Tipo de Cultivo en la Categoría de Tamaño Específica: MEDIANA 1 del Servicio de Impuestos Internos de Chile para el Año 2020 (USD)</v>
      </c>
      <c r="Q345" s="20" t="str">
        <f t="shared" si="237"/>
        <v>Gráfico 3</v>
      </c>
      <c r="R345" s="26" t="s">
        <v>70</v>
      </c>
      <c r="S345" s="27">
        <f t="shared" si="227"/>
        <v>4</v>
      </c>
      <c r="T345" s="28"/>
      <c r="U345" s="28"/>
      <c r="V345" s="28"/>
      <c r="W345" s="28"/>
      <c r="X345" s="28"/>
      <c r="Y345" s="28"/>
      <c r="Z345" s="25" t="str">
        <f t="shared" si="251"/>
        <v>https://analytics.zoho.com/open-view/2395394000001128894?ZOHO_CRITERIA=%224.5%22.%22Id_Tama%C3%B1o_Espec%C3%ADfico%22%3D4</v>
      </c>
      <c r="AA345" s="29" t="s">
        <v>111</v>
      </c>
      <c r="AB345" s="30" t="str">
        <f t="shared" si="248"/>
        <v>Chile</v>
      </c>
      <c r="AC345" s="31" t="str">
        <f t="shared" si="248"/>
        <v>Año 2020</v>
      </c>
      <c r="AD345" s="32" t="str">
        <f t="shared" si="248"/>
        <v>Dólar USA</v>
      </c>
      <c r="AE345" s="30" t="str">
        <f t="shared" si="248"/>
        <v>Ventas</v>
      </c>
      <c r="AG345" s="33" t="str">
        <f t="shared" si="229"/>
        <v>Gráfico 3</v>
      </c>
      <c r="AH345" s="34" t="str">
        <f t="shared" si="239"/>
        <v>Ventas Estimadas Agricultura</v>
      </c>
      <c r="AI345" s="34" t="str">
        <f t="shared" si="252"/>
        <v>Ventas Estimadas de empresas dedicadas a agricultura y/o ganadería clasificadas por el Servicio de Impuestos Internos de tamaño MEDIANA 1</v>
      </c>
      <c r="AJ345" s="34" t="str">
        <f t="shared" si="231"/>
        <v>Ventas Estimadas de Empresas del Sector Agrícola por Tipo de Cultivo en la Categoría de Tamaño Específica: MEDIANA 1 del Servicio de Impuestos Internos de Chile para el Año 2020 (USD)</v>
      </c>
      <c r="AK345" s="35" t="str">
        <f t="shared" si="249"/>
        <v>Año 2020</v>
      </c>
      <c r="AL345" s="34" t="str">
        <f t="shared" si="249"/>
        <v>venta estimada, empresas en agricultura, cultivos, actividad económica, agricultura, ganadería</v>
      </c>
      <c r="AM345" s="36" t="str">
        <f t="shared" si="232"/>
        <v>https://analytics.zoho.com/open-view/2395394000001128894?ZOHO_CRITERIA=%224.5%22.%22Id_Tama%C3%B1o_Espec%C3%ADfico%22%3D4</v>
      </c>
      <c r="AN345" s="44" t="str">
        <f t="shared" si="246"/>
        <v>CHL</v>
      </c>
      <c r="AO345" s="44" t="str">
        <f t="shared" si="246"/>
        <v>País</v>
      </c>
      <c r="AP345" s="34" t="str">
        <f t="shared" si="246"/>
        <v>Número de Empleados de las empresas dedicadas a una actividad económica asociada a la agricultura o la ganadería, según tamaño de la empresa.</v>
      </c>
      <c r="AQ345" s="45">
        <f t="shared" si="246"/>
        <v>44324</v>
      </c>
      <c r="AR345" s="36" t="str">
        <f t="shared" si="246"/>
        <v>Español</v>
      </c>
      <c r="AS345" s="36" t="str">
        <f t="shared" si="246"/>
        <v>Naty</v>
      </c>
      <c r="AT345" s="40" t="str">
        <f t="shared" si="246"/>
        <v>No Aplica</v>
      </c>
      <c r="AU345" s="40" t="str">
        <f t="shared" si="246"/>
        <v>No Aplica</v>
      </c>
      <c r="AV345" s="40" t="str">
        <f t="shared" si="246"/>
        <v>No Aplica</v>
      </c>
      <c r="AW345" s="35">
        <f t="shared" si="246"/>
        <v>100100000</v>
      </c>
      <c r="AX345" s="41" t="e">
        <f t="shared" si="246"/>
        <v>#REF!</v>
      </c>
      <c r="AY345" s="46" t="str">
        <f t="shared" si="246"/>
        <v>Fruta</v>
      </c>
      <c r="AZ345" s="40">
        <f t="shared" si="246"/>
        <v>38</v>
      </c>
      <c r="BA345" s="41" t="e">
        <f>+VLOOKUP($Z345,[3]!Temporalidad[[nombre]:[Columna1]],7,0)</f>
        <v>#REF!</v>
      </c>
      <c r="BB345" s="41" t="e">
        <f>+VLOOKUP($B345,[3]!Tipo_Gráfico[#Data],2,0)</f>
        <v>#REF!</v>
      </c>
      <c r="BC345" s="36" t="str">
        <f t="shared" si="241"/>
        <v>Servicio de Impuestos Internos , Ministerio de Hacienda, Chile</v>
      </c>
      <c r="BD345" s="35" t="e">
        <f>+VLOOKUP($AA345,[3]!unidad_medida[[nombre]:[Columna1]],2,0)</f>
        <v>#REF!</v>
      </c>
      <c r="BE345" s="40" t="str">
        <f t="shared" si="247"/>
        <v>No Aplica</v>
      </c>
      <c r="BF345" s="40" t="str">
        <f t="shared" si="247"/>
        <v>No Aplica</v>
      </c>
      <c r="BG345" s="40" t="str">
        <f t="shared" si="247"/>
        <v>No Aplica</v>
      </c>
      <c r="BH345" s="41" t="e">
        <f>+VLOOKUP($AP345,[3]!Responsables[#Data],3,0)</f>
        <v>#REF!</v>
      </c>
      <c r="BI345" s="41" t="e">
        <f>+VLOOKUP($AA345,[3]!unidad_medida[[nombre]:[Columna1]],5,0)</f>
        <v>#REF!</v>
      </c>
    </row>
    <row r="346" spans="1:61" ht="24" x14ac:dyDescent="0.35">
      <c r="A346" s="58" t="s">
        <v>250</v>
      </c>
      <c r="B346" s="58" t="s">
        <v>251</v>
      </c>
      <c r="C346" s="59">
        <v>4.3</v>
      </c>
      <c r="D346" s="19">
        <f t="shared" si="235"/>
        <v>31</v>
      </c>
      <c r="E346" s="20" t="str">
        <f t="shared" ref="E346:E357" si="253">+E345</f>
        <v>GR</v>
      </c>
      <c r="F346" s="21"/>
      <c r="G346" s="22"/>
      <c r="H346" s="23" t="s">
        <v>48</v>
      </c>
      <c r="I346" s="22"/>
      <c r="J346" s="24">
        <v>5</v>
      </c>
      <c r="K346" s="22"/>
      <c r="L346" s="22"/>
      <c r="M346" s="22"/>
      <c r="N346" s="22"/>
      <c r="O346" s="22"/>
      <c r="P346" s="53" t="str">
        <f t="shared" si="250"/>
        <v>Ventas Estimadas de Empresas del Sector Agrícola por Tipo de Cultivo en la Categoría de Tamaño Específica: MICRO 2 del Servicio de Impuestos Internos de Chile para el Año 2020 (USD)</v>
      </c>
      <c r="Q346" s="20" t="str">
        <f t="shared" si="237"/>
        <v>Gráfico 3</v>
      </c>
      <c r="R346" s="26" t="s">
        <v>72</v>
      </c>
      <c r="S346" s="27">
        <f t="shared" si="227"/>
        <v>5</v>
      </c>
      <c r="T346" s="28"/>
      <c r="U346" s="28"/>
      <c r="V346" s="28"/>
      <c r="W346" s="28"/>
      <c r="X346" s="28"/>
      <c r="Y346" s="28"/>
      <c r="Z346" s="25" t="str">
        <f t="shared" si="251"/>
        <v>https://analytics.zoho.com/open-view/2395394000001128894?ZOHO_CRITERIA=%224.5%22.%22Id_Tama%C3%B1o_Espec%C3%ADfico%22%3D5</v>
      </c>
      <c r="AA346" s="29" t="s">
        <v>112</v>
      </c>
      <c r="AB346" s="30" t="str">
        <f t="shared" si="248"/>
        <v>Chile</v>
      </c>
      <c r="AC346" s="31" t="str">
        <f t="shared" si="248"/>
        <v>Año 2020</v>
      </c>
      <c r="AD346" s="32" t="str">
        <f t="shared" si="248"/>
        <v>Dólar USA</v>
      </c>
      <c r="AE346" s="30" t="str">
        <f t="shared" si="248"/>
        <v>Ventas</v>
      </c>
      <c r="AG346" s="33" t="str">
        <f t="shared" si="229"/>
        <v>Gráfico 3</v>
      </c>
      <c r="AH346" s="34" t="str">
        <f t="shared" si="239"/>
        <v>Ventas Estimadas Agricultura</v>
      </c>
      <c r="AI346" s="34" t="str">
        <f t="shared" si="252"/>
        <v>Ventas Estimadas de empresas dedicadas a agricultura y/o ganadería clasificadas por el Servicio de Impuestos Internos de tamaño MICRO 2</v>
      </c>
      <c r="AJ346" s="34" t="str">
        <f t="shared" si="231"/>
        <v>Ventas Estimadas de Empresas del Sector Agrícola por Tipo de Cultivo en la Categoría de Tamaño Específica: MICRO 2 del Servicio de Impuestos Internos de Chile para el Año 2020 (USD)</v>
      </c>
      <c r="AK346" s="35" t="str">
        <f t="shared" si="249"/>
        <v>Año 2020</v>
      </c>
      <c r="AL346" s="34" t="str">
        <f t="shared" si="249"/>
        <v>venta estimada, empresas en agricultura, cultivos, actividad económica, agricultura, ganadería</v>
      </c>
      <c r="AM346" s="36" t="str">
        <f t="shared" si="232"/>
        <v>https://analytics.zoho.com/open-view/2395394000001128894?ZOHO_CRITERIA=%224.5%22.%22Id_Tama%C3%B1o_Espec%C3%ADfico%22%3D5</v>
      </c>
      <c r="AN346" s="44" t="str">
        <f t="shared" si="246"/>
        <v>CHL</v>
      </c>
      <c r="AO346" s="44" t="str">
        <f t="shared" si="246"/>
        <v>País</v>
      </c>
      <c r="AP346" s="34" t="str">
        <f t="shared" si="246"/>
        <v>Número de Empleados de las empresas dedicadas a una actividad económica asociada a la agricultura o la ganadería, según tamaño de la empresa.</v>
      </c>
      <c r="AQ346" s="45">
        <f t="shared" si="246"/>
        <v>44324</v>
      </c>
      <c r="AR346" s="36" t="str">
        <f t="shared" si="246"/>
        <v>Español</v>
      </c>
      <c r="AS346" s="36" t="str">
        <f t="shared" si="246"/>
        <v>Naty</v>
      </c>
      <c r="AT346" s="40" t="str">
        <f t="shared" si="246"/>
        <v>No Aplica</v>
      </c>
      <c r="AU346" s="40" t="str">
        <f t="shared" si="246"/>
        <v>No Aplica</v>
      </c>
      <c r="AV346" s="40" t="str">
        <f t="shared" si="246"/>
        <v>No Aplica</v>
      </c>
      <c r="AW346" s="35">
        <f t="shared" si="246"/>
        <v>100100000</v>
      </c>
      <c r="AX346" s="41" t="e">
        <f t="shared" si="246"/>
        <v>#REF!</v>
      </c>
      <c r="AY346" s="46" t="str">
        <f t="shared" si="246"/>
        <v>Fruta</v>
      </c>
      <c r="AZ346" s="40">
        <f t="shared" si="246"/>
        <v>38</v>
      </c>
      <c r="BA346" s="41" t="e">
        <f>+VLOOKUP($Z346,[3]!Temporalidad[[nombre]:[Columna1]],7,0)</f>
        <v>#REF!</v>
      </c>
      <c r="BB346" s="41" t="e">
        <f>+VLOOKUP($B346,[3]!Tipo_Gráfico[#Data],2,0)</f>
        <v>#REF!</v>
      </c>
      <c r="BC346" s="36" t="str">
        <f t="shared" si="241"/>
        <v>Servicio de Impuestos Internos , Ministerio de Hacienda, Chile</v>
      </c>
      <c r="BD346" s="35" t="e">
        <f>+VLOOKUP($AA346,[3]!unidad_medida[[nombre]:[Columna1]],2,0)</f>
        <v>#REF!</v>
      </c>
      <c r="BE346" s="40" t="str">
        <f t="shared" si="247"/>
        <v>No Aplica</v>
      </c>
      <c r="BF346" s="40" t="str">
        <f t="shared" si="247"/>
        <v>No Aplica</v>
      </c>
      <c r="BG346" s="40" t="str">
        <f t="shared" si="247"/>
        <v>No Aplica</v>
      </c>
      <c r="BH346" s="41" t="e">
        <f>+VLOOKUP($AP346,[3]!Responsables[#Data],3,0)</f>
        <v>#REF!</v>
      </c>
      <c r="BI346" s="41" t="e">
        <f>+VLOOKUP($AA346,[3]!unidad_medida[[nombre]:[Columna1]],5,0)</f>
        <v>#REF!</v>
      </c>
    </row>
    <row r="347" spans="1:61" ht="24" x14ac:dyDescent="0.35">
      <c r="A347" s="58" t="s">
        <v>250</v>
      </c>
      <c r="B347" s="58" t="s">
        <v>251</v>
      </c>
      <c r="C347" s="59">
        <v>4.3</v>
      </c>
      <c r="D347" s="19">
        <f t="shared" si="235"/>
        <v>32</v>
      </c>
      <c r="E347" s="20" t="str">
        <f t="shared" si="253"/>
        <v>GR</v>
      </c>
      <c r="F347" s="21"/>
      <c r="G347" s="22"/>
      <c r="H347" s="23" t="s">
        <v>48</v>
      </c>
      <c r="I347" s="22"/>
      <c r="J347" s="24">
        <v>6</v>
      </c>
      <c r="K347" s="22"/>
      <c r="L347" s="22"/>
      <c r="M347" s="22"/>
      <c r="N347" s="22"/>
      <c r="O347" s="22"/>
      <c r="P347" s="53" t="str">
        <f t="shared" si="250"/>
        <v>Ventas Estimadas de Empresas del Sector Agrícola por Tipo de Cultivo en la Categoría de Tamaño Específica: PEQUEÑA 3 del Servicio de Impuestos Internos de Chile para el Año 2020 (USD)</v>
      </c>
      <c r="Q347" s="20" t="str">
        <f t="shared" si="237"/>
        <v>Gráfico 3</v>
      </c>
      <c r="R347" s="26" t="s">
        <v>74</v>
      </c>
      <c r="S347" s="27">
        <f t="shared" si="227"/>
        <v>6</v>
      </c>
      <c r="T347" s="28"/>
      <c r="U347" s="28"/>
      <c r="V347" s="28"/>
      <c r="W347" s="28"/>
      <c r="X347" s="28"/>
      <c r="Y347" s="28"/>
      <c r="Z347" s="25" t="str">
        <f t="shared" si="251"/>
        <v>https://analytics.zoho.com/open-view/2395394000001128894?ZOHO_CRITERIA=%224.5%22.%22Id_Tama%C3%B1o_Espec%C3%ADfico%22%3D6</v>
      </c>
      <c r="AA347" s="29" t="s">
        <v>113</v>
      </c>
      <c r="AB347" s="30" t="str">
        <f t="shared" si="248"/>
        <v>Chile</v>
      </c>
      <c r="AC347" s="31" t="str">
        <f t="shared" si="248"/>
        <v>Año 2020</v>
      </c>
      <c r="AD347" s="32" t="str">
        <f t="shared" si="248"/>
        <v>Dólar USA</v>
      </c>
      <c r="AE347" s="30" t="str">
        <f t="shared" si="248"/>
        <v>Ventas</v>
      </c>
      <c r="AG347" s="33" t="str">
        <f t="shared" si="229"/>
        <v>Gráfico 3</v>
      </c>
      <c r="AH347" s="34" t="str">
        <f t="shared" si="239"/>
        <v>Ventas Estimadas Agricultura</v>
      </c>
      <c r="AI347" s="34" t="str">
        <f t="shared" si="252"/>
        <v>Ventas Estimadas de empresas dedicadas a agricultura y/o ganadería clasificadas por el Servicio de Impuestos Internos de tamaño PEQUEÑA 3</v>
      </c>
      <c r="AJ347" s="34" t="str">
        <f t="shared" si="231"/>
        <v>Ventas Estimadas de Empresas del Sector Agrícola por Tipo de Cultivo en la Categoría de Tamaño Específica: PEQUEÑA 3 del Servicio de Impuestos Internos de Chile para el Año 2020 (USD)</v>
      </c>
      <c r="AK347" s="35" t="str">
        <f t="shared" si="249"/>
        <v>Año 2020</v>
      </c>
      <c r="AL347" s="34" t="str">
        <f t="shared" si="249"/>
        <v>venta estimada, empresas en agricultura, cultivos, actividad económica, agricultura, ganadería</v>
      </c>
      <c r="AM347" s="36" t="str">
        <f t="shared" si="232"/>
        <v>https://analytics.zoho.com/open-view/2395394000001128894?ZOHO_CRITERIA=%224.5%22.%22Id_Tama%C3%B1o_Espec%C3%ADfico%22%3D6</v>
      </c>
      <c r="AN347" s="44" t="str">
        <f t="shared" si="246"/>
        <v>CHL</v>
      </c>
      <c r="AO347" s="44" t="str">
        <f t="shared" si="246"/>
        <v>País</v>
      </c>
      <c r="AP347" s="34" t="str">
        <f t="shared" si="246"/>
        <v>Número de Empleados de las empresas dedicadas a una actividad económica asociada a la agricultura o la ganadería, según tamaño de la empresa.</v>
      </c>
      <c r="AQ347" s="45">
        <f t="shared" si="246"/>
        <v>44324</v>
      </c>
      <c r="AR347" s="36" t="str">
        <f t="shared" si="246"/>
        <v>Español</v>
      </c>
      <c r="AS347" s="36" t="str">
        <f t="shared" si="246"/>
        <v>Naty</v>
      </c>
      <c r="AT347" s="40" t="str">
        <f t="shared" si="246"/>
        <v>No Aplica</v>
      </c>
      <c r="AU347" s="40" t="str">
        <f t="shared" si="246"/>
        <v>No Aplica</v>
      </c>
      <c r="AV347" s="40" t="str">
        <f t="shared" si="246"/>
        <v>No Aplica</v>
      </c>
      <c r="AW347" s="35">
        <f t="shared" si="246"/>
        <v>100100000</v>
      </c>
      <c r="AX347" s="41" t="e">
        <f t="shared" si="246"/>
        <v>#REF!</v>
      </c>
      <c r="AY347" s="46" t="str">
        <f t="shared" si="246"/>
        <v>Fruta</v>
      </c>
      <c r="AZ347" s="40">
        <f t="shared" si="246"/>
        <v>38</v>
      </c>
      <c r="BA347" s="41" t="e">
        <f>+VLOOKUP($Z347,[3]!Temporalidad[[nombre]:[Columna1]],7,0)</f>
        <v>#REF!</v>
      </c>
      <c r="BB347" s="41" t="e">
        <f>+VLOOKUP($B347,[3]!Tipo_Gráfico[#Data],2,0)</f>
        <v>#REF!</v>
      </c>
      <c r="BC347" s="36" t="str">
        <f t="shared" si="241"/>
        <v>Servicio de Impuestos Internos , Ministerio de Hacienda, Chile</v>
      </c>
      <c r="BD347" s="35" t="e">
        <f>+VLOOKUP($AA347,[3]!unidad_medida[[nombre]:[Columna1]],2,0)</f>
        <v>#REF!</v>
      </c>
      <c r="BE347" s="40" t="str">
        <f t="shared" si="247"/>
        <v>No Aplica</v>
      </c>
      <c r="BF347" s="40" t="str">
        <f t="shared" si="247"/>
        <v>No Aplica</v>
      </c>
      <c r="BG347" s="40" t="str">
        <f t="shared" si="247"/>
        <v>No Aplica</v>
      </c>
      <c r="BH347" s="41" t="e">
        <f>+VLOOKUP($AP347,[3]!Responsables[#Data],3,0)</f>
        <v>#REF!</v>
      </c>
      <c r="BI347" s="41" t="e">
        <f>+VLOOKUP($AA347,[3]!unidad_medida[[nombre]:[Columna1]],5,0)</f>
        <v>#REF!</v>
      </c>
    </row>
    <row r="348" spans="1:61" ht="24" x14ac:dyDescent="0.35">
      <c r="A348" s="58" t="s">
        <v>250</v>
      </c>
      <c r="B348" s="58" t="s">
        <v>251</v>
      </c>
      <c r="C348" s="59">
        <v>4.3</v>
      </c>
      <c r="D348" s="19">
        <f t="shared" si="235"/>
        <v>33</v>
      </c>
      <c r="E348" s="20" t="str">
        <f t="shared" si="253"/>
        <v>GR</v>
      </c>
      <c r="F348" s="21"/>
      <c r="G348" s="22"/>
      <c r="H348" s="23" t="s">
        <v>48</v>
      </c>
      <c r="I348" s="22"/>
      <c r="J348" s="24">
        <v>7</v>
      </c>
      <c r="K348" s="22"/>
      <c r="L348" s="22"/>
      <c r="M348" s="22"/>
      <c r="N348" s="22"/>
      <c r="O348" s="22"/>
      <c r="P348" s="53" t="str">
        <f t="shared" si="250"/>
        <v>Ventas Estimadas de Empresas del Sector Agrícola por Tipo de Cultivo en la Categoría de Tamaño Específica: MICRO 3 del Servicio de Impuestos Internos de Chile para el Año 2020 (USD)</v>
      </c>
      <c r="Q348" s="20" t="str">
        <f t="shared" si="237"/>
        <v>Gráfico 3</v>
      </c>
      <c r="R348" s="26" t="s">
        <v>76</v>
      </c>
      <c r="S348" s="27">
        <f t="shared" si="227"/>
        <v>7</v>
      </c>
      <c r="T348" s="28"/>
      <c r="U348" s="28"/>
      <c r="V348" s="28"/>
      <c r="W348" s="28"/>
      <c r="X348" s="28"/>
      <c r="Y348" s="28"/>
      <c r="Z348" s="25" t="str">
        <f t="shared" si="251"/>
        <v>https://analytics.zoho.com/open-view/2395394000001128894?ZOHO_CRITERIA=%224.5%22.%22Id_Tama%C3%B1o_Espec%C3%ADfico%22%3D7</v>
      </c>
      <c r="AA348" s="29" t="s">
        <v>114</v>
      </c>
      <c r="AB348" s="30" t="str">
        <f t="shared" si="248"/>
        <v>Chile</v>
      </c>
      <c r="AC348" s="31" t="str">
        <f t="shared" si="248"/>
        <v>Año 2020</v>
      </c>
      <c r="AD348" s="32" t="str">
        <f t="shared" si="248"/>
        <v>Dólar USA</v>
      </c>
      <c r="AE348" s="30" t="str">
        <f t="shared" si="248"/>
        <v>Ventas</v>
      </c>
      <c r="AG348" s="33" t="str">
        <f t="shared" si="229"/>
        <v>Gráfico 3</v>
      </c>
      <c r="AH348" s="34" t="str">
        <f t="shared" si="239"/>
        <v>Ventas Estimadas Agricultura</v>
      </c>
      <c r="AI348" s="34" t="str">
        <f t="shared" si="252"/>
        <v>Ventas Estimadas de empresas dedicadas a agricultura y/o ganadería clasificadas por el Servicio de Impuestos Internos de tamaño MICRO 3</v>
      </c>
      <c r="AJ348" s="34" t="str">
        <f t="shared" si="231"/>
        <v>Ventas Estimadas de Empresas del Sector Agrícola por Tipo de Cultivo en la Categoría de Tamaño Específica: MICRO 3 del Servicio de Impuestos Internos de Chile para el Año 2020 (USD)</v>
      </c>
      <c r="AK348" s="35" t="str">
        <f t="shared" si="249"/>
        <v>Año 2020</v>
      </c>
      <c r="AL348" s="34" t="str">
        <f t="shared" si="249"/>
        <v>venta estimada, empresas en agricultura, cultivos, actividad económica, agricultura, ganadería</v>
      </c>
      <c r="AM348" s="36" t="str">
        <f t="shared" si="232"/>
        <v>https://analytics.zoho.com/open-view/2395394000001128894?ZOHO_CRITERIA=%224.5%22.%22Id_Tama%C3%B1o_Espec%C3%ADfico%22%3D7</v>
      </c>
      <c r="AN348" s="44" t="str">
        <f t="shared" si="246"/>
        <v>CHL</v>
      </c>
      <c r="AO348" s="44" t="str">
        <f t="shared" si="246"/>
        <v>País</v>
      </c>
      <c r="AP348" s="34" t="str">
        <f t="shared" si="246"/>
        <v>Número de Empleados de las empresas dedicadas a una actividad económica asociada a la agricultura o la ganadería, según tamaño de la empresa.</v>
      </c>
      <c r="AQ348" s="45">
        <f t="shared" si="246"/>
        <v>44324</v>
      </c>
      <c r="AR348" s="36" t="str">
        <f t="shared" si="246"/>
        <v>Español</v>
      </c>
      <c r="AS348" s="36" t="str">
        <f t="shared" si="246"/>
        <v>Naty</v>
      </c>
      <c r="AT348" s="40" t="str">
        <f t="shared" si="246"/>
        <v>No Aplica</v>
      </c>
      <c r="AU348" s="40" t="str">
        <f t="shared" si="246"/>
        <v>No Aplica</v>
      </c>
      <c r="AV348" s="40" t="str">
        <f t="shared" si="246"/>
        <v>No Aplica</v>
      </c>
      <c r="AW348" s="35">
        <f t="shared" si="246"/>
        <v>100100000</v>
      </c>
      <c r="AX348" s="41" t="e">
        <f t="shared" si="246"/>
        <v>#REF!</v>
      </c>
      <c r="AY348" s="46" t="str">
        <f t="shared" si="246"/>
        <v>Fruta</v>
      </c>
      <c r="AZ348" s="40">
        <f t="shared" si="246"/>
        <v>38</v>
      </c>
      <c r="BA348" s="41" t="e">
        <f>+VLOOKUP($Z348,[3]!Temporalidad[[nombre]:[Columna1]],7,0)</f>
        <v>#REF!</v>
      </c>
      <c r="BB348" s="41" t="e">
        <f>+VLOOKUP($B348,[3]!Tipo_Gráfico[#Data],2,0)</f>
        <v>#REF!</v>
      </c>
      <c r="BC348" s="36" t="str">
        <f t="shared" si="241"/>
        <v>Servicio de Impuestos Internos , Ministerio de Hacienda, Chile</v>
      </c>
      <c r="BD348" s="35" t="e">
        <f>+VLOOKUP($AA348,[3]!unidad_medida[[nombre]:[Columna1]],2,0)</f>
        <v>#REF!</v>
      </c>
      <c r="BE348" s="40" t="str">
        <f t="shared" si="247"/>
        <v>No Aplica</v>
      </c>
      <c r="BF348" s="40" t="str">
        <f t="shared" si="247"/>
        <v>No Aplica</v>
      </c>
      <c r="BG348" s="40" t="str">
        <f t="shared" si="247"/>
        <v>No Aplica</v>
      </c>
      <c r="BH348" s="41" t="e">
        <f>+VLOOKUP($AP348,[3]!Responsables[#Data],3,0)</f>
        <v>#REF!</v>
      </c>
      <c r="BI348" s="41" t="e">
        <f>+VLOOKUP($AA348,[3]!unidad_medida[[nombre]:[Columna1]],5,0)</f>
        <v>#REF!</v>
      </c>
    </row>
    <row r="349" spans="1:61" ht="24" x14ac:dyDescent="0.35">
      <c r="A349" s="58" t="s">
        <v>250</v>
      </c>
      <c r="B349" s="58" t="s">
        <v>251</v>
      </c>
      <c r="C349" s="59">
        <v>4.3</v>
      </c>
      <c r="D349" s="19">
        <f t="shared" si="235"/>
        <v>34</v>
      </c>
      <c r="E349" s="20" t="str">
        <f t="shared" si="253"/>
        <v>GR</v>
      </c>
      <c r="F349" s="21"/>
      <c r="G349" s="22"/>
      <c r="H349" s="23" t="s">
        <v>48</v>
      </c>
      <c r="I349" s="22"/>
      <c r="J349" s="24">
        <v>8</v>
      </c>
      <c r="K349" s="22"/>
      <c r="L349" s="22"/>
      <c r="M349" s="22"/>
      <c r="N349" s="22"/>
      <c r="O349" s="22"/>
      <c r="P349" s="53" t="str">
        <f t="shared" si="250"/>
        <v>Ventas Estimadas de Empresas del Sector Agrícola por Tipo de Cultivo en la Categoría de Tamaño Específica: GRANDE 1 del Servicio de Impuestos Internos de Chile para el Año 2020 (USD)</v>
      </c>
      <c r="Q349" s="20" t="str">
        <f t="shared" si="237"/>
        <v>Gráfico 3</v>
      </c>
      <c r="R349" s="26" t="s">
        <v>78</v>
      </c>
      <c r="S349" s="27">
        <f t="shared" si="227"/>
        <v>8</v>
      </c>
      <c r="T349" s="28"/>
      <c r="U349" s="28"/>
      <c r="V349" s="28"/>
      <c r="W349" s="28"/>
      <c r="X349" s="28"/>
      <c r="Y349" s="28"/>
      <c r="Z349" s="25" t="str">
        <f t="shared" si="251"/>
        <v>https://analytics.zoho.com/open-view/2395394000001128894?ZOHO_CRITERIA=%224.5%22.%22Id_Tama%C3%B1o_Espec%C3%ADfico%22%3D8</v>
      </c>
      <c r="AA349" s="29" t="s">
        <v>115</v>
      </c>
      <c r="AB349" s="30" t="str">
        <f t="shared" si="248"/>
        <v>Chile</v>
      </c>
      <c r="AC349" s="31" t="str">
        <f t="shared" si="248"/>
        <v>Año 2020</v>
      </c>
      <c r="AD349" s="32" t="str">
        <f t="shared" si="248"/>
        <v>Dólar USA</v>
      </c>
      <c r="AE349" s="30" t="str">
        <f t="shared" si="248"/>
        <v>Ventas</v>
      </c>
      <c r="AG349" s="33" t="str">
        <f t="shared" si="229"/>
        <v>Gráfico 3</v>
      </c>
      <c r="AH349" s="34" t="str">
        <f t="shared" si="239"/>
        <v>Ventas Estimadas Agricultura</v>
      </c>
      <c r="AI349" s="34" t="str">
        <f t="shared" si="252"/>
        <v>Ventas Estimadas de empresas dedicadas a agricultura y/o ganadería clasificadas por el Servicio de Impuestos Internos de tamaño GRANDE 1</v>
      </c>
      <c r="AJ349" s="34" t="str">
        <f t="shared" si="231"/>
        <v>Ventas Estimadas de Empresas del Sector Agrícola por Tipo de Cultivo en la Categoría de Tamaño Específica: GRANDE 1 del Servicio de Impuestos Internos de Chile para el Año 2020 (USD)</v>
      </c>
      <c r="AK349" s="35" t="str">
        <f t="shared" si="249"/>
        <v>Año 2020</v>
      </c>
      <c r="AL349" s="34" t="str">
        <f t="shared" si="249"/>
        <v>venta estimada, empresas en agricultura, cultivos, actividad económica, agricultura, ganadería</v>
      </c>
      <c r="AM349" s="36" t="str">
        <f t="shared" si="232"/>
        <v>https://analytics.zoho.com/open-view/2395394000001128894?ZOHO_CRITERIA=%224.5%22.%22Id_Tama%C3%B1o_Espec%C3%ADfico%22%3D8</v>
      </c>
      <c r="AN349" s="44" t="str">
        <f t="shared" ref="AN349:AZ364" si="254">+AN348</f>
        <v>CHL</v>
      </c>
      <c r="AO349" s="44" t="str">
        <f t="shared" si="254"/>
        <v>País</v>
      </c>
      <c r="AP349" s="34" t="str">
        <f t="shared" si="254"/>
        <v>Número de Empleados de las empresas dedicadas a una actividad económica asociada a la agricultura o la ganadería, según tamaño de la empresa.</v>
      </c>
      <c r="AQ349" s="45">
        <f t="shared" si="254"/>
        <v>44324</v>
      </c>
      <c r="AR349" s="36" t="str">
        <f t="shared" si="254"/>
        <v>Español</v>
      </c>
      <c r="AS349" s="36" t="str">
        <f t="shared" si="254"/>
        <v>Naty</v>
      </c>
      <c r="AT349" s="40" t="str">
        <f t="shared" si="254"/>
        <v>No Aplica</v>
      </c>
      <c r="AU349" s="40" t="str">
        <f t="shared" si="254"/>
        <v>No Aplica</v>
      </c>
      <c r="AV349" s="40" t="str">
        <f t="shared" si="254"/>
        <v>No Aplica</v>
      </c>
      <c r="AW349" s="35">
        <f t="shared" si="254"/>
        <v>100100000</v>
      </c>
      <c r="AX349" s="41" t="e">
        <f t="shared" si="254"/>
        <v>#REF!</v>
      </c>
      <c r="AY349" s="46" t="str">
        <f t="shared" si="254"/>
        <v>Fruta</v>
      </c>
      <c r="AZ349" s="40">
        <f t="shared" si="254"/>
        <v>38</v>
      </c>
      <c r="BA349" s="41" t="e">
        <f>+VLOOKUP($Z349,[3]!Temporalidad[[nombre]:[Columna1]],7,0)</f>
        <v>#REF!</v>
      </c>
      <c r="BB349" s="41" t="e">
        <f>+VLOOKUP($B349,[3]!Tipo_Gráfico[#Data],2,0)</f>
        <v>#REF!</v>
      </c>
      <c r="BC349" s="36" t="str">
        <f t="shared" si="241"/>
        <v>Servicio de Impuestos Internos , Ministerio de Hacienda, Chile</v>
      </c>
      <c r="BD349" s="35" t="e">
        <f>+VLOOKUP($AA349,[3]!unidad_medida[[nombre]:[Columna1]],2,0)</f>
        <v>#REF!</v>
      </c>
      <c r="BE349" s="40" t="str">
        <f t="shared" ref="BE349:BG364" si="255">+BE348</f>
        <v>No Aplica</v>
      </c>
      <c r="BF349" s="40" t="str">
        <f t="shared" si="255"/>
        <v>No Aplica</v>
      </c>
      <c r="BG349" s="40" t="str">
        <f t="shared" si="255"/>
        <v>No Aplica</v>
      </c>
      <c r="BH349" s="41" t="e">
        <f>+VLOOKUP($AP349,[3]!Responsables[#Data],3,0)</f>
        <v>#REF!</v>
      </c>
      <c r="BI349" s="41" t="e">
        <f>+VLOOKUP($AA349,[3]!unidad_medida[[nombre]:[Columna1]],5,0)</f>
        <v>#REF!</v>
      </c>
    </row>
    <row r="350" spans="1:61" ht="24" x14ac:dyDescent="0.35">
      <c r="A350" s="58" t="s">
        <v>250</v>
      </c>
      <c r="B350" s="58" t="s">
        <v>251</v>
      </c>
      <c r="C350" s="59">
        <v>4.3</v>
      </c>
      <c r="D350" s="19">
        <f t="shared" si="235"/>
        <v>35</v>
      </c>
      <c r="E350" s="20" t="str">
        <f t="shared" si="253"/>
        <v>GR</v>
      </c>
      <c r="F350" s="21"/>
      <c r="G350" s="22"/>
      <c r="H350" s="23" t="s">
        <v>48</v>
      </c>
      <c r="I350" s="22"/>
      <c r="J350" s="24">
        <v>9</v>
      </c>
      <c r="K350" s="22"/>
      <c r="L350" s="22"/>
      <c r="M350" s="22"/>
      <c r="N350" s="22"/>
      <c r="O350" s="22"/>
      <c r="P350" s="53" t="str">
        <f t="shared" si="250"/>
        <v>Ventas Estimadas de Empresas del Sector Agrícola por Tipo de Cultivo en la Categoría de Tamaño Específica: PEQUEÑA 1 del Servicio de Impuestos Internos de Chile para el Año 2020 (USD)</v>
      </c>
      <c r="Q350" s="20" t="str">
        <f t="shared" si="237"/>
        <v>Gráfico 3</v>
      </c>
      <c r="R350" s="26" t="s">
        <v>80</v>
      </c>
      <c r="S350" s="27">
        <f t="shared" si="227"/>
        <v>9</v>
      </c>
      <c r="T350" s="28"/>
      <c r="U350" s="28"/>
      <c r="V350" s="28"/>
      <c r="W350" s="28"/>
      <c r="X350" s="28"/>
      <c r="Y350" s="28"/>
      <c r="Z350" s="25" t="str">
        <f t="shared" si="251"/>
        <v>https://analytics.zoho.com/open-view/2395394000001128894?ZOHO_CRITERIA=%224.5%22.%22Id_Tama%C3%B1o_Espec%C3%ADfico%22%3D9</v>
      </c>
      <c r="AA350" s="29" t="s">
        <v>116</v>
      </c>
      <c r="AB350" s="30" t="str">
        <f t="shared" ref="AB350:AE365" si="256">+AB349</f>
        <v>Chile</v>
      </c>
      <c r="AC350" s="31" t="str">
        <f t="shared" si="256"/>
        <v>Año 2020</v>
      </c>
      <c r="AD350" s="32" t="str">
        <f t="shared" si="256"/>
        <v>Dólar USA</v>
      </c>
      <c r="AE350" s="30" t="str">
        <f t="shared" si="256"/>
        <v>Ventas</v>
      </c>
      <c r="AG350" s="33" t="str">
        <f t="shared" si="229"/>
        <v>Gráfico 3</v>
      </c>
      <c r="AH350" s="34" t="str">
        <f t="shared" si="239"/>
        <v>Ventas Estimadas Agricultura</v>
      </c>
      <c r="AI350" s="34" t="str">
        <f t="shared" si="252"/>
        <v>Ventas Estimadas de empresas dedicadas a agricultura y/o ganadería clasificadas por el Servicio de Impuestos Internos de tamaño PEQUEÑA 1</v>
      </c>
      <c r="AJ350" s="34" t="str">
        <f t="shared" si="231"/>
        <v>Ventas Estimadas de Empresas del Sector Agrícola por Tipo de Cultivo en la Categoría de Tamaño Específica: PEQUEÑA 1 del Servicio de Impuestos Internos de Chile para el Año 2020 (USD)</v>
      </c>
      <c r="AK350" s="35" t="str">
        <f t="shared" ref="AK350:AL365" si="257">+AK349</f>
        <v>Año 2020</v>
      </c>
      <c r="AL350" s="34" t="str">
        <f t="shared" si="257"/>
        <v>venta estimada, empresas en agricultura, cultivos, actividad económica, agricultura, ganadería</v>
      </c>
      <c r="AM350" s="36" t="str">
        <f t="shared" si="232"/>
        <v>https://analytics.zoho.com/open-view/2395394000001128894?ZOHO_CRITERIA=%224.5%22.%22Id_Tama%C3%B1o_Espec%C3%ADfico%22%3D9</v>
      </c>
      <c r="AN350" s="44" t="str">
        <f t="shared" si="254"/>
        <v>CHL</v>
      </c>
      <c r="AO350" s="44" t="str">
        <f t="shared" si="254"/>
        <v>País</v>
      </c>
      <c r="AP350" s="34" t="str">
        <f t="shared" si="254"/>
        <v>Número de Empleados de las empresas dedicadas a una actividad económica asociada a la agricultura o la ganadería, según tamaño de la empresa.</v>
      </c>
      <c r="AQ350" s="45">
        <f t="shared" si="254"/>
        <v>44324</v>
      </c>
      <c r="AR350" s="36" t="str">
        <f t="shared" si="254"/>
        <v>Español</v>
      </c>
      <c r="AS350" s="36" t="str">
        <f t="shared" si="254"/>
        <v>Naty</v>
      </c>
      <c r="AT350" s="40" t="str">
        <f t="shared" si="254"/>
        <v>No Aplica</v>
      </c>
      <c r="AU350" s="40" t="str">
        <f t="shared" si="254"/>
        <v>No Aplica</v>
      </c>
      <c r="AV350" s="40" t="str">
        <f t="shared" si="254"/>
        <v>No Aplica</v>
      </c>
      <c r="AW350" s="35">
        <f t="shared" si="254"/>
        <v>100100000</v>
      </c>
      <c r="AX350" s="41" t="e">
        <f t="shared" si="254"/>
        <v>#REF!</v>
      </c>
      <c r="AY350" s="46" t="str">
        <f t="shared" si="254"/>
        <v>Fruta</v>
      </c>
      <c r="AZ350" s="40">
        <f t="shared" si="254"/>
        <v>38</v>
      </c>
      <c r="BA350" s="41" t="e">
        <f>+VLOOKUP($Z350,[3]!Temporalidad[[nombre]:[Columna1]],7,0)</f>
        <v>#REF!</v>
      </c>
      <c r="BB350" s="41" t="e">
        <f>+VLOOKUP($B350,[3]!Tipo_Gráfico[#Data],2,0)</f>
        <v>#REF!</v>
      </c>
      <c r="BC350" s="36" t="str">
        <f t="shared" si="241"/>
        <v>Servicio de Impuestos Internos , Ministerio de Hacienda, Chile</v>
      </c>
      <c r="BD350" s="35" t="e">
        <f>+VLOOKUP($AA350,[3]!unidad_medida[[nombre]:[Columna1]],2,0)</f>
        <v>#REF!</v>
      </c>
      <c r="BE350" s="40" t="str">
        <f t="shared" si="255"/>
        <v>No Aplica</v>
      </c>
      <c r="BF350" s="40" t="str">
        <f t="shared" si="255"/>
        <v>No Aplica</v>
      </c>
      <c r="BG350" s="40" t="str">
        <f t="shared" si="255"/>
        <v>No Aplica</v>
      </c>
      <c r="BH350" s="41" t="e">
        <f>+VLOOKUP($AP350,[3]!Responsables[#Data],3,0)</f>
        <v>#REF!</v>
      </c>
      <c r="BI350" s="41" t="e">
        <f>+VLOOKUP($AA350,[3]!unidad_medida[[nombre]:[Columna1]],5,0)</f>
        <v>#REF!</v>
      </c>
    </row>
    <row r="351" spans="1:61" ht="24" x14ac:dyDescent="0.35">
      <c r="A351" s="58" t="s">
        <v>250</v>
      </c>
      <c r="B351" s="58" t="s">
        <v>251</v>
      </c>
      <c r="C351" s="59">
        <v>4.3</v>
      </c>
      <c r="D351" s="19">
        <f t="shared" si="235"/>
        <v>36</v>
      </c>
      <c r="E351" s="20" t="str">
        <f t="shared" si="253"/>
        <v>GR</v>
      </c>
      <c r="F351" s="21"/>
      <c r="G351" s="22"/>
      <c r="H351" s="23" t="s">
        <v>48</v>
      </c>
      <c r="I351" s="22"/>
      <c r="J351" s="24">
        <v>10</v>
      </c>
      <c r="K351" s="22"/>
      <c r="L351" s="22"/>
      <c r="M351" s="22"/>
      <c r="N351" s="22"/>
      <c r="O351" s="22"/>
      <c r="P351" s="53" t="str">
        <f t="shared" si="250"/>
        <v>Ventas Estimadas de Empresas del Sector Agrícola por Tipo de Cultivo en la Categoría de Tamaño Específica: MEDIANA 2 del Servicio de Impuestos Internos de Chile para el Año 2020 (USD)</v>
      </c>
      <c r="Q351" s="20" t="str">
        <f t="shared" si="237"/>
        <v>Gráfico 3</v>
      </c>
      <c r="R351" s="26" t="s">
        <v>82</v>
      </c>
      <c r="S351" s="27">
        <f t="shared" si="227"/>
        <v>10</v>
      </c>
      <c r="T351" s="28"/>
      <c r="U351" s="28"/>
      <c r="V351" s="28"/>
      <c r="W351" s="28"/>
      <c r="X351" s="28"/>
      <c r="Y351" s="28"/>
      <c r="Z351" s="25" t="str">
        <f t="shared" si="251"/>
        <v>https://analytics.zoho.com/open-view/2395394000001128894?ZOHO_CRITERIA=%224.5%22.%22Id_Tama%C3%B1o_Espec%C3%ADfico%22%3D10</v>
      </c>
      <c r="AA351" s="29" t="s">
        <v>117</v>
      </c>
      <c r="AB351" s="30" t="str">
        <f t="shared" si="256"/>
        <v>Chile</v>
      </c>
      <c r="AC351" s="31" t="str">
        <f t="shared" si="256"/>
        <v>Año 2020</v>
      </c>
      <c r="AD351" s="32" t="str">
        <f t="shared" si="256"/>
        <v>Dólar USA</v>
      </c>
      <c r="AE351" s="30" t="str">
        <f t="shared" si="256"/>
        <v>Ventas</v>
      </c>
      <c r="AG351" s="33" t="str">
        <f t="shared" si="229"/>
        <v>Gráfico 3</v>
      </c>
      <c r="AH351" s="34" t="str">
        <f t="shared" si="239"/>
        <v>Ventas Estimadas Agricultura</v>
      </c>
      <c r="AI351" s="34" t="str">
        <f t="shared" si="252"/>
        <v>Ventas Estimadas de empresas dedicadas a agricultura y/o ganadería clasificadas por el Servicio de Impuestos Internos de tamaño MEDIANA 2</v>
      </c>
      <c r="AJ351" s="34" t="str">
        <f t="shared" si="231"/>
        <v>Ventas Estimadas de Empresas del Sector Agrícola por Tipo de Cultivo en la Categoría de Tamaño Específica: MEDIANA 2 del Servicio de Impuestos Internos de Chile para el Año 2020 (USD)</v>
      </c>
      <c r="AK351" s="35" t="str">
        <f t="shared" si="257"/>
        <v>Año 2020</v>
      </c>
      <c r="AL351" s="34" t="str">
        <f t="shared" si="257"/>
        <v>venta estimada, empresas en agricultura, cultivos, actividad económica, agricultura, ganadería</v>
      </c>
      <c r="AM351" s="36" t="str">
        <f t="shared" si="232"/>
        <v>https://analytics.zoho.com/open-view/2395394000001128894?ZOHO_CRITERIA=%224.5%22.%22Id_Tama%C3%B1o_Espec%C3%ADfico%22%3D10</v>
      </c>
      <c r="AN351" s="44" t="str">
        <f t="shared" si="254"/>
        <v>CHL</v>
      </c>
      <c r="AO351" s="44" t="str">
        <f t="shared" si="254"/>
        <v>País</v>
      </c>
      <c r="AP351" s="34" t="str">
        <f t="shared" si="254"/>
        <v>Número de Empleados de las empresas dedicadas a una actividad económica asociada a la agricultura o la ganadería, según tamaño de la empresa.</v>
      </c>
      <c r="AQ351" s="45">
        <f t="shared" si="254"/>
        <v>44324</v>
      </c>
      <c r="AR351" s="36" t="str">
        <f t="shared" si="254"/>
        <v>Español</v>
      </c>
      <c r="AS351" s="36" t="str">
        <f t="shared" si="254"/>
        <v>Naty</v>
      </c>
      <c r="AT351" s="40" t="str">
        <f t="shared" si="254"/>
        <v>No Aplica</v>
      </c>
      <c r="AU351" s="40" t="str">
        <f t="shared" si="254"/>
        <v>No Aplica</v>
      </c>
      <c r="AV351" s="40" t="str">
        <f t="shared" si="254"/>
        <v>No Aplica</v>
      </c>
      <c r="AW351" s="35">
        <f t="shared" si="254"/>
        <v>100100000</v>
      </c>
      <c r="AX351" s="41" t="e">
        <f t="shared" si="254"/>
        <v>#REF!</v>
      </c>
      <c r="AY351" s="46" t="str">
        <f t="shared" si="254"/>
        <v>Fruta</v>
      </c>
      <c r="AZ351" s="40">
        <f t="shared" si="254"/>
        <v>38</v>
      </c>
      <c r="BA351" s="41" t="e">
        <f>+VLOOKUP($Z351,[3]!Temporalidad[[nombre]:[Columna1]],7,0)</f>
        <v>#REF!</v>
      </c>
      <c r="BB351" s="41" t="e">
        <f>+VLOOKUP($B351,[3]!Tipo_Gráfico[#Data],2,0)</f>
        <v>#REF!</v>
      </c>
      <c r="BC351" s="36" t="str">
        <f t="shared" si="241"/>
        <v>Servicio de Impuestos Internos , Ministerio de Hacienda, Chile</v>
      </c>
      <c r="BD351" s="35" t="e">
        <f>+VLOOKUP($AA351,[3]!unidad_medida[[nombre]:[Columna1]],2,0)</f>
        <v>#REF!</v>
      </c>
      <c r="BE351" s="40" t="str">
        <f t="shared" si="255"/>
        <v>No Aplica</v>
      </c>
      <c r="BF351" s="40" t="str">
        <f t="shared" si="255"/>
        <v>No Aplica</v>
      </c>
      <c r="BG351" s="40" t="str">
        <f t="shared" si="255"/>
        <v>No Aplica</v>
      </c>
      <c r="BH351" s="41" t="e">
        <f>+VLOOKUP($AP351,[3]!Responsables[#Data],3,0)</f>
        <v>#REF!</v>
      </c>
      <c r="BI351" s="41" t="e">
        <f>+VLOOKUP($AA351,[3]!unidad_medida[[nombre]:[Columna1]],5,0)</f>
        <v>#REF!</v>
      </c>
    </row>
    <row r="352" spans="1:61" ht="24" x14ac:dyDescent="0.35">
      <c r="A352" s="58" t="s">
        <v>250</v>
      </c>
      <c r="B352" s="58" t="s">
        <v>251</v>
      </c>
      <c r="C352" s="59">
        <v>4.3</v>
      </c>
      <c r="D352" s="19">
        <f t="shared" si="235"/>
        <v>37</v>
      </c>
      <c r="E352" s="20" t="str">
        <f t="shared" si="253"/>
        <v>GR</v>
      </c>
      <c r="F352" s="21"/>
      <c r="G352" s="22"/>
      <c r="H352" s="23" t="s">
        <v>48</v>
      </c>
      <c r="I352" s="22"/>
      <c r="J352" s="24">
        <v>11</v>
      </c>
      <c r="K352" s="22"/>
      <c r="L352" s="22"/>
      <c r="M352" s="22"/>
      <c r="N352" s="22"/>
      <c r="O352" s="22"/>
      <c r="P352" s="53" t="str">
        <f t="shared" si="250"/>
        <v>Ventas Estimadas de Empresas del Sector Agrícola por Tipo de Cultivo en la Categoría de Tamaño Específica: GRANDE 2 del Servicio de Impuestos Internos de Chile para el Año 2020 (USD)</v>
      </c>
      <c r="Q352" s="20" t="str">
        <f t="shared" si="237"/>
        <v>Gráfico 3</v>
      </c>
      <c r="R352" s="26" t="s">
        <v>84</v>
      </c>
      <c r="S352" s="27">
        <f t="shared" si="227"/>
        <v>11</v>
      </c>
      <c r="T352" s="28"/>
      <c r="U352" s="28"/>
      <c r="V352" s="28"/>
      <c r="W352" s="28"/>
      <c r="X352" s="28"/>
      <c r="Y352" s="28"/>
      <c r="Z352" s="25" t="str">
        <f t="shared" si="251"/>
        <v>https://analytics.zoho.com/open-view/2395394000001128894?ZOHO_CRITERIA=%224.5%22.%22Id_Tama%C3%B1o_Espec%C3%ADfico%22%3D11</v>
      </c>
      <c r="AA352" s="29" t="s">
        <v>118</v>
      </c>
      <c r="AB352" s="30" t="str">
        <f t="shared" si="256"/>
        <v>Chile</v>
      </c>
      <c r="AC352" s="31" t="str">
        <f t="shared" si="256"/>
        <v>Año 2020</v>
      </c>
      <c r="AD352" s="32" t="str">
        <f t="shared" si="256"/>
        <v>Dólar USA</v>
      </c>
      <c r="AE352" s="30" t="str">
        <f t="shared" si="256"/>
        <v>Ventas</v>
      </c>
      <c r="AG352" s="33" t="str">
        <f t="shared" si="229"/>
        <v>Gráfico 3</v>
      </c>
      <c r="AH352" s="34" t="str">
        <f t="shared" si="239"/>
        <v>Ventas Estimadas Agricultura</v>
      </c>
      <c r="AI352" s="34" t="str">
        <f t="shared" si="252"/>
        <v>Ventas Estimadas de empresas dedicadas a agricultura y/o ganadería clasificadas por el Servicio de Impuestos Internos de tamaño GRANDE 2</v>
      </c>
      <c r="AJ352" s="34" t="str">
        <f t="shared" si="231"/>
        <v>Ventas Estimadas de Empresas del Sector Agrícola por Tipo de Cultivo en la Categoría de Tamaño Específica: GRANDE 2 del Servicio de Impuestos Internos de Chile para el Año 2020 (USD)</v>
      </c>
      <c r="AK352" s="35" t="str">
        <f t="shared" si="257"/>
        <v>Año 2020</v>
      </c>
      <c r="AL352" s="34" t="str">
        <f t="shared" si="257"/>
        <v>venta estimada, empresas en agricultura, cultivos, actividad económica, agricultura, ganadería</v>
      </c>
      <c r="AM352" s="36" t="str">
        <f t="shared" si="232"/>
        <v>https://analytics.zoho.com/open-view/2395394000001128894?ZOHO_CRITERIA=%224.5%22.%22Id_Tama%C3%B1o_Espec%C3%ADfico%22%3D11</v>
      </c>
      <c r="AN352" s="44" t="str">
        <f t="shared" si="254"/>
        <v>CHL</v>
      </c>
      <c r="AO352" s="44" t="str">
        <f t="shared" si="254"/>
        <v>País</v>
      </c>
      <c r="AP352" s="34" t="str">
        <f t="shared" si="254"/>
        <v>Número de Empleados de las empresas dedicadas a una actividad económica asociada a la agricultura o la ganadería, según tamaño de la empresa.</v>
      </c>
      <c r="AQ352" s="45">
        <f t="shared" si="254"/>
        <v>44324</v>
      </c>
      <c r="AR352" s="36" t="str">
        <f t="shared" si="254"/>
        <v>Español</v>
      </c>
      <c r="AS352" s="36" t="str">
        <f t="shared" si="254"/>
        <v>Naty</v>
      </c>
      <c r="AT352" s="40" t="str">
        <f t="shared" si="254"/>
        <v>No Aplica</v>
      </c>
      <c r="AU352" s="40" t="str">
        <f t="shared" si="254"/>
        <v>No Aplica</v>
      </c>
      <c r="AV352" s="40" t="str">
        <f t="shared" si="254"/>
        <v>No Aplica</v>
      </c>
      <c r="AW352" s="35">
        <f t="shared" si="254"/>
        <v>100100000</v>
      </c>
      <c r="AX352" s="41" t="e">
        <f t="shared" si="254"/>
        <v>#REF!</v>
      </c>
      <c r="AY352" s="46" t="str">
        <f t="shared" si="254"/>
        <v>Fruta</v>
      </c>
      <c r="AZ352" s="40">
        <f t="shared" si="254"/>
        <v>38</v>
      </c>
      <c r="BA352" s="41" t="e">
        <f>+VLOOKUP($Z352,[3]!Temporalidad[[nombre]:[Columna1]],7,0)</f>
        <v>#REF!</v>
      </c>
      <c r="BB352" s="41" t="e">
        <f>+VLOOKUP($B352,[3]!Tipo_Gráfico[#Data],2,0)</f>
        <v>#REF!</v>
      </c>
      <c r="BC352" s="36" t="str">
        <f t="shared" si="241"/>
        <v>Servicio de Impuestos Internos , Ministerio de Hacienda, Chile</v>
      </c>
      <c r="BD352" s="35" t="e">
        <f>+VLOOKUP($AA352,[3]!unidad_medida[[nombre]:[Columna1]],2,0)</f>
        <v>#REF!</v>
      </c>
      <c r="BE352" s="40" t="str">
        <f t="shared" si="255"/>
        <v>No Aplica</v>
      </c>
      <c r="BF352" s="40" t="str">
        <f t="shared" si="255"/>
        <v>No Aplica</v>
      </c>
      <c r="BG352" s="40" t="str">
        <f t="shared" si="255"/>
        <v>No Aplica</v>
      </c>
      <c r="BH352" s="41" t="e">
        <f>+VLOOKUP($AP352,[3]!Responsables[#Data],3,0)</f>
        <v>#REF!</v>
      </c>
      <c r="BI352" s="41" t="e">
        <f>+VLOOKUP($AA352,[3]!unidad_medida[[nombre]:[Columna1]],5,0)</f>
        <v>#REF!</v>
      </c>
    </row>
    <row r="353" spans="1:61" ht="24" x14ac:dyDescent="0.35">
      <c r="A353" s="58" t="s">
        <v>250</v>
      </c>
      <c r="B353" s="58" t="s">
        <v>251</v>
      </c>
      <c r="C353" s="59">
        <v>4.3</v>
      </c>
      <c r="D353" s="19">
        <f t="shared" si="235"/>
        <v>38</v>
      </c>
      <c r="E353" s="20" t="str">
        <f t="shared" si="253"/>
        <v>GR</v>
      </c>
      <c r="F353" s="21"/>
      <c r="G353" s="22"/>
      <c r="H353" s="23" t="s">
        <v>48</v>
      </c>
      <c r="I353" s="22"/>
      <c r="J353" s="24">
        <v>12</v>
      </c>
      <c r="K353" s="22"/>
      <c r="L353" s="22"/>
      <c r="M353" s="22"/>
      <c r="N353" s="22"/>
      <c r="O353" s="22"/>
      <c r="P353" s="53" t="str">
        <f t="shared" si="250"/>
        <v>Ventas Estimadas de Empresas del Sector Agrícola por Tipo de Cultivo en la Categoría de Tamaño Específica: GRANDE 4 del Servicio de Impuestos Internos de Chile para el Año 2020 (USD)</v>
      </c>
      <c r="Q353" s="20" t="str">
        <f t="shared" si="237"/>
        <v>Gráfico 3</v>
      </c>
      <c r="R353" s="26" t="s">
        <v>86</v>
      </c>
      <c r="S353" s="27">
        <f t="shared" si="227"/>
        <v>12</v>
      </c>
      <c r="T353" s="28"/>
      <c r="U353" s="28"/>
      <c r="V353" s="28"/>
      <c r="W353" s="28"/>
      <c r="X353" s="28"/>
      <c r="Y353" s="28"/>
      <c r="Z353" s="25" t="str">
        <f t="shared" si="251"/>
        <v>https://analytics.zoho.com/open-view/2395394000001128894?ZOHO_CRITERIA=%224.5%22.%22Id_Tama%C3%B1o_Espec%C3%ADfico%22%3D12</v>
      </c>
      <c r="AA353" s="29" t="s">
        <v>119</v>
      </c>
      <c r="AB353" s="30" t="str">
        <f t="shared" si="256"/>
        <v>Chile</v>
      </c>
      <c r="AC353" s="31" t="str">
        <f t="shared" si="256"/>
        <v>Año 2020</v>
      </c>
      <c r="AD353" s="32" t="str">
        <f t="shared" si="256"/>
        <v>Dólar USA</v>
      </c>
      <c r="AE353" s="30" t="str">
        <f t="shared" si="256"/>
        <v>Ventas</v>
      </c>
      <c r="AG353" s="33" t="str">
        <f t="shared" si="229"/>
        <v>Gráfico 3</v>
      </c>
      <c r="AH353" s="34" t="str">
        <f t="shared" si="239"/>
        <v>Ventas Estimadas Agricultura</v>
      </c>
      <c r="AI353" s="34" t="str">
        <f t="shared" si="252"/>
        <v>Ventas Estimadas de empresas dedicadas a agricultura y/o ganadería clasificadas por el Servicio de Impuestos Internos de tamaño GRANDE 4</v>
      </c>
      <c r="AJ353" s="34" t="str">
        <f t="shared" si="231"/>
        <v>Ventas Estimadas de Empresas del Sector Agrícola por Tipo de Cultivo en la Categoría de Tamaño Específica: GRANDE 4 del Servicio de Impuestos Internos de Chile para el Año 2020 (USD)</v>
      </c>
      <c r="AK353" s="35" t="str">
        <f t="shared" si="257"/>
        <v>Año 2020</v>
      </c>
      <c r="AL353" s="34" t="str">
        <f t="shared" si="257"/>
        <v>venta estimada, empresas en agricultura, cultivos, actividad económica, agricultura, ganadería</v>
      </c>
      <c r="AM353" s="36" t="str">
        <f t="shared" si="232"/>
        <v>https://analytics.zoho.com/open-view/2395394000001128894?ZOHO_CRITERIA=%224.5%22.%22Id_Tama%C3%B1o_Espec%C3%ADfico%22%3D12</v>
      </c>
      <c r="AN353" s="44" t="str">
        <f t="shared" si="254"/>
        <v>CHL</v>
      </c>
      <c r="AO353" s="44" t="str">
        <f t="shared" si="254"/>
        <v>País</v>
      </c>
      <c r="AP353" s="34" t="str">
        <f t="shared" si="254"/>
        <v>Número de Empleados de las empresas dedicadas a una actividad económica asociada a la agricultura o la ganadería, según tamaño de la empresa.</v>
      </c>
      <c r="AQ353" s="45">
        <f t="shared" si="254"/>
        <v>44324</v>
      </c>
      <c r="AR353" s="36" t="str">
        <f t="shared" si="254"/>
        <v>Español</v>
      </c>
      <c r="AS353" s="36" t="str">
        <f t="shared" si="254"/>
        <v>Naty</v>
      </c>
      <c r="AT353" s="40" t="str">
        <f t="shared" si="254"/>
        <v>No Aplica</v>
      </c>
      <c r="AU353" s="40" t="str">
        <f t="shared" si="254"/>
        <v>No Aplica</v>
      </c>
      <c r="AV353" s="40" t="str">
        <f t="shared" si="254"/>
        <v>No Aplica</v>
      </c>
      <c r="AW353" s="35">
        <f t="shared" si="254"/>
        <v>100100000</v>
      </c>
      <c r="AX353" s="41" t="e">
        <f t="shared" si="254"/>
        <v>#REF!</v>
      </c>
      <c r="AY353" s="46" t="str">
        <f t="shared" si="254"/>
        <v>Fruta</v>
      </c>
      <c r="AZ353" s="40">
        <f t="shared" si="254"/>
        <v>38</v>
      </c>
      <c r="BA353" s="41" t="e">
        <f>+VLOOKUP($Z353,[3]!Temporalidad[[nombre]:[Columna1]],7,0)</f>
        <v>#REF!</v>
      </c>
      <c r="BB353" s="41" t="e">
        <f>+VLOOKUP($B353,[3]!Tipo_Gráfico[#Data],2,0)</f>
        <v>#REF!</v>
      </c>
      <c r="BC353" s="36" t="str">
        <f t="shared" si="241"/>
        <v>Servicio de Impuestos Internos , Ministerio de Hacienda, Chile</v>
      </c>
      <c r="BD353" s="35" t="e">
        <f>+VLOOKUP($AA353,[3]!unidad_medida[[nombre]:[Columna1]],2,0)</f>
        <v>#REF!</v>
      </c>
      <c r="BE353" s="40" t="str">
        <f t="shared" si="255"/>
        <v>No Aplica</v>
      </c>
      <c r="BF353" s="40" t="str">
        <f t="shared" si="255"/>
        <v>No Aplica</v>
      </c>
      <c r="BG353" s="40" t="str">
        <f t="shared" si="255"/>
        <v>No Aplica</v>
      </c>
      <c r="BH353" s="41" t="e">
        <f>+VLOOKUP($AP353,[3]!Responsables[#Data],3,0)</f>
        <v>#REF!</v>
      </c>
      <c r="BI353" s="41" t="e">
        <f>+VLOOKUP($AA353,[3]!unidad_medida[[nombre]:[Columna1]],5,0)</f>
        <v>#REF!</v>
      </c>
    </row>
    <row r="354" spans="1:61" ht="24" x14ac:dyDescent="0.35">
      <c r="A354" s="58" t="s">
        <v>250</v>
      </c>
      <c r="B354" s="58" t="s">
        <v>251</v>
      </c>
      <c r="C354" s="59">
        <v>4.3</v>
      </c>
      <c r="D354" s="19">
        <f t="shared" si="235"/>
        <v>39</v>
      </c>
      <c r="E354" s="20" t="str">
        <f t="shared" si="253"/>
        <v>GR</v>
      </c>
      <c r="F354" s="21"/>
      <c r="G354" s="22"/>
      <c r="H354" s="23" t="s">
        <v>48</v>
      </c>
      <c r="I354" s="22"/>
      <c r="J354" s="24">
        <v>13</v>
      </c>
      <c r="K354" s="22"/>
      <c r="L354" s="22"/>
      <c r="M354" s="22"/>
      <c r="N354" s="22"/>
      <c r="O354" s="22"/>
      <c r="P354" s="53" t="str">
        <f t="shared" si="250"/>
        <v>Ventas Estimadas de Empresas del Sector Agrícola por Tipo de Cultivo en la Categoría de Tamaño Específica: GRANDE 3 del Servicio de Impuestos Internos de Chile para el Año 2020 (USD)</v>
      </c>
      <c r="Q354" s="20" t="str">
        <f t="shared" si="237"/>
        <v>Gráfico 3</v>
      </c>
      <c r="R354" s="26" t="s">
        <v>88</v>
      </c>
      <c r="S354" s="27">
        <f t="shared" si="227"/>
        <v>13</v>
      </c>
      <c r="T354" s="28"/>
      <c r="U354" s="28"/>
      <c r="V354" s="28"/>
      <c r="W354" s="28"/>
      <c r="X354" s="28"/>
      <c r="Y354" s="28"/>
      <c r="Z354" s="25" t="str">
        <f t="shared" si="251"/>
        <v>https://analytics.zoho.com/open-view/2395394000001128894?ZOHO_CRITERIA=%224.5%22.%22Id_Tama%C3%B1o_Espec%C3%ADfico%22%3D13</v>
      </c>
      <c r="AA354" s="29" t="s">
        <v>120</v>
      </c>
      <c r="AB354" s="30" t="str">
        <f t="shared" si="256"/>
        <v>Chile</v>
      </c>
      <c r="AC354" s="31" t="str">
        <f t="shared" si="256"/>
        <v>Año 2020</v>
      </c>
      <c r="AD354" s="32" t="str">
        <f t="shared" si="256"/>
        <v>Dólar USA</v>
      </c>
      <c r="AE354" s="30" t="str">
        <f t="shared" si="256"/>
        <v>Ventas</v>
      </c>
      <c r="AG354" s="33" t="str">
        <f t="shared" si="229"/>
        <v>Gráfico 3</v>
      </c>
      <c r="AH354" s="34" t="str">
        <f t="shared" si="239"/>
        <v>Ventas Estimadas Agricultura</v>
      </c>
      <c r="AI354" s="34" t="str">
        <f t="shared" si="252"/>
        <v>Ventas Estimadas de empresas dedicadas a agricultura y/o ganadería clasificadas por el Servicio de Impuestos Internos de tamaño GRANDE 3</v>
      </c>
      <c r="AJ354" s="34" t="str">
        <f t="shared" si="231"/>
        <v>Ventas Estimadas de Empresas del Sector Agrícola por Tipo de Cultivo en la Categoría de Tamaño Específica: GRANDE 3 del Servicio de Impuestos Internos de Chile para el Año 2020 (USD)</v>
      </c>
      <c r="AK354" s="35" t="str">
        <f t="shared" si="257"/>
        <v>Año 2020</v>
      </c>
      <c r="AL354" s="34" t="str">
        <f t="shared" si="257"/>
        <v>venta estimada, empresas en agricultura, cultivos, actividad económica, agricultura, ganadería</v>
      </c>
      <c r="AM354" s="36" t="str">
        <f t="shared" si="232"/>
        <v>https://analytics.zoho.com/open-view/2395394000001128894?ZOHO_CRITERIA=%224.5%22.%22Id_Tama%C3%B1o_Espec%C3%ADfico%22%3D13</v>
      </c>
      <c r="AN354" s="44" t="str">
        <f t="shared" si="254"/>
        <v>CHL</v>
      </c>
      <c r="AO354" s="44" t="str">
        <f t="shared" si="254"/>
        <v>País</v>
      </c>
      <c r="AP354" s="34" t="str">
        <f t="shared" si="254"/>
        <v>Número de Empleados de las empresas dedicadas a una actividad económica asociada a la agricultura o la ganadería, según tamaño de la empresa.</v>
      </c>
      <c r="AQ354" s="45">
        <f t="shared" si="254"/>
        <v>44324</v>
      </c>
      <c r="AR354" s="36" t="str">
        <f t="shared" si="254"/>
        <v>Español</v>
      </c>
      <c r="AS354" s="36" t="str">
        <f t="shared" si="254"/>
        <v>Naty</v>
      </c>
      <c r="AT354" s="40" t="str">
        <f t="shared" si="254"/>
        <v>No Aplica</v>
      </c>
      <c r="AU354" s="40" t="str">
        <f t="shared" si="254"/>
        <v>No Aplica</v>
      </c>
      <c r="AV354" s="40" t="str">
        <f t="shared" si="254"/>
        <v>No Aplica</v>
      </c>
      <c r="AW354" s="35">
        <f t="shared" si="254"/>
        <v>100100000</v>
      </c>
      <c r="AX354" s="41" t="e">
        <f t="shared" si="254"/>
        <v>#REF!</v>
      </c>
      <c r="AY354" s="46" t="str">
        <f t="shared" si="254"/>
        <v>Fruta</v>
      </c>
      <c r="AZ354" s="40">
        <f t="shared" si="254"/>
        <v>38</v>
      </c>
      <c r="BA354" s="41" t="e">
        <f>+VLOOKUP($Z354,[3]!Temporalidad[[nombre]:[Columna1]],7,0)</f>
        <v>#REF!</v>
      </c>
      <c r="BB354" s="41" t="e">
        <f>+VLOOKUP($B354,[3]!Tipo_Gráfico[#Data],2,0)</f>
        <v>#REF!</v>
      </c>
      <c r="BC354" s="36" t="str">
        <f t="shared" si="241"/>
        <v>Servicio de Impuestos Internos , Ministerio de Hacienda, Chile</v>
      </c>
      <c r="BD354" s="35" t="e">
        <f>+VLOOKUP($AA354,[3]!unidad_medida[[nombre]:[Columna1]],2,0)</f>
        <v>#REF!</v>
      </c>
      <c r="BE354" s="40" t="str">
        <f t="shared" si="255"/>
        <v>No Aplica</v>
      </c>
      <c r="BF354" s="40" t="str">
        <f t="shared" si="255"/>
        <v>No Aplica</v>
      </c>
      <c r="BG354" s="40" t="str">
        <f t="shared" si="255"/>
        <v>No Aplica</v>
      </c>
      <c r="BH354" s="41" t="e">
        <f>+VLOOKUP($AP354,[3]!Responsables[#Data],3,0)</f>
        <v>#REF!</v>
      </c>
      <c r="BI354" s="41" t="e">
        <f>+VLOOKUP($AA354,[3]!unidad_medida[[nombre]:[Columna1]],5,0)</f>
        <v>#REF!</v>
      </c>
    </row>
    <row r="355" spans="1:61" ht="24" x14ac:dyDescent="0.35">
      <c r="A355" s="58" t="s">
        <v>250</v>
      </c>
      <c r="B355" s="58" t="s">
        <v>251</v>
      </c>
      <c r="C355" s="59">
        <v>4.3</v>
      </c>
      <c r="D355" s="19">
        <f t="shared" si="235"/>
        <v>40</v>
      </c>
      <c r="E355" s="20" t="str">
        <f t="shared" si="253"/>
        <v>GR</v>
      </c>
      <c r="F355" s="21"/>
      <c r="G355" s="22"/>
      <c r="H355" s="22"/>
      <c r="I355" s="23" t="s">
        <v>48</v>
      </c>
      <c r="J355" s="24">
        <v>1</v>
      </c>
      <c r="K355" s="22"/>
      <c r="L355" s="22"/>
      <c r="M355" s="22"/>
      <c r="N355" s="22"/>
      <c r="O355" s="22"/>
      <c r="P355" s="53" t="str">
        <f>+"Ventas Estimadas de Empresas del Sector Agrícola por Cultivo en la Categoría de Tamaño Específica: "&amp;R355&amp;" del Servicio de Impuestos Internos de Chile para el Año 2020 (USD)"</f>
        <v>Ventas Estimadas de Empresas del Sector Agrícola por Cultivo en la Categoría de Tamaño Específica: SIN VENTAS del Servicio de Impuestos Internos de Chile para el Año 2020 (USD)</v>
      </c>
      <c r="Q355" s="20" t="s">
        <v>121</v>
      </c>
      <c r="R355" s="26" t="s">
        <v>50</v>
      </c>
      <c r="S355" s="27">
        <f t="shared" si="227"/>
        <v>1</v>
      </c>
      <c r="T355" s="28"/>
      <c r="U355" s="28"/>
      <c r="V355" s="28"/>
      <c r="W355" s="28"/>
      <c r="X355" s="28"/>
      <c r="Y355" s="28"/>
      <c r="Z355" s="25" t="str">
        <f>+"https://analytics.zoho.com/open-view/2395394000001128820?ZOHO_CRITERIA=%224.5%22.%22Id_Tama%C3%B1o_Espec%C3%ADfico%22%3D"&amp;S355</f>
        <v>https://analytics.zoho.com/open-view/2395394000001128820?ZOHO_CRITERIA=%224.5%22.%22Id_Tama%C3%B1o_Espec%C3%ADfico%22%3D1</v>
      </c>
      <c r="AA355" s="29" t="s">
        <v>122</v>
      </c>
      <c r="AB355" s="30" t="str">
        <f t="shared" si="256"/>
        <v>Chile</v>
      </c>
      <c r="AC355" s="31" t="str">
        <f t="shared" si="256"/>
        <v>Año 2020</v>
      </c>
      <c r="AD355" s="32" t="str">
        <f t="shared" si="256"/>
        <v>Dólar USA</v>
      </c>
      <c r="AE355" s="30" t="str">
        <f t="shared" si="256"/>
        <v>Ventas</v>
      </c>
      <c r="AG355" s="33" t="str">
        <f t="shared" si="229"/>
        <v>Gráfico 4</v>
      </c>
      <c r="AH355" s="34" t="str">
        <f t="shared" si="239"/>
        <v>Ventas Estimadas Agricultura</v>
      </c>
      <c r="AI355" s="34" t="str">
        <f t="shared" si="252"/>
        <v>Ventas Estimadas de empresas dedicadas a agricultura y/o ganadería clasificadas por el Servicio de Impuestos Internos de tamaño SIN VENTAS</v>
      </c>
      <c r="AJ355" s="34" t="str">
        <f t="shared" si="231"/>
        <v>Ventas Estimadas de Empresas del Sector Agrícola por Cultivo en la Categoría de Tamaño Específica: SIN VENTAS del Servicio de Impuestos Internos de Chile para el Año 2020 (USD)</v>
      </c>
      <c r="AK355" s="35" t="str">
        <f t="shared" si="257"/>
        <v>Año 2020</v>
      </c>
      <c r="AL355" s="34" t="str">
        <f t="shared" si="257"/>
        <v>venta estimada, empresas en agricultura, cultivos, actividad económica, agricultura, ganadería</v>
      </c>
      <c r="AM355" s="36" t="str">
        <f t="shared" si="232"/>
        <v>https://analytics.zoho.com/open-view/2395394000001128820?ZOHO_CRITERIA=%224.5%22.%22Id_Tama%C3%B1o_Espec%C3%ADfico%22%3D1</v>
      </c>
      <c r="AN355" s="44" t="str">
        <f t="shared" si="254"/>
        <v>CHL</v>
      </c>
      <c r="AO355" s="44" t="str">
        <f t="shared" si="254"/>
        <v>País</v>
      </c>
      <c r="AP355" s="34" t="str">
        <f t="shared" si="254"/>
        <v>Número de Empleados de las empresas dedicadas a una actividad económica asociada a la agricultura o la ganadería, según tamaño de la empresa.</v>
      </c>
      <c r="AQ355" s="45">
        <f t="shared" si="254"/>
        <v>44324</v>
      </c>
      <c r="AR355" s="36" t="str">
        <f t="shared" si="254"/>
        <v>Español</v>
      </c>
      <c r="AS355" s="36" t="str">
        <f t="shared" si="254"/>
        <v>Naty</v>
      </c>
      <c r="AT355" s="40" t="str">
        <f t="shared" si="254"/>
        <v>No Aplica</v>
      </c>
      <c r="AU355" s="40" t="str">
        <f t="shared" si="254"/>
        <v>No Aplica</v>
      </c>
      <c r="AV355" s="40" t="str">
        <f t="shared" si="254"/>
        <v>No Aplica</v>
      </c>
      <c r="AW355" s="35">
        <f t="shared" si="254"/>
        <v>100100000</v>
      </c>
      <c r="AX355" s="41" t="e">
        <f t="shared" si="254"/>
        <v>#REF!</v>
      </c>
      <c r="AY355" s="46" t="str">
        <f t="shared" si="254"/>
        <v>Fruta</v>
      </c>
      <c r="AZ355" s="40">
        <f t="shared" si="254"/>
        <v>38</v>
      </c>
      <c r="BA355" s="41" t="e">
        <f>+VLOOKUP($Z355,[3]!Temporalidad[[nombre]:[Columna1]],7,0)</f>
        <v>#REF!</v>
      </c>
      <c r="BB355" s="41" t="e">
        <f>+VLOOKUP($B355,[3]!Tipo_Gráfico[#Data],2,0)</f>
        <v>#REF!</v>
      </c>
      <c r="BC355" s="36" t="str">
        <f t="shared" si="241"/>
        <v>Servicio de Impuestos Internos , Ministerio de Hacienda, Chile</v>
      </c>
      <c r="BD355" s="35" t="e">
        <f>+VLOOKUP($AA355,[3]!unidad_medida[[nombre]:[Columna1]],2,0)</f>
        <v>#REF!</v>
      </c>
      <c r="BE355" s="40" t="str">
        <f t="shared" si="255"/>
        <v>No Aplica</v>
      </c>
      <c r="BF355" s="40" t="str">
        <f t="shared" si="255"/>
        <v>No Aplica</v>
      </c>
      <c r="BG355" s="40" t="str">
        <f t="shared" si="255"/>
        <v>No Aplica</v>
      </c>
      <c r="BH355" s="41" t="e">
        <f>+VLOOKUP($AP355,[3]!Responsables[#Data],3,0)</f>
        <v>#REF!</v>
      </c>
      <c r="BI355" s="41" t="e">
        <f>+VLOOKUP($AA355,[3]!unidad_medida[[nombre]:[Columna1]],5,0)</f>
        <v>#REF!</v>
      </c>
    </row>
    <row r="356" spans="1:61" ht="24" x14ac:dyDescent="0.35">
      <c r="A356" s="58" t="s">
        <v>250</v>
      </c>
      <c r="B356" s="58" t="s">
        <v>251</v>
      </c>
      <c r="C356" s="59">
        <v>4.3</v>
      </c>
      <c r="D356" s="19">
        <f t="shared" si="235"/>
        <v>41</v>
      </c>
      <c r="E356" s="20" t="str">
        <f t="shared" si="253"/>
        <v>GR</v>
      </c>
      <c r="F356" s="21"/>
      <c r="G356" s="22"/>
      <c r="H356" s="22"/>
      <c r="I356" s="23" t="s">
        <v>48</v>
      </c>
      <c r="J356" s="24">
        <v>2</v>
      </c>
      <c r="K356" s="22"/>
      <c r="L356" s="22"/>
      <c r="M356" s="22"/>
      <c r="N356" s="22"/>
      <c r="O356" s="22"/>
      <c r="P356" s="53" t="str">
        <f t="shared" ref="P356:P367" si="258">+"Ventas Estimadas de Empresas del Sector Agrícola por Cultivo en la Categoría de Tamaño Específica: "&amp;R356&amp;" del Servicio de Impuestos Internos de Chile para el Año 2020 (USD)"</f>
        <v>Ventas Estimadas de Empresas del Sector Agrícola por Cultivo en la Categoría de Tamaño Específica: PEQUEÑA 2 del Servicio de Impuestos Internos de Chile para el Año 2020 (USD)</v>
      </c>
      <c r="Q356" s="20" t="str">
        <f t="shared" ref="Q356:Q357" si="259">+Q355</f>
        <v>Gráfico 4</v>
      </c>
      <c r="R356" s="26" t="s">
        <v>66</v>
      </c>
      <c r="S356" s="27">
        <f t="shared" si="227"/>
        <v>2</v>
      </c>
      <c r="T356" s="28"/>
      <c r="U356" s="28"/>
      <c r="V356" s="28"/>
      <c r="W356" s="28"/>
      <c r="X356" s="28"/>
      <c r="Y356" s="28"/>
      <c r="Z356" s="25" t="str">
        <f t="shared" ref="Z356:Z367" si="260">+"https://analytics.zoho.com/open-view/2395394000001128820?ZOHO_CRITERIA=%224.5%22.%22Id_Tama%C3%B1o_Espec%C3%ADfico%22%3D"&amp;S356</f>
        <v>https://analytics.zoho.com/open-view/2395394000001128820?ZOHO_CRITERIA=%224.5%22.%22Id_Tama%C3%B1o_Espec%C3%ADfico%22%3D2</v>
      </c>
      <c r="AA356" s="29" t="s">
        <v>123</v>
      </c>
      <c r="AB356" s="30" t="str">
        <f t="shared" si="256"/>
        <v>Chile</v>
      </c>
      <c r="AC356" s="31" t="str">
        <f t="shared" si="256"/>
        <v>Año 2020</v>
      </c>
      <c r="AD356" s="32" t="str">
        <f t="shared" si="256"/>
        <v>Dólar USA</v>
      </c>
      <c r="AE356" s="30" t="str">
        <f t="shared" si="256"/>
        <v>Ventas</v>
      </c>
      <c r="AG356" s="33" t="str">
        <f t="shared" si="229"/>
        <v>Gráfico 4</v>
      </c>
      <c r="AH356" s="34" t="str">
        <f t="shared" si="239"/>
        <v>Ventas Estimadas Agricultura</v>
      </c>
      <c r="AI356" s="34" t="str">
        <f t="shared" si="252"/>
        <v>Ventas Estimadas de empresas dedicadas a agricultura y/o ganadería clasificadas por el Servicio de Impuestos Internos de tamaño PEQUEÑA 2</v>
      </c>
      <c r="AJ356" s="34" t="str">
        <f t="shared" si="231"/>
        <v>Ventas Estimadas de Empresas del Sector Agrícola por Cultivo en la Categoría de Tamaño Específica: PEQUEÑA 2 del Servicio de Impuestos Internos de Chile para el Año 2020 (USD)</v>
      </c>
      <c r="AK356" s="35" t="str">
        <f t="shared" si="257"/>
        <v>Año 2020</v>
      </c>
      <c r="AL356" s="34" t="str">
        <f t="shared" si="257"/>
        <v>venta estimada, empresas en agricultura, cultivos, actividad económica, agricultura, ganadería</v>
      </c>
      <c r="AM356" s="36" t="str">
        <f t="shared" si="232"/>
        <v>https://analytics.zoho.com/open-view/2395394000001128820?ZOHO_CRITERIA=%224.5%22.%22Id_Tama%C3%B1o_Espec%C3%ADfico%22%3D2</v>
      </c>
      <c r="AN356" s="44" t="str">
        <f t="shared" si="254"/>
        <v>CHL</v>
      </c>
      <c r="AO356" s="44" t="str">
        <f t="shared" si="254"/>
        <v>País</v>
      </c>
      <c r="AP356" s="34" t="str">
        <f t="shared" si="254"/>
        <v>Número de Empleados de las empresas dedicadas a una actividad económica asociada a la agricultura o la ganadería, según tamaño de la empresa.</v>
      </c>
      <c r="AQ356" s="45">
        <f t="shared" si="254"/>
        <v>44324</v>
      </c>
      <c r="AR356" s="36" t="str">
        <f t="shared" si="254"/>
        <v>Español</v>
      </c>
      <c r="AS356" s="36" t="str">
        <f t="shared" si="254"/>
        <v>Naty</v>
      </c>
      <c r="AT356" s="40" t="str">
        <f t="shared" si="254"/>
        <v>No Aplica</v>
      </c>
      <c r="AU356" s="40" t="str">
        <f t="shared" si="254"/>
        <v>No Aplica</v>
      </c>
      <c r="AV356" s="40" t="str">
        <f t="shared" si="254"/>
        <v>No Aplica</v>
      </c>
      <c r="AW356" s="35">
        <f t="shared" si="254"/>
        <v>100100000</v>
      </c>
      <c r="AX356" s="41" t="e">
        <f t="shared" si="254"/>
        <v>#REF!</v>
      </c>
      <c r="AY356" s="46" t="str">
        <f t="shared" si="254"/>
        <v>Fruta</v>
      </c>
      <c r="AZ356" s="40">
        <f t="shared" si="254"/>
        <v>38</v>
      </c>
      <c r="BA356" s="41" t="e">
        <f>+VLOOKUP($Z356,[3]!Temporalidad[[nombre]:[Columna1]],7,0)</f>
        <v>#REF!</v>
      </c>
      <c r="BB356" s="41" t="e">
        <f>+VLOOKUP($B356,[3]!Tipo_Gráfico[#Data],2,0)</f>
        <v>#REF!</v>
      </c>
      <c r="BC356" s="36" t="str">
        <f t="shared" si="241"/>
        <v>Servicio de Impuestos Internos , Ministerio de Hacienda, Chile</v>
      </c>
      <c r="BD356" s="35" t="e">
        <f>+VLOOKUP($AA356,[3]!unidad_medida[[nombre]:[Columna1]],2,0)</f>
        <v>#REF!</v>
      </c>
      <c r="BE356" s="40" t="str">
        <f t="shared" si="255"/>
        <v>No Aplica</v>
      </c>
      <c r="BF356" s="40" t="str">
        <f t="shared" si="255"/>
        <v>No Aplica</v>
      </c>
      <c r="BG356" s="40" t="str">
        <f t="shared" si="255"/>
        <v>No Aplica</v>
      </c>
      <c r="BH356" s="41" t="e">
        <f>+VLOOKUP($AP356,[3]!Responsables[#Data],3,0)</f>
        <v>#REF!</v>
      </c>
      <c r="BI356" s="41" t="e">
        <f>+VLOOKUP($AA356,[3]!unidad_medida[[nombre]:[Columna1]],5,0)</f>
        <v>#REF!</v>
      </c>
    </row>
    <row r="357" spans="1:61" ht="24" x14ac:dyDescent="0.35">
      <c r="A357" s="58" t="s">
        <v>250</v>
      </c>
      <c r="B357" s="58" t="s">
        <v>251</v>
      </c>
      <c r="C357" s="59">
        <v>4.3</v>
      </c>
      <c r="D357" s="19">
        <f t="shared" si="235"/>
        <v>42</v>
      </c>
      <c r="E357" s="20" t="str">
        <f t="shared" si="253"/>
        <v>GR</v>
      </c>
      <c r="F357" s="21"/>
      <c r="G357" s="22"/>
      <c r="H357" s="22"/>
      <c r="I357" s="23" t="s">
        <v>48</v>
      </c>
      <c r="J357" s="24">
        <v>3</v>
      </c>
      <c r="K357" s="22"/>
      <c r="L357" s="22"/>
      <c r="M357" s="22"/>
      <c r="N357" s="22"/>
      <c r="O357" s="22"/>
      <c r="P357" s="53" t="str">
        <f t="shared" si="258"/>
        <v>Ventas Estimadas de Empresas del Sector Agrícola por Cultivo en la Categoría de Tamaño Específica: MICRO 1 del Servicio de Impuestos Internos de Chile para el Año 2020 (USD)</v>
      </c>
      <c r="Q357" s="20" t="str">
        <f t="shared" si="259"/>
        <v>Gráfico 4</v>
      </c>
      <c r="R357" s="26" t="s">
        <v>68</v>
      </c>
      <c r="S357" s="27">
        <f t="shared" si="227"/>
        <v>3</v>
      </c>
      <c r="T357" s="28"/>
      <c r="U357" s="28"/>
      <c r="V357" s="28"/>
      <c r="W357" s="28"/>
      <c r="X357" s="28"/>
      <c r="Y357" s="28"/>
      <c r="Z357" s="25" t="str">
        <f t="shared" si="260"/>
        <v>https://analytics.zoho.com/open-view/2395394000001128820?ZOHO_CRITERIA=%224.5%22.%22Id_Tama%C3%B1o_Espec%C3%ADfico%22%3D3</v>
      </c>
      <c r="AA357" s="29" t="s">
        <v>124</v>
      </c>
      <c r="AB357" s="30" t="str">
        <f t="shared" si="256"/>
        <v>Chile</v>
      </c>
      <c r="AC357" s="31" t="str">
        <f t="shared" si="256"/>
        <v>Año 2020</v>
      </c>
      <c r="AD357" s="32" t="str">
        <f t="shared" si="256"/>
        <v>Dólar USA</v>
      </c>
      <c r="AE357" s="30" t="str">
        <f t="shared" si="256"/>
        <v>Ventas</v>
      </c>
      <c r="AG357" s="33" t="str">
        <f t="shared" si="229"/>
        <v>Gráfico 4</v>
      </c>
      <c r="AH357" s="34" t="str">
        <f t="shared" si="239"/>
        <v>Ventas Estimadas Agricultura</v>
      </c>
      <c r="AI357" s="34" t="str">
        <f t="shared" si="252"/>
        <v>Ventas Estimadas de empresas dedicadas a agricultura y/o ganadería clasificadas por el Servicio de Impuestos Internos de tamaño MICRO 1</v>
      </c>
      <c r="AJ357" s="34" t="str">
        <f t="shared" si="231"/>
        <v>Ventas Estimadas de Empresas del Sector Agrícola por Cultivo en la Categoría de Tamaño Específica: MICRO 1 del Servicio de Impuestos Internos de Chile para el Año 2020 (USD)</v>
      </c>
      <c r="AK357" s="35" t="str">
        <f t="shared" si="257"/>
        <v>Año 2020</v>
      </c>
      <c r="AL357" s="34" t="str">
        <f t="shared" si="257"/>
        <v>venta estimada, empresas en agricultura, cultivos, actividad económica, agricultura, ganadería</v>
      </c>
      <c r="AM357" s="36" t="str">
        <f t="shared" si="232"/>
        <v>https://analytics.zoho.com/open-view/2395394000001128820?ZOHO_CRITERIA=%224.5%22.%22Id_Tama%C3%B1o_Espec%C3%ADfico%22%3D3</v>
      </c>
      <c r="AN357" s="44" t="str">
        <f t="shared" si="254"/>
        <v>CHL</v>
      </c>
      <c r="AO357" s="44" t="str">
        <f t="shared" si="254"/>
        <v>País</v>
      </c>
      <c r="AP357" s="34" t="str">
        <f t="shared" si="254"/>
        <v>Número de Empleados de las empresas dedicadas a una actividad económica asociada a la agricultura o la ganadería, según tamaño de la empresa.</v>
      </c>
      <c r="AQ357" s="45">
        <f t="shared" si="254"/>
        <v>44324</v>
      </c>
      <c r="AR357" s="36" t="str">
        <f t="shared" si="254"/>
        <v>Español</v>
      </c>
      <c r="AS357" s="36" t="str">
        <f t="shared" si="254"/>
        <v>Naty</v>
      </c>
      <c r="AT357" s="40" t="str">
        <f t="shared" si="254"/>
        <v>No Aplica</v>
      </c>
      <c r="AU357" s="40" t="str">
        <f t="shared" si="254"/>
        <v>No Aplica</v>
      </c>
      <c r="AV357" s="40" t="str">
        <f t="shared" si="254"/>
        <v>No Aplica</v>
      </c>
      <c r="AW357" s="35">
        <f t="shared" si="254"/>
        <v>100100000</v>
      </c>
      <c r="AX357" s="41" t="e">
        <f t="shared" si="254"/>
        <v>#REF!</v>
      </c>
      <c r="AY357" s="46" t="str">
        <f t="shared" si="254"/>
        <v>Fruta</v>
      </c>
      <c r="AZ357" s="40">
        <f t="shared" si="254"/>
        <v>38</v>
      </c>
      <c r="BA357" s="41" t="e">
        <f>+VLOOKUP($Z357,[3]!Temporalidad[[nombre]:[Columna1]],7,0)</f>
        <v>#REF!</v>
      </c>
      <c r="BB357" s="41" t="e">
        <f>+VLOOKUP($B357,[3]!Tipo_Gráfico[#Data],2,0)</f>
        <v>#REF!</v>
      </c>
      <c r="BC357" s="36" t="str">
        <f t="shared" si="241"/>
        <v>Servicio de Impuestos Internos , Ministerio de Hacienda, Chile</v>
      </c>
      <c r="BD357" s="35" t="e">
        <f>+VLOOKUP($AA357,[3]!unidad_medida[[nombre]:[Columna1]],2,0)</f>
        <v>#REF!</v>
      </c>
      <c r="BE357" s="40" t="str">
        <f t="shared" si="255"/>
        <v>No Aplica</v>
      </c>
      <c r="BF357" s="40" t="str">
        <f t="shared" si="255"/>
        <v>No Aplica</v>
      </c>
      <c r="BG357" s="40" t="str">
        <f t="shared" si="255"/>
        <v>No Aplica</v>
      </c>
      <c r="BH357" s="41" t="e">
        <f>+VLOOKUP($AP357,[3]!Responsables[#Data],3,0)</f>
        <v>#REF!</v>
      </c>
      <c r="BI357" s="41" t="e">
        <f>+VLOOKUP($AA357,[3]!unidad_medida[[nombre]:[Columna1]],5,0)</f>
        <v>#REF!</v>
      </c>
    </row>
    <row r="358" spans="1:61" ht="24" x14ac:dyDescent="0.35">
      <c r="A358" s="58" t="s">
        <v>250</v>
      </c>
      <c r="B358" s="58" t="s">
        <v>251</v>
      </c>
      <c r="C358" s="59">
        <v>4.3</v>
      </c>
      <c r="D358" s="19">
        <f t="shared" si="235"/>
        <v>43</v>
      </c>
      <c r="E358" s="20" t="s">
        <v>47</v>
      </c>
      <c r="F358" s="21"/>
      <c r="G358" s="22"/>
      <c r="H358" s="22"/>
      <c r="I358" s="23" t="s">
        <v>48</v>
      </c>
      <c r="J358" s="24">
        <v>4</v>
      </c>
      <c r="K358" s="22"/>
      <c r="L358" s="22"/>
      <c r="M358" s="22"/>
      <c r="N358" s="22"/>
      <c r="O358" s="22"/>
      <c r="P358" s="53" t="str">
        <f t="shared" si="258"/>
        <v>Ventas Estimadas de Empresas del Sector Agrícola por Cultivo en la Categoría de Tamaño Específica: MEDIANA 1 del Servicio de Impuestos Internos de Chile para el Año 2020 (USD)</v>
      </c>
      <c r="Q358" s="20" t="s">
        <v>121</v>
      </c>
      <c r="R358" s="26" t="s">
        <v>70</v>
      </c>
      <c r="S358" s="27">
        <f t="shared" si="227"/>
        <v>4</v>
      </c>
      <c r="T358" s="28"/>
      <c r="U358" s="28"/>
      <c r="V358" s="28"/>
      <c r="W358" s="28"/>
      <c r="X358" s="28"/>
      <c r="Y358" s="28"/>
      <c r="Z358" s="25" t="str">
        <f t="shared" si="260"/>
        <v>https://analytics.zoho.com/open-view/2395394000001128820?ZOHO_CRITERIA=%224.5%22.%22Id_Tama%C3%B1o_Espec%C3%ADfico%22%3D4</v>
      </c>
      <c r="AA358" s="29" t="s">
        <v>125</v>
      </c>
      <c r="AB358" s="30" t="str">
        <f t="shared" si="256"/>
        <v>Chile</v>
      </c>
      <c r="AC358" s="31" t="str">
        <f t="shared" si="256"/>
        <v>Año 2020</v>
      </c>
      <c r="AD358" s="32" t="str">
        <f t="shared" si="256"/>
        <v>Dólar USA</v>
      </c>
      <c r="AE358" s="30" t="str">
        <f t="shared" si="256"/>
        <v>Ventas</v>
      </c>
      <c r="AG358" s="33" t="str">
        <f t="shared" si="229"/>
        <v>Gráfico 4</v>
      </c>
      <c r="AH358" s="34" t="str">
        <f t="shared" si="239"/>
        <v>Ventas Estimadas Agricultura</v>
      </c>
      <c r="AI358" s="34" t="str">
        <f t="shared" si="252"/>
        <v>Ventas Estimadas de empresas dedicadas a agricultura y/o ganadería clasificadas por el Servicio de Impuestos Internos de tamaño MEDIANA 1</v>
      </c>
      <c r="AJ358" s="34" t="str">
        <f t="shared" si="231"/>
        <v>Ventas Estimadas de Empresas del Sector Agrícola por Cultivo en la Categoría de Tamaño Específica: MEDIANA 1 del Servicio de Impuestos Internos de Chile para el Año 2020 (USD)</v>
      </c>
      <c r="AK358" s="35" t="str">
        <f t="shared" si="257"/>
        <v>Año 2020</v>
      </c>
      <c r="AL358" s="34" t="str">
        <f t="shared" si="257"/>
        <v>venta estimada, empresas en agricultura, cultivos, actividad económica, agricultura, ganadería</v>
      </c>
      <c r="AM358" s="36" t="str">
        <f t="shared" si="232"/>
        <v>https://analytics.zoho.com/open-view/2395394000001128820?ZOHO_CRITERIA=%224.5%22.%22Id_Tama%C3%B1o_Espec%C3%ADfico%22%3D4</v>
      </c>
      <c r="AN358" s="44" t="str">
        <f t="shared" si="254"/>
        <v>CHL</v>
      </c>
      <c r="AO358" s="44" t="str">
        <f t="shared" si="254"/>
        <v>País</v>
      </c>
      <c r="AP358" s="34" t="str">
        <f t="shared" si="254"/>
        <v>Número de Empleados de las empresas dedicadas a una actividad económica asociada a la agricultura o la ganadería, según tamaño de la empresa.</v>
      </c>
      <c r="AQ358" s="45">
        <f t="shared" si="254"/>
        <v>44324</v>
      </c>
      <c r="AR358" s="36" t="str">
        <f t="shared" si="254"/>
        <v>Español</v>
      </c>
      <c r="AS358" s="36" t="str">
        <f t="shared" si="254"/>
        <v>Naty</v>
      </c>
      <c r="AT358" s="40" t="str">
        <f t="shared" si="254"/>
        <v>No Aplica</v>
      </c>
      <c r="AU358" s="40" t="str">
        <f t="shared" si="254"/>
        <v>No Aplica</v>
      </c>
      <c r="AV358" s="40" t="str">
        <f t="shared" si="254"/>
        <v>No Aplica</v>
      </c>
      <c r="AW358" s="35">
        <f t="shared" si="254"/>
        <v>100100000</v>
      </c>
      <c r="AX358" s="41" t="e">
        <f t="shared" si="254"/>
        <v>#REF!</v>
      </c>
      <c r="AY358" s="46" t="str">
        <f t="shared" si="254"/>
        <v>Fruta</v>
      </c>
      <c r="AZ358" s="40">
        <f t="shared" si="254"/>
        <v>38</v>
      </c>
      <c r="BA358" s="41" t="e">
        <f>+VLOOKUP($Z358,[3]!Temporalidad[[nombre]:[Columna1]],7,0)</f>
        <v>#REF!</v>
      </c>
      <c r="BB358" s="41" t="e">
        <f>+VLOOKUP($B358,[3]!Tipo_Gráfico[#Data],2,0)</f>
        <v>#REF!</v>
      </c>
      <c r="BC358" s="36" t="str">
        <f t="shared" si="241"/>
        <v>Servicio de Impuestos Internos , Ministerio de Hacienda, Chile</v>
      </c>
      <c r="BD358" s="35" t="e">
        <f>+VLOOKUP($AA358,[3]!unidad_medida[[nombre]:[Columna1]],2,0)</f>
        <v>#REF!</v>
      </c>
      <c r="BE358" s="40" t="str">
        <f t="shared" si="255"/>
        <v>No Aplica</v>
      </c>
      <c r="BF358" s="40" t="str">
        <f t="shared" si="255"/>
        <v>No Aplica</v>
      </c>
      <c r="BG358" s="40" t="str">
        <f t="shared" si="255"/>
        <v>No Aplica</v>
      </c>
      <c r="BH358" s="41" t="e">
        <f>+VLOOKUP($AP358,[3]!Responsables[#Data],3,0)</f>
        <v>#REF!</v>
      </c>
      <c r="BI358" s="41" t="e">
        <f>+VLOOKUP($AA358,[3]!unidad_medida[[nombre]:[Columna1]],5,0)</f>
        <v>#REF!</v>
      </c>
    </row>
    <row r="359" spans="1:61" ht="24" x14ac:dyDescent="0.35">
      <c r="A359" s="58" t="s">
        <v>250</v>
      </c>
      <c r="B359" s="58" t="s">
        <v>251</v>
      </c>
      <c r="C359" s="59">
        <v>4.3</v>
      </c>
      <c r="D359" s="19">
        <f t="shared" si="235"/>
        <v>44</v>
      </c>
      <c r="E359" s="20" t="str">
        <f>+E358</f>
        <v>GR</v>
      </c>
      <c r="F359" s="21"/>
      <c r="G359" s="22"/>
      <c r="H359" s="22"/>
      <c r="I359" s="23" t="s">
        <v>48</v>
      </c>
      <c r="J359" s="24">
        <v>5</v>
      </c>
      <c r="K359" s="22"/>
      <c r="L359" s="22"/>
      <c r="M359" s="22"/>
      <c r="N359" s="22"/>
      <c r="O359" s="22"/>
      <c r="P359" s="53" t="str">
        <f t="shared" si="258"/>
        <v>Ventas Estimadas de Empresas del Sector Agrícola por Cultivo en la Categoría de Tamaño Específica: MICRO 2 del Servicio de Impuestos Internos de Chile para el Año 2020 (USD)</v>
      </c>
      <c r="Q359" s="20" t="str">
        <f t="shared" ref="Q359:Q371" si="261">+Q358</f>
        <v>Gráfico 4</v>
      </c>
      <c r="R359" s="26" t="s">
        <v>72</v>
      </c>
      <c r="S359" s="27">
        <f t="shared" si="227"/>
        <v>5</v>
      </c>
      <c r="T359" s="28"/>
      <c r="U359" s="28"/>
      <c r="V359" s="28"/>
      <c r="W359" s="28"/>
      <c r="X359" s="28"/>
      <c r="Y359" s="28"/>
      <c r="Z359" s="25" t="str">
        <f t="shared" si="260"/>
        <v>https://analytics.zoho.com/open-view/2395394000001128820?ZOHO_CRITERIA=%224.5%22.%22Id_Tama%C3%B1o_Espec%C3%ADfico%22%3D5</v>
      </c>
      <c r="AA359" s="29" t="s">
        <v>126</v>
      </c>
      <c r="AB359" s="30" t="str">
        <f t="shared" si="256"/>
        <v>Chile</v>
      </c>
      <c r="AC359" s="31" t="str">
        <f t="shared" si="256"/>
        <v>Año 2020</v>
      </c>
      <c r="AD359" s="32" t="str">
        <f t="shared" si="256"/>
        <v>Dólar USA</v>
      </c>
      <c r="AE359" s="30" t="str">
        <f t="shared" si="256"/>
        <v>Ventas</v>
      </c>
      <c r="AG359" s="33" t="str">
        <f t="shared" si="229"/>
        <v>Gráfico 4</v>
      </c>
      <c r="AH359" s="34" t="str">
        <f t="shared" si="239"/>
        <v>Ventas Estimadas Agricultura</v>
      </c>
      <c r="AI359" s="34" t="str">
        <f t="shared" si="252"/>
        <v>Ventas Estimadas de empresas dedicadas a agricultura y/o ganadería clasificadas por el Servicio de Impuestos Internos de tamaño MICRO 2</v>
      </c>
      <c r="AJ359" s="34" t="str">
        <f t="shared" si="231"/>
        <v>Ventas Estimadas de Empresas del Sector Agrícola por Cultivo en la Categoría de Tamaño Específica: MICRO 2 del Servicio de Impuestos Internos de Chile para el Año 2020 (USD)</v>
      </c>
      <c r="AK359" s="35" t="str">
        <f t="shared" si="257"/>
        <v>Año 2020</v>
      </c>
      <c r="AL359" s="34" t="str">
        <f t="shared" si="257"/>
        <v>venta estimada, empresas en agricultura, cultivos, actividad económica, agricultura, ganadería</v>
      </c>
      <c r="AM359" s="36" t="str">
        <f t="shared" si="232"/>
        <v>https://analytics.zoho.com/open-view/2395394000001128820?ZOHO_CRITERIA=%224.5%22.%22Id_Tama%C3%B1o_Espec%C3%ADfico%22%3D5</v>
      </c>
      <c r="AN359" s="44" t="str">
        <f t="shared" si="254"/>
        <v>CHL</v>
      </c>
      <c r="AO359" s="44" t="str">
        <f t="shared" si="254"/>
        <v>País</v>
      </c>
      <c r="AP359" s="34" t="str">
        <f t="shared" si="254"/>
        <v>Número de Empleados de las empresas dedicadas a una actividad económica asociada a la agricultura o la ganadería, según tamaño de la empresa.</v>
      </c>
      <c r="AQ359" s="45">
        <f t="shared" si="254"/>
        <v>44324</v>
      </c>
      <c r="AR359" s="36" t="str">
        <f t="shared" si="254"/>
        <v>Español</v>
      </c>
      <c r="AS359" s="36" t="str">
        <f t="shared" si="254"/>
        <v>Naty</v>
      </c>
      <c r="AT359" s="40" t="str">
        <f t="shared" si="254"/>
        <v>No Aplica</v>
      </c>
      <c r="AU359" s="40" t="str">
        <f t="shared" si="254"/>
        <v>No Aplica</v>
      </c>
      <c r="AV359" s="40" t="str">
        <f t="shared" si="254"/>
        <v>No Aplica</v>
      </c>
      <c r="AW359" s="35">
        <f t="shared" si="254"/>
        <v>100100000</v>
      </c>
      <c r="AX359" s="41" t="e">
        <f t="shared" si="254"/>
        <v>#REF!</v>
      </c>
      <c r="AY359" s="46" t="str">
        <f t="shared" si="254"/>
        <v>Fruta</v>
      </c>
      <c r="AZ359" s="40">
        <f t="shared" si="254"/>
        <v>38</v>
      </c>
      <c r="BA359" s="41" t="e">
        <f>+VLOOKUP($Z359,[3]!Temporalidad[[nombre]:[Columna1]],7,0)</f>
        <v>#REF!</v>
      </c>
      <c r="BB359" s="41" t="e">
        <f>+VLOOKUP($B359,[3]!Tipo_Gráfico[#Data],2,0)</f>
        <v>#REF!</v>
      </c>
      <c r="BC359" s="36" t="str">
        <f t="shared" si="241"/>
        <v>Servicio de Impuestos Internos , Ministerio de Hacienda, Chile</v>
      </c>
      <c r="BD359" s="35" t="e">
        <f>+VLOOKUP($AA359,[3]!unidad_medida[[nombre]:[Columna1]],2,0)</f>
        <v>#REF!</v>
      </c>
      <c r="BE359" s="40" t="str">
        <f t="shared" si="255"/>
        <v>No Aplica</v>
      </c>
      <c r="BF359" s="40" t="str">
        <f t="shared" si="255"/>
        <v>No Aplica</v>
      </c>
      <c r="BG359" s="40" t="str">
        <f t="shared" si="255"/>
        <v>No Aplica</v>
      </c>
      <c r="BH359" s="41" t="e">
        <f>+VLOOKUP($AP359,[3]!Responsables[#Data],3,0)</f>
        <v>#REF!</v>
      </c>
      <c r="BI359" s="41" t="e">
        <f>+VLOOKUP($AA359,[3]!unidad_medida[[nombre]:[Columna1]],5,0)</f>
        <v>#REF!</v>
      </c>
    </row>
    <row r="360" spans="1:61" ht="24" x14ac:dyDescent="0.35">
      <c r="A360" s="58" t="s">
        <v>250</v>
      </c>
      <c r="B360" s="58" t="s">
        <v>251</v>
      </c>
      <c r="C360" s="59">
        <v>4.3</v>
      </c>
      <c r="D360" s="19">
        <f t="shared" si="235"/>
        <v>45</v>
      </c>
      <c r="E360" s="20" t="str">
        <f t="shared" ref="E360:E371" si="262">+E359</f>
        <v>GR</v>
      </c>
      <c r="F360" s="21"/>
      <c r="G360" s="22"/>
      <c r="H360" s="22"/>
      <c r="I360" s="23" t="s">
        <v>48</v>
      </c>
      <c r="J360" s="24">
        <v>6</v>
      </c>
      <c r="K360" s="22"/>
      <c r="L360" s="22"/>
      <c r="M360" s="22"/>
      <c r="N360" s="22"/>
      <c r="O360" s="22"/>
      <c r="P360" s="53" t="str">
        <f t="shared" si="258"/>
        <v>Ventas Estimadas de Empresas del Sector Agrícola por Cultivo en la Categoría de Tamaño Específica: PEQUEÑA 3 del Servicio de Impuestos Internos de Chile para el Año 2020 (USD)</v>
      </c>
      <c r="Q360" s="20" t="str">
        <f t="shared" si="261"/>
        <v>Gráfico 4</v>
      </c>
      <c r="R360" s="26" t="s">
        <v>74</v>
      </c>
      <c r="S360" s="27">
        <f t="shared" si="227"/>
        <v>6</v>
      </c>
      <c r="T360" s="28"/>
      <c r="U360" s="28"/>
      <c r="V360" s="28"/>
      <c r="W360" s="28"/>
      <c r="X360" s="28"/>
      <c r="Y360" s="28"/>
      <c r="Z360" s="25" t="str">
        <f t="shared" si="260"/>
        <v>https://analytics.zoho.com/open-view/2395394000001128820?ZOHO_CRITERIA=%224.5%22.%22Id_Tama%C3%B1o_Espec%C3%ADfico%22%3D6</v>
      </c>
      <c r="AA360" s="29" t="s">
        <v>127</v>
      </c>
      <c r="AB360" s="30" t="str">
        <f t="shared" si="256"/>
        <v>Chile</v>
      </c>
      <c r="AC360" s="31" t="str">
        <f t="shared" si="256"/>
        <v>Año 2020</v>
      </c>
      <c r="AD360" s="32" t="str">
        <f t="shared" si="256"/>
        <v>Dólar USA</v>
      </c>
      <c r="AE360" s="30" t="str">
        <f t="shared" si="256"/>
        <v>Ventas</v>
      </c>
      <c r="AG360" s="33" t="str">
        <f t="shared" si="229"/>
        <v>Gráfico 4</v>
      </c>
      <c r="AH360" s="34" t="str">
        <f t="shared" si="239"/>
        <v>Ventas Estimadas Agricultura</v>
      </c>
      <c r="AI360" s="34" t="str">
        <f t="shared" si="252"/>
        <v>Ventas Estimadas de empresas dedicadas a agricultura y/o ganadería clasificadas por el Servicio de Impuestos Internos de tamaño PEQUEÑA 3</v>
      </c>
      <c r="AJ360" s="34" t="str">
        <f t="shared" si="231"/>
        <v>Ventas Estimadas de Empresas del Sector Agrícola por Cultivo en la Categoría de Tamaño Específica: PEQUEÑA 3 del Servicio de Impuestos Internos de Chile para el Año 2020 (USD)</v>
      </c>
      <c r="AK360" s="35" t="str">
        <f t="shared" si="257"/>
        <v>Año 2020</v>
      </c>
      <c r="AL360" s="34" t="str">
        <f t="shared" si="257"/>
        <v>venta estimada, empresas en agricultura, cultivos, actividad económica, agricultura, ganadería</v>
      </c>
      <c r="AM360" s="36" t="str">
        <f t="shared" si="232"/>
        <v>https://analytics.zoho.com/open-view/2395394000001128820?ZOHO_CRITERIA=%224.5%22.%22Id_Tama%C3%B1o_Espec%C3%ADfico%22%3D6</v>
      </c>
      <c r="AN360" s="44" t="str">
        <f t="shared" si="254"/>
        <v>CHL</v>
      </c>
      <c r="AO360" s="44" t="str">
        <f t="shared" si="254"/>
        <v>País</v>
      </c>
      <c r="AP360" s="34" t="str">
        <f t="shared" si="254"/>
        <v>Número de Empleados de las empresas dedicadas a una actividad económica asociada a la agricultura o la ganadería, según tamaño de la empresa.</v>
      </c>
      <c r="AQ360" s="45">
        <f t="shared" si="254"/>
        <v>44324</v>
      </c>
      <c r="AR360" s="36" t="str">
        <f t="shared" si="254"/>
        <v>Español</v>
      </c>
      <c r="AS360" s="36" t="str">
        <f t="shared" si="254"/>
        <v>Naty</v>
      </c>
      <c r="AT360" s="40" t="str">
        <f t="shared" si="254"/>
        <v>No Aplica</v>
      </c>
      <c r="AU360" s="40" t="str">
        <f t="shared" si="254"/>
        <v>No Aplica</v>
      </c>
      <c r="AV360" s="40" t="str">
        <f t="shared" si="254"/>
        <v>No Aplica</v>
      </c>
      <c r="AW360" s="35">
        <f t="shared" si="254"/>
        <v>100100000</v>
      </c>
      <c r="AX360" s="41" t="e">
        <f t="shared" si="254"/>
        <v>#REF!</v>
      </c>
      <c r="AY360" s="46" t="str">
        <f t="shared" si="254"/>
        <v>Fruta</v>
      </c>
      <c r="AZ360" s="40">
        <f t="shared" si="254"/>
        <v>38</v>
      </c>
      <c r="BA360" s="41" t="e">
        <f>+VLOOKUP($Z360,[3]!Temporalidad[[nombre]:[Columna1]],7,0)</f>
        <v>#REF!</v>
      </c>
      <c r="BB360" s="41" t="e">
        <f>+VLOOKUP($B360,[3]!Tipo_Gráfico[#Data],2,0)</f>
        <v>#REF!</v>
      </c>
      <c r="BC360" s="36" t="str">
        <f t="shared" si="241"/>
        <v>Servicio de Impuestos Internos , Ministerio de Hacienda, Chile</v>
      </c>
      <c r="BD360" s="35" t="e">
        <f>+VLOOKUP($AA360,[3]!unidad_medida[[nombre]:[Columna1]],2,0)</f>
        <v>#REF!</v>
      </c>
      <c r="BE360" s="40" t="str">
        <f t="shared" si="255"/>
        <v>No Aplica</v>
      </c>
      <c r="BF360" s="40" t="str">
        <f t="shared" si="255"/>
        <v>No Aplica</v>
      </c>
      <c r="BG360" s="40" t="str">
        <f t="shared" si="255"/>
        <v>No Aplica</v>
      </c>
      <c r="BH360" s="41" t="e">
        <f>+VLOOKUP($AP360,[3]!Responsables[#Data],3,0)</f>
        <v>#REF!</v>
      </c>
      <c r="BI360" s="41" t="e">
        <f>+VLOOKUP($AA360,[3]!unidad_medida[[nombre]:[Columna1]],5,0)</f>
        <v>#REF!</v>
      </c>
    </row>
    <row r="361" spans="1:61" ht="24" x14ac:dyDescent="0.35">
      <c r="A361" s="58" t="s">
        <v>250</v>
      </c>
      <c r="B361" s="58" t="s">
        <v>251</v>
      </c>
      <c r="C361" s="59">
        <v>4.3</v>
      </c>
      <c r="D361" s="19">
        <f t="shared" si="235"/>
        <v>46</v>
      </c>
      <c r="E361" s="20" t="str">
        <f t="shared" si="262"/>
        <v>GR</v>
      </c>
      <c r="F361" s="21"/>
      <c r="G361" s="22"/>
      <c r="H361" s="22"/>
      <c r="I361" s="23" t="s">
        <v>48</v>
      </c>
      <c r="J361" s="24">
        <v>7</v>
      </c>
      <c r="K361" s="22"/>
      <c r="L361" s="22"/>
      <c r="M361" s="22"/>
      <c r="N361" s="22"/>
      <c r="O361" s="22"/>
      <c r="P361" s="53" t="str">
        <f t="shared" si="258"/>
        <v>Ventas Estimadas de Empresas del Sector Agrícola por Cultivo en la Categoría de Tamaño Específica: MICRO 3 del Servicio de Impuestos Internos de Chile para el Año 2020 (USD)</v>
      </c>
      <c r="Q361" s="20" t="str">
        <f t="shared" si="261"/>
        <v>Gráfico 4</v>
      </c>
      <c r="R361" s="26" t="s">
        <v>76</v>
      </c>
      <c r="S361" s="27">
        <f t="shared" si="227"/>
        <v>7</v>
      </c>
      <c r="T361" s="28"/>
      <c r="U361" s="28"/>
      <c r="V361" s="28"/>
      <c r="W361" s="28"/>
      <c r="X361" s="28"/>
      <c r="Y361" s="28"/>
      <c r="Z361" s="25" t="str">
        <f t="shared" si="260"/>
        <v>https://analytics.zoho.com/open-view/2395394000001128820?ZOHO_CRITERIA=%224.5%22.%22Id_Tama%C3%B1o_Espec%C3%ADfico%22%3D7</v>
      </c>
      <c r="AA361" s="29" t="s">
        <v>128</v>
      </c>
      <c r="AB361" s="30" t="str">
        <f t="shared" si="256"/>
        <v>Chile</v>
      </c>
      <c r="AC361" s="31" t="str">
        <f t="shared" si="256"/>
        <v>Año 2020</v>
      </c>
      <c r="AD361" s="32" t="str">
        <f t="shared" si="256"/>
        <v>Dólar USA</v>
      </c>
      <c r="AE361" s="30" t="str">
        <f t="shared" si="256"/>
        <v>Ventas</v>
      </c>
      <c r="AG361" s="33" t="str">
        <f t="shared" si="229"/>
        <v>Gráfico 4</v>
      </c>
      <c r="AH361" s="34" t="str">
        <f t="shared" si="239"/>
        <v>Ventas Estimadas Agricultura</v>
      </c>
      <c r="AI361" s="34" t="str">
        <f t="shared" si="252"/>
        <v>Ventas Estimadas de empresas dedicadas a agricultura y/o ganadería clasificadas por el Servicio de Impuestos Internos de tamaño MICRO 3</v>
      </c>
      <c r="AJ361" s="34" t="str">
        <f t="shared" si="231"/>
        <v>Ventas Estimadas de Empresas del Sector Agrícola por Cultivo en la Categoría de Tamaño Específica: MICRO 3 del Servicio de Impuestos Internos de Chile para el Año 2020 (USD)</v>
      </c>
      <c r="AK361" s="35" t="str">
        <f t="shared" si="257"/>
        <v>Año 2020</v>
      </c>
      <c r="AL361" s="34" t="str">
        <f t="shared" si="257"/>
        <v>venta estimada, empresas en agricultura, cultivos, actividad económica, agricultura, ganadería</v>
      </c>
      <c r="AM361" s="36" t="str">
        <f t="shared" si="232"/>
        <v>https://analytics.zoho.com/open-view/2395394000001128820?ZOHO_CRITERIA=%224.5%22.%22Id_Tama%C3%B1o_Espec%C3%ADfico%22%3D7</v>
      </c>
      <c r="AN361" s="44" t="str">
        <f t="shared" si="254"/>
        <v>CHL</v>
      </c>
      <c r="AO361" s="44" t="str">
        <f t="shared" si="254"/>
        <v>País</v>
      </c>
      <c r="AP361" s="34" t="str">
        <f t="shared" si="254"/>
        <v>Número de Empleados de las empresas dedicadas a una actividad económica asociada a la agricultura o la ganadería, según tamaño de la empresa.</v>
      </c>
      <c r="AQ361" s="45">
        <f t="shared" si="254"/>
        <v>44324</v>
      </c>
      <c r="AR361" s="36" t="str">
        <f t="shared" si="254"/>
        <v>Español</v>
      </c>
      <c r="AS361" s="36" t="str">
        <f t="shared" si="254"/>
        <v>Naty</v>
      </c>
      <c r="AT361" s="40" t="str">
        <f t="shared" si="254"/>
        <v>No Aplica</v>
      </c>
      <c r="AU361" s="40" t="str">
        <f t="shared" si="254"/>
        <v>No Aplica</v>
      </c>
      <c r="AV361" s="40" t="str">
        <f t="shared" si="254"/>
        <v>No Aplica</v>
      </c>
      <c r="AW361" s="35">
        <f t="shared" si="254"/>
        <v>100100000</v>
      </c>
      <c r="AX361" s="41" t="e">
        <f t="shared" si="254"/>
        <v>#REF!</v>
      </c>
      <c r="AY361" s="46" t="str">
        <f t="shared" si="254"/>
        <v>Fruta</v>
      </c>
      <c r="AZ361" s="40">
        <f t="shared" si="254"/>
        <v>38</v>
      </c>
      <c r="BA361" s="41" t="e">
        <f>+VLOOKUP($Z361,[3]!Temporalidad[[nombre]:[Columna1]],7,0)</f>
        <v>#REF!</v>
      </c>
      <c r="BB361" s="41" t="e">
        <f>+VLOOKUP($B361,[3]!Tipo_Gráfico[#Data],2,0)</f>
        <v>#REF!</v>
      </c>
      <c r="BC361" s="36" t="str">
        <f t="shared" si="241"/>
        <v>Servicio de Impuestos Internos , Ministerio de Hacienda, Chile</v>
      </c>
      <c r="BD361" s="35" t="e">
        <f>+VLOOKUP($AA361,[3]!unidad_medida[[nombre]:[Columna1]],2,0)</f>
        <v>#REF!</v>
      </c>
      <c r="BE361" s="40" t="str">
        <f t="shared" si="255"/>
        <v>No Aplica</v>
      </c>
      <c r="BF361" s="40" t="str">
        <f t="shared" si="255"/>
        <v>No Aplica</v>
      </c>
      <c r="BG361" s="40" t="str">
        <f t="shared" si="255"/>
        <v>No Aplica</v>
      </c>
      <c r="BH361" s="41" t="e">
        <f>+VLOOKUP($AP361,[3]!Responsables[#Data],3,0)</f>
        <v>#REF!</v>
      </c>
      <c r="BI361" s="41" t="e">
        <f>+VLOOKUP($AA361,[3]!unidad_medida[[nombre]:[Columna1]],5,0)</f>
        <v>#REF!</v>
      </c>
    </row>
    <row r="362" spans="1:61" ht="24" x14ac:dyDescent="0.35">
      <c r="A362" s="58" t="s">
        <v>250</v>
      </c>
      <c r="B362" s="58" t="s">
        <v>251</v>
      </c>
      <c r="C362" s="59">
        <v>4.3</v>
      </c>
      <c r="D362" s="19">
        <f t="shared" si="235"/>
        <v>47</v>
      </c>
      <c r="E362" s="20" t="str">
        <f t="shared" si="262"/>
        <v>GR</v>
      </c>
      <c r="F362" s="21"/>
      <c r="G362" s="22"/>
      <c r="H362" s="22"/>
      <c r="I362" s="23" t="s">
        <v>48</v>
      </c>
      <c r="J362" s="24">
        <v>8</v>
      </c>
      <c r="K362" s="22"/>
      <c r="L362" s="22"/>
      <c r="M362" s="22"/>
      <c r="N362" s="22"/>
      <c r="O362" s="22"/>
      <c r="P362" s="53" t="str">
        <f t="shared" si="258"/>
        <v>Ventas Estimadas de Empresas del Sector Agrícola por Cultivo en la Categoría de Tamaño Específica: GRANDE 1 del Servicio de Impuestos Internos de Chile para el Año 2020 (USD)</v>
      </c>
      <c r="Q362" s="20" t="str">
        <f t="shared" si="261"/>
        <v>Gráfico 4</v>
      </c>
      <c r="R362" s="26" t="s">
        <v>78</v>
      </c>
      <c r="S362" s="27">
        <f t="shared" si="227"/>
        <v>8</v>
      </c>
      <c r="T362" s="28"/>
      <c r="U362" s="28"/>
      <c r="V362" s="28"/>
      <c r="W362" s="28"/>
      <c r="X362" s="28"/>
      <c r="Y362" s="28"/>
      <c r="Z362" s="25" t="str">
        <f t="shared" si="260"/>
        <v>https://analytics.zoho.com/open-view/2395394000001128820?ZOHO_CRITERIA=%224.5%22.%22Id_Tama%C3%B1o_Espec%C3%ADfico%22%3D8</v>
      </c>
      <c r="AA362" s="29" t="s">
        <v>129</v>
      </c>
      <c r="AB362" s="30" t="str">
        <f t="shared" si="256"/>
        <v>Chile</v>
      </c>
      <c r="AC362" s="31" t="str">
        <f t="shared" si="256"/>
        <v>Año 2020</v>
      </c>
      <c r="AD362" s="32" t="str">
        <f t="shared" si="256"/>
        <v>Dólar USA</v>
      </c>
      <c r="AE362" s="30" t="str">
        <f t="shared" si="256"/>
        <v>Ventas</v>
      </c>
      <c r="AG362" s="33" t="str">
        <f t="shared" si="229"/>
        <v>Gráfico 4</v>
      </c>
      <c r="AH362" s="34" t="str">
        <f t="shared" si="239"/>
        <v>Ventas Estimadas Agricultura</v>
      </c>
      <c r="AI362" s="34" t="str">
        <f t="shared" si="252"/>
        <v>Ventas Estimadas de empresas dedicadas a agricultura y/o ganadería clasificadas por el Servicio de Impuestos Internos de tamaño GRANDE 1</v>
      </c>
      <c r="AJ362" s="34" t="str">
        <f t="shared" si="231"/>
        <v>Ventas Estimadas de Empresas del Sector Agrícola por Cultivo en la Categoría de Tamaño Específica: GRANDE 1 del Servicio de Impuestos Internos de Chile para el Año 2020 (USD)</v>
      </c>
      <c r="AK362" s="35" t="str">
        <f t="shared" si="257"/>
        <v>Año 2020</v>
      </c>
      <c r="AL362" s="34" t="str">
        <f t="shared" si="257"/>
        <v>venta estimada, empresas en agricultura, cultivos, actividad económica, agricultura, ganadería</v>
      </c>
      <c r="AM362" s="36" t="str">
        <f t="shared" si="232"/>
        <v>https://analytics.zoho.com/open-view/2395394000001128820?ZOHO_CRITERIA=%224.5%22.%22Id_Tama%C3%B1o_Espec%C3%ADfico%22%3D8</v>
      </c>
      <c r="AN362" s="44" t="str">
        <f t="shared" si="254"/>
        <v>CHL</v>
      </c>
      <c r="AO362" s="44" t="str">
        <f t="shared" si="254"/>
        <v>País</v>
      </c>
      <c r="AP362" s="34" t="str">
        <f t="shared" si="254"/>
        <v>Número de Empleados de las empresas dedicadas a una actividad económica asociada a la agricultura o la ganadería, según tamaño de la empresa.</v>
      </c>
      <c r="AQ362" s="45">
        <f t="shared" si="254"/>
        <v>44324</v>
      </c>
      <c r="AR362" s="36" t="str">
        <f t="shared" si="254"/>
        <v>Español</v>
      </c>
      <c r="AS362" s="36" t="str">
        <f t="shared" si="254"/>
        <v>Naty</v>
      </c>
      <c r="AT362" s="40" t="str">
        <f t="shared" si="254"/>
        <v>No Aplica</v>
      </c>
      <c r="AU362" s="40" t="str">
        <f t="shared" si="254"/>
        <v>No Aplica</v>
      </c>
      <c r="AV362" s="40" t="str">
        <f t="shared" si="254"/>
        <v>No Aplica</v>
      </c>
      <c r="AW362" s="35">
        <f t="shared" si="254"/>
        <v>100100000</v>
      </c>
      <c r="AX362" s="41" t="e">
        <f t="shared" si="254"/>
        <v>#REF!</v>
      </c>
      <c r="AY362" s="46" t="str">
        <f t="shared" si="254"/>
        <v>Fruta</v>
      </c>
      <c r="AZ362" s="40">
        <f t="shared" si="254"/>
        <v>38</v>
      </c>
      <c r="BA362" s="41" t="e">
        <f>+VLOOKUP($Z362,[3]!Temporalidad[[nombre]:[Columna1]],7,0)</f>
        <v>#REF!</v>
      </c>
      <c r="BB362" s="41" t="e">
        <f>+VLOOKUP($B362,[3]!Tipo_Gráfico[#Data],2,0)</f>
        <v>#REF!</v>
      </c>
      <c r="BC362" s="36" t="str">
        <f t="shared" si="241"/>
        <v>Servicio de Impuestos Internos , Ministerio de Hacienda, Chile</v>
      </c>
      <c r="BD362" s="35" t="e">
        <f>+VLOOKUP($AA362,[3]!unidad_medida[[nombre]:[Columna1]],2,0)</f>
        <v>#REF!</v>
      </c>
      <c r="BE362" s="40" t="str">
        <f t="shared" si="255"/>
        <v>No Aplica</v>
      </c>
      <c r="BF362" s="40" t="str">
        <f t="shared" si="255"/>
        <v>No Aplica</v>
      </c>
      <c r="BG362" s="40" t="str">
        <f t="shared" si="255"/>
        <v>No Aplica</v>
      </c>
      <c r="BH362" s="41" t="e">
        <f>+VLOOKUP($AP362,[3]!Responsables[#Data],3,0)</f>
        <v>#REF!</v>
      </c>
      <c r="BI362" s="41" t="e">
        <f>+VLOOKUP($AA362,[3]!unidad_medida[[nombre]:[Columna1]],5,0)</f>
        <v>#REF!</v>
      </c>
    </row>
    <row r="363" spans="1:61" ht="24" x14ac:dyDescent="0.35">
      <c r="A363" s="58" t="s">
        <v>250</v>
      </c>
      <c r="B363" s="58" t="s">
        <v>251</v>
      </c>
      <c r="C363" s="59">
        <v>4.3</v>
      </c>
      <c r="D363" s="19">
        <f t="shared" si="235"/>
        <v>48</v>
      </c>
      <c r="E363" s="20" t="str">
        <f t="shared" si="262"/>
        <v>GR</v>
      </c>
      <c r="F363" s="21"/>
      <c r="G363" s="22"/>
      <c r="H363" s="22"/>
      <c r="I363" s="23" t="s">
        <v>48</v>
      </c>
      <c r="J363" s="24">
        <v>9</v>
      </c>
      <c r="K363" s="22"/>
      <c r="L363" s="22"/>
      <c r="M363" s="22"/>
      <c r="N363" s="22"/>
      <c r="O363" s="22"/>
      <c r="P363" s="53" t="str">
        <f t="shared" si="258"/>
        <v>Ventas Estimadas de Empresas del Sector Agrícola por Cultivo en la Categoría de Tamaño Específica: PEQUEÑA 1 del Servicio de Impuestos Internos de Chile para el Año 2020 (USD)</v>
      </c>
      <c r="Q363" s="20" t="str">
        <f t="shared" si="261"/>
        <v>Gráfico 4</v>
      </c>
      <c r="R363" s="26" t="s">
        <v>80</v>
      </c>
      <c r="S363" s="27">
        <f t="shared" si="227"/>
        <v>9</v>
      </c>
      <c r="T363" s="28"/>
      <c r="U363" s="28"/>
      <c r="V363" s="28"/>
      <c r="W363" s="28"/>
      <c r="X363" s="28"/>
      <c r="Y363" s="28"/>
      <c r="Z363" s="25" t="str">
        <f t="shared" si="260"/>
        <v>https://analytics.zoho.com/open-view/2395394000001128820?ZOHO_CRITERIA=%224.5%22.%22Id_Tama%C3%B1o_Espec%C3%ADfico%22%3D9</v>
      </c>
      <c r="AA363" s="29" t="s">
        <v>130</v>
      </c>
      <c r="AB363" s="30" t="str">
        <f t="shared" si="256"/>
        <v>Chile</v>
      </c>
      <c r="AC363" s="31" t="str">
        <f t="shared" si="256"/>
        <v>Año 2020</v>
      </c>
      <c r="AD363" s="32" t="str">
        <f t="shared" si="256"/>
        <v>Dólar USA</v>
      </c>
      <c r="AE363" s="30" t="str">
        <f t="shared" si="256"/>
        <v>Ventas</v>
      </c>
      <c r="AG363" s="33" t="str">
        <f t="shared" si="229"/>
        <v>Gráfico 4</v>
      </c>
      <c r="AH363" s="34" t="str">
        <f t="shared" si="239"/>
        <v>Ventas Estimadas Agricultura</v>
      </c>
      <c r="AI363" s="34" t="str">
        <f t="shared" si="252"/>
        <v>Ventas Estimadas de empresas dedicadas a agricultura y/o ganadería clasificadas por el Servicio de Impuestos Internos de tamaño PEQUEÑA 1</v>
      </c>
      <c r="AJ363" s="34" t="str">
        <f t="shared" si="231"/>
        <v>Ventas Estimadas de Empresas del Sector Agrícola por Cultivo en la Categoría de Tamaño Específica: PEQUEÑA 1 del Servicio de Impuestos Internos de Chile para el Año 2020 (USD)</v>
      </c>
      <c r="AK363" s="35" t="str">
        <f t="shared" si="257"/>
        <v>Año 2020</v>
      </c>
      <c r="AL363" s="34" t="str">
        <f t="shared" si="257"/>
        <v>venta estimada, empresas en agricultura, cultivos, actividad económica, agricultura, ganadería</v>
      </c>
      <c r="AM363" s="36" t="str">
        <f t="shared" si="232"/>
        <v>https://analytics.zoho.com/open-view/2395394000001128820?ZOHO_CRITERIA=%224.5%22.%22Id_Tama%C3%B1o_Espec%C3%ADfico%22%3D9</v>
      </c>
      <c r="AN363" s="44" t="str">
        <f t="shared" si="254"/>
        <v>CHL</v>
      </c>
      <c r="AO363" s="44" t="str">
        <f t="shared" si="254"/>
        <v>País</v>
      </c>
      <c r="AP363" s="34" t="str">
        <f t="shared" si="254"/>
        <v>Número de Empleados de las empresas dedicadas a una actividad económica asociada a la agricultura o la ganadería, según tamaño de la empresa.</v>
      </c>
      <c r="AQ363" s="45">
        <f t="shared" si="254"/>
        <v>44324</v>
      </c>
      <c r="AR363" s="36" t="str">
        <f t="shared" si="254"/>
        <v>Español</v>
      </c>
      <c r="AS363" s="36" t="str">
        <f t="shared" si="254"/>
        <v>Naty</v>
      </c>
      <c r="AT363" s="40" t="str">
        <f t="shared" si="254"/>
        <v>No Aplica</v>
      </c>
      <c r="AU363" s="40" t="str">
        <f t="shared" si="254"/>
        <v>No Aplica</v>
      </c>
      <c r="AV363" s="40" t="str">
        <f t="shared" si="254"/>
        <v>No Aplica</v>
      </c>
      <c r="AW363" s="35">
        <f t="shared" si="254"/>
        <v>100100000</v>
      </c>
      <c r="AX363" s="41" t="e">
        <f t="shared" si="254"/>
        <v>#REF!</v>
      </c>
      <c r="AY363" s="46" t="str">
        <f t="shared" si="254"/>
        <v>Fruta</v>
      </c>
      <c r="AZ363" s="40">
        <f t="shared" si="254"/>
        <v>38</v>
      </c>
      <c r="BA363" s="41" t="e">
        <f>+VLOOKUP($Z363,[3]!Temporalidad[[nombre]:[Columna1]],7,0)</f>
        <v>#REF!</v>
      </c>
      <c r="BB363" s="41" t="e">
        <f>+VLOOKUP($B363,[3]!Tipo_Gráfico[#Data],2,0)</f>
        <v>#REF!</v>
      </c>
      <c r="BC363" s="36" t="str">
        <f t="shared" si="241"/>
        <v>Servicio de Impuestos Internos , Ministerio de Hacienda, Chile</v>
      </c>
      <c r="BD363" s="35" t="e">
        <f>+VLOOKUP($AA363,[3]!unidad_medida[[nombre]:[Columna1]],2,0)</f>
        <v>#REF!</v>
      </c>
      <c r="BE363" s="40" t="str">
        <f t="shared" si="255"/>
        <v>No Aplica</v>
      </c>
      <c r="BF363" s="40" t="str">
        <f t="shared" si="255"/>
        <v>No Aplica</v>
      </c>
      <c r="BG363" s="40" t="str">
        <f t="shared" si="255"/>
        <v>No Aplica</v>
      </c>
      <c r="BH363" s="41" t="e">
        <f>+VLOOKUP($AP363,[3]!Responsables[#Data],3,0)</f>
        <v>#REF!</v>
      </c>
      <c r="BI363" s="41" t="e">
        <f>+VLOOKUP($AA363,[3]!unidad_medida[[nombre]:[Columna1]],5,0)</f>
        <v>#REF!</v>
      </c>
    </row>
    <row r="364" spans="1:61" ht="24" x14ac:dyDescent="0.35">
      <c r="A364" s="58" t="s">
        <v>250</v>
      </c>
      <c r="B364" s="58" t="s">
        <v>251</v>
      </c>
      <c r="C364" s="59">
        <v>4.3</v>
      </c>
      <c r="D364" s="19">
        <f t="shared" si="235"/>
        <v>49</v>
      </c>
      <c r="E364" s="20" t="str">
        <f t="shared" si="262"/>
        <v>GR</v>
      </c>
      <c r="F364" s="21"/>
      <c r="G364" s="22"/>
      <c r="H364" s="22"/>
      <c r="I364" s="23" t="s">
        <v>48</v>
      </c>
      <c r="J364" s="24">
        <v>10</v>
      </c>
      <c r="K364" s="22"/>
      <c r="L364" s="22"/>
      <c r="M364" s="22"/>
      <c r="N364" s="22"/>
      <c r="O364" s="22"/>
      <c r="P364" s="53" t="str">
        <f t="shared" si="258"/>
        <v>Ventas Estimadas de Empresas del Sector Agrícola por Cultivo en la Categoría de Tamaño Específica: MEDIANA 2 del Servicio de Impuestos Internos de Chile para el Año 2020 (USD)</v>
      </c>
      <c r="Q364" s="20" t="str">
        <f t="shared" si="261"/>
        <v>Gráfico 4</v>
      </c>
      <c r="R364" s="26" t="s">
        <v>82</v>
      </c>
      <c r="S364" s="27">
        <f t="shared" si="227"/>
        <v>10</v>
      </c>
      <c r="T364" s="28"/>
      <c r="U364" s="28"/>
      <c r="V364" s="28"/>
      <c r="W364" s="28"/>
      <c r="X364" s="28"/>
      <c r="Y364" s="28"/>
      <c r="Z364" s="25" t="str">
        <f t="shared" si="260"/>
        <v>https://analytics.zoho.com/open-view/2395394000001128820?ZOHO_CRITERIA=%224.5%22.%22Id_Tama%C3%B1o_Espec%C3%ADfico%22%3D10</v>
      </c>
      <c r="AA364" s="29" t="s">
        <v>131</v>
      </c>
      <c r="AB364" s="30" t="str">
        <f t="shared" si="256"/>
        <v>Chile</v>
      </c>
      <c r="AC364" s="31" t="str">
        <f t="shared" si="256"/>
        <v>Año 2020</v>
      </c>
      <c r="AD364" s="32" t="str">
        <f t="shared" si="256"/>
        <v>Dólar USA</v>
      </c>
      <c r="AE364" s="30" t="str">
        <f t="shared" si="256"/>
        <v>Ventas</v>
      </c>
      <c r="AG364" s="33" t="str">
        <f t="shared" si="229"/>
        <v>Gráfico 4</v>
      </c>
      <c r="AH364" s="34" t="str">
        <f t="shared" si="239"/>
        <v>Ventas Estimadas Agricultura</v>
      </c>
      <c r="AI364" s="34" t="str">
        <f t="shared" si="252"/>
        <v>Ventas Estimadas de empresas dedicadas a agricultura y/o ganadería clasificadas por el Servicio de Impuestos Internos de tamaño MEDIANA 2</v>
      </c>
      <c r="AJ364" s="34" t="str">
        <f t="shared" si="231"/>
        <v>Ventas Estimadas de Empresas del Sector Agrícola por Cultivo en la Categoría de Tamaño Específica: MEDIANA 2 del Servicio de Impuestos Internos de Chile para el Año 2020 (USD)</v>
      </c>
      <c r="AK364" s="35" t="str">
        <f t="shared" si="257"/>
        <v>Año 2020</v>
      </c>
      <c r="AL364" s="34" t="str">
        <f t="shared" si="257"/>
        <v>venta estimada, empresas en agricultura, cultivos, actividad económica, agricultura, ganadería</v>
      </c>
      <c r="AM364" s="36" t="str">
        <f t="shared" si="232"/>
        <v>https://analytics.zoho.com/open-view/2395394000001128820?ZOHO_CRITERIA=%224.5%22.%22Id_Tama%C3%B1o_Espec%C3%ADfico%22%3D10</v>
      </c>
      <c r="AN364" s="44" t="str">
        <f t="shared" si="254"/>
        <v>CHL</v>
      </c>
      <c r="AO364" s="44" t="str">
        <f t="shared" si="254"/>
        <v>País</v>
      </c>
      <c r="AP364" s="34" t="str">
        <f t="shared" si="254"/>
        <v>Número de Empleados de las empresas dedicadas a una actividad económica asociada a la agricultura o la ganadería, según tamaño de la empresa.</v>
      </c>
      <c r="AQ364" s="45">
        <f t="shared" si="254"/>
        <v>44324</v>
      </c>
      <c r="AR364" s="36" t="str">
        <f t="shared" si="254"/>
        <v>Español</v>
      </c>
      <c r="AS364" s="36" t="str">
        <f t="shared" si="254"/>
        <v>Naty</v>
      </c>
      <c r="AT364" s="40" t="str">
        <f t="shared" si="254"/>
        <v>No Aplica</v>
      </c>
      <c r="AU364" s="40" t="str">
        <f t="shared" si="254"/>
        <v>No Aplica</v>
      </c>
      <c r="AV364" s="40" t="str">
        <f t="shared" si="254"/>
        <v>No Aplica</v>
      </c>
      <c r="AW364" s="35">
        <f t="shared" si="254"/>
        <v>100100000</v>
      </c>
      <c r="AX364" s="41" t="e">
        <f t="shared" si="254"/>
        <v>#REF!</v>
      </c>
      <c r="AY364" s="46" t="str">
        <f t="shared" si="254"/>
        <v>Fruta</v>
      </c>
      <c r="AZ364" s="40">
        <f t="shared" si="254"/>
        <v>38</v>
      </c>
      <c r="BA364" s="41" t="e">
        <f>+VLOOKUP($Z364,[3]!Temporalidad[[nombre]:[Columna1]],7,0)</f>
        <v>#REF!</v>
      </c>
      <c r="BB364" s="41" t="e">
        <f>+VLOOKUP($B364,[3]!Tipo_Gráfico[#Data],2,0)</f>
        <v>#REF!</v>
      </c>
      <c r="BC364" s="36" t="str">
        <f t="shared" si="241"/>
        <v>Servicio de Impuestos Internos , Ministerio de Hacienda, Chile</v>
      </c>
      <c r="BD364" s="35" t="e">
        <f>+VLOOKUP($AA364,[3]!unidad_medida[[nombre]:[Columna1]],2,0)</f>
        <v>#REF!</v>
      </c>
      <c r="BE364" s="40" t="str">
        <f t="shared" si="255"/>
        <v>No Aplica</v>
      </c>
      <c r="BF364" s="40" t="str">
        <f t="shared" si="255"/>
        <v>No Aplica</v>
      </c>
      <c r="BG364" s="40" t="str">
        <f t="shared" si="255"/>
        <v>No Aplica</v>
      </c>
      <c r="BH364" s="41" t="e">
        <f>+VLOOKUP($AP364,[3]!Responsables[#Data],3,0)</f>
        <v>#REF!</v>
      </c>
      <c r="BI364" s="41" t="e">
        <f>+VLOOKUP($AA364,[3]!unidad_medida[[nombre]:[Columna1]],5,0)</f>
        <v>#REF!</v>
      </c>
    </row>
    <row r="365" spans="1:61" ht="24" x14ac:dyDescent="0.35">
      <c r="A365" s="58" t="s">
        <v>250</v>
      </c>
      <c r="B365" s="58" t="s">
        <v>251</v>
      </c>
      <c r="C365" s="59">
        <v>4.3</v>
      </c>
      <c r="D365" s="19">
        <f t="shared" si="235"/>
        <v>50</v>
      </c>
      <c r="E365" s="20" t="str">
        <f t="shared" si="262"/>
        <v>GR</v>
      </c>
      <c r="F365" s="21"/>
      <c r="G365" s="22"/>
      <c r="H365" s="22"/>
      <c r="I365" s="23" t="s">
        <v>48</v>
      </c>
      <c r="J365" s="24">
        <v>11</v>
      </c>
      <c r="K365" s="22"/>
      <c r="L365" s="22"/>
      <c r="M365" s="22"/>
      <c r="N365" s="22"/>
      <c r="O365" s="22"/>
      <c r="P365" s="53" t="str">
        <f t="shared" si="258"/>
        <v>Ventas Estimadas de Empresas del Sector Agrícola por Cultivo en la Categoría de Tamaño Específica: GRANDE 2 del Servicio de Impuestos Internos de Chile para el Año 2020 (USD)</v>
      </c>
      <c r="Q365" s="20" t="str">
        <f t="shared" si="261"/>
        <v>Gráfico 4</v>
      </c>
      <c r="R365" s="26" t="s">
        <v>84</v>
      </c>
      <c r="S365" s="27">
        <f t="shared" si="227"/>
        <v>11</v>
      </c>
      <c r="T365" s="28"/>
      <c r="U365" s="28"/>
      <c r="V365" s="28"/>
      <c r="W365" s="28"/>
      <c r="X365" s="28"/>
      <c r="Y365" s="28"/>
      <c r="Z365" s="25" t="str">
        <f t="shared" si="260"/>
        <v>https://analytics.zoho.com/open-view/2395394000001128820?ZOHO_CRITERIA=%224.5%22.%22Id_Tama%C3%B1o_Espec%C3%ADfico%22%3D11</v>
      </c>
      <c r="AA365" s="29" t="s">
        <v>132</v>
      </c>
      <c r="AB365" s="30" t="str">
        <f t="shared" si="256"/>
        <v>Chile</v>
      </c>
      <c r="AC365" s="31" t="str">
        <f t="shared" si="256"/>
        <v>Año 2020</v>
      </c>
      <c r="AD365" s="32" t="str">
        <f t="shared" si="256"/>
        <v>Dólar USA</v>
      </c>
      <c r="AE365" s="30" t="str">
        <f t="shared" si="256"/>
        <v>Ventas</v>
      </c>
      <c r="AG365" s="33" t="str">
        <f t="shared" si="229"/>
        <v>Gráfico 4</v>
      </c>
      <c r="AH365" s="34" t="str">
        <f t="shared" si="239"/>
        <v>Ventas Estimadas Agricultura</v>
      </c>
      <c r="AI365" s="34" t="str">
        <f t="shared" si="252"/>
        <v>Ventas Estimadas de empresas dedicadas a agricultura y/o ganadería clasificadas por el Servicio de Impuestos Internos de tamaño GRANDE 2</v>
      </c>
      <c r="AJ365" s="34" t="str">
        <f t="shared" si="231"/>
        <v>Ventas Estimadas de Empresas del Sector Agrícola por Cultivo en la Categoría de Tamaño Específica: GRANDE 2 del Servicio de Impuestos Internos de Chile para el Año 2020 (USD)</v>
      </c>
      <c r="AK365" s="35" t="str">
        <f t="shared" si="257"/>
        <v>Año 2020</v>
      </c>
      <c r="AL365" s="34" t="str">
        <f t="shared" si="257"/>
        <v>venta estimada, empresas en agricultura, cultivos, actividad económica, agricultura, ganadería</v>
      </c>
      <c r="AM365" s="36" t="str">
        <f t="shared" si="232"/>
        <v>https://analytics.zoho.com/open-view/2395394000001128820?ZOHO_CRITERIA=%224.5%22.%22Id_Tama%C3%B1o_Espec%C3%ADfico%22%3D11</v>
      </c>
      <c r="AN365" s="44" t="str">
        <f t="shared" ref="AN365:AZ380" si="263">+AN364</f>
        <v>CHL</v>
      </c>
      <c r="AO365" s="44" t="str">
        <f t="shared" si="263"/>
        <v>País</v>
      </c>
      <c r="AP365" s="34" t="str">
        <f t="shared" si="263"/>
        <v>Número de Empleados de las empresas dedicadas a una actividad económica asociada a la agricultura o la ganadería, según tamaño de la empresa.</v>
      </c>
      <c r="AQ365" s="45">
        <f t="shared" si="263"/>
        <v>44324</v>
      </c>
      <c r="AR365" s="36" t="str">
        <f t="shared" si="263"/>
        <v>Español</v>
      </c>
      <c r="AS365" s="36" t="str">
        <f t="shared" si="263"/>
        <v>Naty</v>
      </c>
      <c r="AT365" s="40" t="str">
        <f t="shared" si="263"/>
        <v>No Aplica</v>
      </c>
      <c r="AU365" s="40" t="str">
        <f t="shared" si="263"/>
        <v>No Aplica</v>
      </c>
      <c r="AV365" s="40" t="str">
        <f t="shared" si="263"/>
        <v>No Aplica</v>
      </c>
      <c r="AW365" s="35">
        <f t="shared" si="263"/>
        <v>100100000</v>
      </c>
      <c r="AX365" s="41" t="e">
        <f t="shared" si="263"/>
        <v>#REF!</v>
      </c>
      <c r="AY365" s="46" t="str">
        <f t="shared" si="263"/>
        <v>Fruta</v>
      </c>
      <c r="AZ365" s="40">
        <f t="shared" si="263"/>
        <v>38</v>
      </c>
      <c r="BA365" s="41" t="e">
        <f>+VLOOKUP($Z365,[3]!Temporalidad[[nombre]:[Columna1]],7,0)</f>
        <v>#REF!</v>
      </c>
      <c r="BB365" s="41" t="e">
        <f>+VLOOKUP($B365,[3]!Tipo_Gráfico[#Data],2,0)</f>
        <v>#REF!</v>
      </c>
      <c r="BC365" s="36" t="str">
        <f t="shared" si="241"/>
        <v>Servicio de Impuestos Internos , Ministerio de Hacienda, Chile</v>
      </c>
      <c r="BD365" s="35" t="e">
        <f>+VLOOKUP($AA365,[3]!unidad_medida[[nombre]:[Columna1]],2,0)</f>
        <v>#REF!</v>
      </c>
      <c r="BE365" s="40" t="str">
        <f t="shared" ref="BE365:BG380" si="264">+BE364</f>
        <v>No Aplica</v>
      </c>
      <c r="BF365" s="40" t="str">
        <f t="shared" si="264"/>
        <v>No Aplica</v>
      </c>
      <c r="BG365" s="40" t="str">
        <f t="shared" si="264"/>
        <v>No Aplica</v>
      </c>
      <c r="BH365" s="41" t="e">
        <f>+VLOOKUP($AP365,[3]!Responsables[#Data],3,0)</f>
        <v>#REF!</v>
      </c>
      <c r="BI365" s="41" t="e">
        <f>+VLOOKUP($AA365,[3]!unidad_medida[[nombre]:[Columna1]],5,0)</f>
        <v>#REF!</v>
      </c>
    </row>
    <row r="366" spans="1:61" ht="24" x14ac:dyDescent="0.35">
      <c r="A366" s="58" t="s">
        <v>250</v>
      </c>
      <c r="B366" s="58" t="s">
        <v>251</v>
      </c>
      <c r="C366" s="59">
        <v>4.3</v>
      </c>
      <c r="D366" s="19">
        <f t="shared" si="235"/>
        <v>51</v>
      </c>
      <c r="E366" s="20" t="str">
        <f t="shared" si="262"/>
        <v>GR</v>
      </c>
      <c r="F366" s="21"/>
      <c r="G366" s="22"/>
      <c r="H366" s="22"/>
      <c r="I366" s="23" t="s">
        <v>48</v>
      </c>
      <c r="J366" s="24">
        <v>12</v>
      </c>
      <c r="K366" s="22"/>
      <c r="L366" s="22"/>
      <c r="M366" s="22"/>
      <c r="N366" s="22"/>
      <c r="O366" s="22"/>
      <c r="P366" s="53" t="str">
        <f t="shared" si="258"/>
        <v>Ventas Estimadas de Empresas del Sector Agrícola por Cultivo en la Categoría de Tamaño Específica: GRANDE 4 del Servicio de Impuestos Internos de Chile para el Año 2020 (USD)</v>
      </c>
      <c r="Q366" s="20" t="str">
        <f t="shared" si="261"/>
        <v>Gráfico 4</v>
      </c>
      <c r="R366" s="26" t="s">
        <v>86</v>
      </c>
      <c r="S366" s="27">
        <f t="shared" si="227"/>
        <v>12</v>
      </c>
      <c r="T366" s="28"/>
      <c r="U366" s="28"/>
      <c r="V366" s="28"/>
      <c r="W366" s="28"/>
      <c r="X366" s="28"/>
      <c r="Y366" s="28"/>
      <c r="Z366" s="25" t="str">
        <f t="shared" si="260"/>
        <v>https://analytics.zoho.com/open-view/2395394000001128820?ZOHO_CRITERIA=%224.5%22.%22Id_Tama%C3%B1o_Espec%C3%ADfico%22%3D12</v>
      </c>
      <c r="AA366" s="29" t="s">
        <v>133</v>
      </c>
      <c r="AB366" s="30" t="str">
        <f t="shared" ref="AB366:AE381" si="265">+AB365</f>
        <v>Chile</v>
      </c>
      <c r="AC366" s="31" t="str">
        <f t="shared" si="265"/>
        <v>Año 2020</v>
      </c>
      <c r="AD366" s="32" t="str">
        <f t="shared" si="265"/>
        <v>Dólar USA</v>
      </c>
      <c r="AE366" s="30" t="str">
        <f t="shared" si="265"/>
        <v>Ventas</v>
      </c>
      <c r="AG366" s="33" t="str">
        <f t="shared" si="229"/>
        <v>Gráfico 4</v>
      </c>
      <c r="AH366" s="34" t="str">
        <f t="shared" si="239"/>
        <v>Ventas Estimadas Agricultura</v>
      </c>
      <c r="AI366" s="34" t="str">
        <f t="shared" si="252"/>
        <v>Ventas Estimadas de empresas dedicadas a agricultura y/o ganadería clasificadas por el Servicio de Impuestos Internos de tamaño GRANDE 4</v>
      </c>
      <c r="AJ366" s="34" t="str">
        <f t="shared" si="231"/>
        <v>Ventas Estimadas de Empresas del Sector Agrícola por Cultivo en la Categoría de Tamaño Específica: GRANDE 4 del Servicio de Impuestos Internos de Chile para el Año 2020 (USD)</v>
      </c>
      <c r="AK366" s="35" t="str">
        <f t="shared" ref="AK366:AL381" si="266">+AK365</f>
        <v>Año 2020</v>
      </c>
      <c r="AL366" s="34" t="str">
        <f t="shared" si="266"/>
        <v>venta estimada, empresas en agricultura, cultivos, actividad económica, agricultura, ganadería</v>
      </c>
      <c r="AM366" s="36" t="str">
        <f t="shared" si="232"/>
        <v>https://analytics.zoho.com/open-view/2395394000001128820?ZOHO_CRITERIA=%224.5%22.%22Id_Tama%C3%B1o_Espec%C3%ADfico%22%3D12</v>
      </c>
      <c r="AN366" s="44" t="str">
        <f t="shared" si="263"/>
        <v>CHL</v>
      </c>
      <c r="AO366" s="44" t="str">
        <f t="shared" si="263"/>
        <v>País</v>
      </c>
      <c r="AP366" s="34" t="str">
        <f t="shared" si="263"/>
        <v>Número de Empleados de las empresas dedicadas a una actividad económica asociada a la agricultura o la ganadería, según tamaño de la empresa.</v>
      </c>
      <c r="AQ366" s="45">
        <f t="shared" si="263"/>
        <v>44324</v>
      </c>
      <c r="AR366" s="36" t="str">
        <f t="shared" si="263"/>
        <v>Español</v>
      </c>
      <c r="AS366" s="36" t="str">
        <f t="shared" si="263"/>
        <v>Naty</v>
      </c>
      <c r="AT366" s="40" t="str">
        <f t="shared" si="263"/>
        <v>No Aplica</v>
      </c>
      <c r="AU366" s="40" t="str">
        <f t="shared" si="263"/>
        <v>No Aplica</v>
      </c>
      <c r="AV366" s="40" t="str">
        <f t="shared" si="263"/>
        <v>No Aplica</v>
      </c>
      <c r="AW366" s="35">
        <f t="shared" si="263"/>
        <v>100100000</v>
      </c>
      <c r="AX366" s="41" t="e">
        <f t="shared" si="263"/>
        <v>#REF!</v>
      </c>
      <c r="AY366" s="46" t="str">
        <f t="shared" si="263"/>
        <v>Fruta</v>
      </c>
      <c r="AZ366" s="40">
        <f t="shared" si="263"/>
        <v>38</v>
      </c>
      <c r="BA366" s="41" t="e">
        <f>+VLOOKUP($Z366,[3]!Temporalidad[[nombre]:[Columna1]],7,0)</f>
        <v>#REF!</v>
      </c>
      <c r="BB366" s="41" t="e">
        <f>+VLOOKUP($B366,[3]!Tipo_Gráfico[#Data],2,0)</f>
        <v>#REF!</v>
      </c>
      <c r="BC366" s="36" t="str">
        <f t="shared" si="241"/>
        <v>Servicio de Impuestos Internos , Ministerio de Hacienda, Chile</v>
      </c>
      <c r="BD366" s="35" t="e">
        <f>+VLOOKUP($AA366,[3]!unidad_medida[[nombre]:[Columna1]],2,0)</f>
        <v>#REF!</v>
      </c>
      <c r="BE366" s="40" t="str">
        <f t="shared" si="264"/>
        <v>No Aplica</v>
      </c>
      <c r="BF366" s="40" t="str">
        <f t="shared" si="264"/>
        <v>No Aplica</v>
      </c>
      <c r="BG366" s="40" t="str">
        <f t="shared" si="264"/>
        <v>No Aplica</v>
      </c>
      <c r="BH366" s="41" t="e">
        <f>+VLOOKUP($AP366,[3]!Responsables[#Data],3,0)</f>
        <v>#REF!</v>
      </c>
      <c r="BI366" s="41" t="e">
        <f>+VLOOKUP($AA366,[3]!unidad_medida[[nombre]:[Columna1]],5,0)</f>
        <v>#REF!</v>
      </c>
    </row>
    <row r="367" spans="1:61" ht="24" x14ac:dyDescent="0.35">
      <c r="A367" s="58" t="s">
        <v>250</v>
      </c>
      <c r="B367" s="58" t="s">
        <v>251</v>
      </c>
      <c r="C367" s="59">
        <v>4.3</v>
      </c>
      <c r="D367" s="19">
        <f t="shared" si="235"/>
        <v>52</v>
      </c>
      <c r="E367" s="20" t="str">
        <f t="shared" si="262"/>
        <v>GR</v>
      </c>
      <c r="F367" s="21"/>
      <c r="G367" s="22"/>
      <c r="H367" s="22"/>
      <c r="I367" s="23" t="s">
        <v>48</v>
      </c>
      <c r="J367" s="24">
        <v>13</v>
      </c>
      <c r="K367" s="22"/>
      <c r="L367" s="22"/>
      <c r="M367" s="22"/>
      <c r="N367" s="22"/>
      <c r="O367" s="22"/>
      <c r="P367" s="53" t="str">
        <f t="shared" si="258"/>
        <v>Ventas Estimadas de Empresas del Sector Agrícola por Cultivo en la Categoría de Tamaño Específica: GRANDE 3 del Servicio de Impuestos Internos de Chile para el Año 2020 (USD)</v>
      </c>
      <c r="Q367" s="20" t="str">
        <f t="shared" si="261"/>
        <v>Gráfico 4</v>
      </c>
      <c r="R367" s="26" t="s">
        <v>88</v>
      </c>
      <c r="S367" s="27">
        <f t="shared" si="227"/>
        <v>13</v>
      </c>
      <c r="T367" s="28"/>
      <c r="U367" s="28"/>
      <c r="V367" s="28"/>
      <c r="W367" s="28"/>
      <c r="X367" s="28"/>
      <c r="Y367" s="28"/>
      <c r="Z367" s="25" t="str">
        <f t="shared" si="260"/>
        <v>https://analytics.zoho.com/open-view/2395394000001128820?ZOHO_CRITERIA=%224.5%22.%22Id_Tama%C3%B1o_Espec%C3%ADfico%22%3D13</v>
      </c>
      <c r="AA367" s="29" t="s">
        <v>134</v>
      </c>
      <c r="AB367" s="30" t="str">
        <f t="shared" si="265"/>
        <v>Chile</v>
      </c>
      <c r="AC367" s="31" t="str">
        <f t="shared" si="265"/>
        <v>Año 2020</v>
      </c>
      <c r="AD367" s="32" t="str">
        <f t="shared" si="265"/>
        <v>Dólar USA</v>
      </c>
      <c r="AE367" s="30" t="str">
        <f t="shared" si="265"/>
        <v>Ventas</v>
      </c>
      <c r="AG367" s="33" t="str">
        <f t="shared" si="229"/>
        <v>Gráfico 4</v>
      </c>
      <c r="AH367" s="34" t="str">
        <f t="shared" si="239"/>
        <v>Ventas Estimadas Agricultura</v>
      </c>
      <c r="AI367" s="34" t="str">
        <f t="shared" si="252"/>
        <v>Ventas Estimadas de empresas dedicadas a agricultura y/o ganadería clasificadas por el Servicio de Impuestos Internos de tamaño GRANDE 3</v>
      </c>
      <c r="AJ367" s="34" t="str">
        <f t="shared" si="231"/>
        <v>Ventas Estimadas de Empresas del Sector Agrícola por Cultivo en la Categoría de Tamaño Específica: GRANDE 3 del Servicio de Impuestos Internos de Chile para el Año 2020 (USD)</v>
      </c>
      <c r="AK367" s="35" t="str">
        <f t="shared" si="266"/>
        <v>Año 2020</v>
      </c>
      <c r="AL367" s="34" t="str">
        <f t="shared" si="266"/>
        <v>venta estimada, empresas en agricultura, cultivos, actividad económica, agricultura, ganadería</v>
      </c>
      <c r="AM367" s="36" t="str">
        <f t="shared" si="232"/>
        <v>https://analytics.zoho.com/open-view/2395394000001128820?ZOHO_CRITERIA=%224.5%22.%22Id_Tama%C3%B1o_Espec%C3%ADfico%22%3D13</v>
      </c>
      <c r="AN367" s="44" t="str">
        <f t="shared" si="263"/>
        <v>CHL</v>
      </c>
      <c r="AO367" s="44" t="str">
        <f t="shared" si="263"/>
        <v>País</v>
      </c>
      <c r="AP367" s="34" t="str">
        <f t="shared" si="263"/>
        <v>Número de Empleados de las empresas dedicadas a una actividad económica asociada a la agricultura o la ganadería, según tamaño de la empresa.</v>
      </c>
      <c r="AQ367" s="45">
        <f t="shared" si="263"/>
        <v>44324</v>
      </c>
      <c r="AR367" s="36" t="str">
        <f t="shared" si="263"/>
        <v>Español</v>
      </c>
      <c r="AS367" s="36" t="str">
        <f t="shared" si="263"/>
        <v>Naty</v>
      </c>
      <c r="AT367" s="40" t="str">
        <f t="shared" si="263"/>
        <v>No Aplica</v>
      </c>
      <c r="AU367" s="40" t="str">
        <f t="shared" si="263"/>
        <v>No Aplica</v>
      </c>
      <c r="AV367" s="40" t="str">
        <f t="shared" si="263"/>
        <v>No Aplica</v>
      </c>
      <c r="AW367" s="35">
        <f t="shared" si="263"/>
        <v>100100000</v>
      </c>
      <c r="AX367" s="41" t="e">
        <f t="shared" si="263"/>
        <v>#REF!</v>
      </c>
      <c r="AY367" s="46" t="str">
        <f t="shared" si="263"/>
        <v>Fruta</v>
      </c>
      <c r="AZ367" s="40">
        <f t="shared" si="263"/>
        <v>38</v>
      </c>
      <c r="BA367" s="41" t="e">
        <f>+VLOOKUP($Z367,[3]!Temporalidad[[nombre]:[Columna1]],7,0)</f>
        <v>#REF!</v>
      </c>
      <c r="BB367" s="41" t="e">
        <f>+VLOOKUP($B367,[3]!Tipo_Gráfico[#Data],2,0)</f>
        <v>#REF!</v>
      </c>
      <c r="BC367" s="36" t="str">
        <f t="shared" si="241"/>
        <v>Servicio de Impuestos Internos , Ministerio de Hacienda, Chile</v>
      </c>
      <c r="BD367" s="35" t="e">
        <f>+VLOOKUP($AA367,[3]!unidad_medida[[nombre]:[Columna1]],2,0)</f>
        <v>#REF!</v>
      </c>
      <c r="BE367" s="40" t="str">
        <f t="shared" si="264"/>
        <v>No Aplica</v>
      </c>
      <c r="BF367" s="40" t="str">
        <f t="shared" si="264"/>
        <v>No Aplica</v>
      </c>
      <c r="BG367" s="40" t="str">
        <f t="shared" si="264"/>
        <v>No Aplica</v>
      </c>
      <c r="BH367" s="41" t="e">
        <f>+VLOOKUP($AP367,[3]!Responsables[#Data],3,0)</f>
        <v>#REF!</v>
      </c>
      <c r="BI367" s="41" t="e">
        <f>+VLOOKUP($AA367,[3]!unidad_medida[[nombre]:[Columna1]],5,0)</f>
        <v>#REF!</v>
      </c>
    </row>
    <row r="368" spans="1:61" ht="24" x14ac:dyDescent="0.35">
      <c r="A368" s="58" t="s">
        <v>250</v>
      </c>
      <c r="B368" s="58" t="s">
        <v>251</v>
      </c>
      <c r="C368" s="59">
        <v>4.3</v>
      </c>
      <c r="D368" s="19">
        <f t="shared" si="235"/>
        <v>53</v>
      </c>
      <c r="E368" s="20" t="str">
        <f t="shared" si="262"/>
        <v>GR</v>
      </c>
      <c r="F368" s="21"/>
      <c r="G368" s="22"/>
      <c r="H368" s="24">
        <v>100110</v>
      </c>
      <c r="I368" s="22"/>
      <c r="J368" s="23" t="s">
        <v>48</v>
      </c>
      <c r="K368" s="22"/>
      <c r="L368" s="22"/>
      <c r="M368" s="22"/>
      <c r="N368" s="22"/>
      <c r="O368" s="22"/>
      <c r="P368" s="53" t="str">
        <f>+"Número de Empleados en Empresas del Sector Agrícola en cultivos de "&amp;R368&amp;"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368" s="20" t="s">
        <v>135</v>
      </c>
      <c r="R368" s="47" t="s">
        <v>136</v>
      </c>
      <c r="S368" s="48">
        <f>+H368</f>
        <v>100110</v>
      </c>
      <c r="T368" s="28"/>
      <c r="U368" s="28"/>
      <c r="V368" s="28"/>
      <c r="W368" s="28"/>
      <c r="X368" s="28"/>
      <c r="Y368" s="28"/>
      <c r="Z368" s="25" t="str">
        <f>+"https://analytics.zoho.com/open-view/2395394000001175274?ZOHO_CRITERIA=%224.5%22.%22Id_Producto%22%3D"&amp;S368</f>
        <v>https://analytics.zoho.com/open-view/2395394000001175274?ZOHO_CRITERIA=%224.5%22.%22Id_Producto%22%3D100110</v>
      </c>
      <c r="AA368" s="29" t="s">
        <v>137</v>
      </c>
      <c r="AB368" s="30" t="str">
        <f t="shared" si="265"/>
        <v>Chile</v>
      </c>
      <c r="AC368" s="31" t="str">
        <f t="shared" si="265"/>
        <v>Año 2020</v>
      </c>
      <c r="AD368" s="32" t="s">
        <v>55</v>
      </c>
      <c r="AE368" s="30" t="s">
        <v>138</v>
      </c>
      <c r="AG368" s="33" t="str">
        <f t="shared" si="229"/>
        <v>Gráfico 5</v>
      </c>
      <c r="AH368" s="34" t="s">
        <v>139</v>
      </c>
      <c r="AI368" s="34" t="str">
        <f t="shared" ref="AI368:AI431" si="267">+AI367</f>
        <v>Ventas Estimadas de empresas dedicadas a agricultura y/o ganadería clasificadas por el Servicio de Impuestos Internos de tamaño GRANDE 3</v>
      </c>
      <c r="AJ368" s="34" t="str">
        <f t="shared" si="231"/>
        <v>Número de Empleados en Empresas del Sector Agrícola en cultivos de Legumbres según la Categoría de Tamaño Específica del Servicio de Impuestos Internos de Chile para el Año 2020 (empleados)</v>
      </c>
      <c r="AK368" s="35" t="str">
        <f t="shared" si="266"/>
        <v>Año 2020</v>
      </c>
      <c r="AL368" s="34" t="str">
        <f t="shared" si="266"/>
        <v>venta estimada, empresas en agricultura, cultivos, actividad económica, agricultura, ganadería</v>
      </c>
      <c r="AM368" s="36" t="str">
        <f t="shared" si="232"/>
        <v>https://analytics.zoho.com/open-view/2395394000001175274?ZOHO_CRITERIA=%224.5%22.%22Id_Producto%22%3D100110</v>
      </c>
      <c r="AN368" s="44" t="str">
        <f t="shared" si="263"/>
        <v>CHL</v>
      </c>
      <c r="AO368" s="44" t="str">
        <f t="shared" si="263"/>
        <v>País</v>
      </c>
      <c r="AP368" s="34" t="str">
        <f t="shared" si="263"/>
        <v>Número de Empleados de las empresas dedicadas a una actividad económica asociada a la agricultura o la ganadería, según tamaño de la empresa.</v>
      </c>
      <c r="AQ368" s="45">
        <f t="shared" si="263"/>
        <v>44324</v>
      </c>
      <c r="AR368" s="36" t="str">
        <f t="shared" si="263"/>
        <v>Español</v>
      </c>
      <c r="AS368" s="36" t="str">
        <f t="shared" si="263"/>
        <v>Naty</v>
      </c>
      <c r="AT368" s="40" t="str">
        <f t="shared" si="263"/>
        <v>No Aplica</v>
      </c>
      <c r="AU368" s="40" t="str">
        <f t="shared" si="263"/>
        <v>No Aplica</v>
      </c>
      <c r="AV368" s="40" t="str">
        <f t="shared" si="263"/>
        <v>No Aplica</v>
      </c>
      <c r="AW368" s="35">
        <f t="shared" si="263"/>
        <v>100100000</v>
      </c>
      <c r="AX368" s="41" t="e">
        <f t="shared" si="263"/>
        <v>#REF!</v>
      </c>
      <c r="AY368" s="46" t="str">
        <f t="shared" si="263"/>
        <v>Fruta</v>
      </c>
      <c r="AZ368" s="40">
        <f t="shared" si="263"/>
        <v>38</v>
      </c>
      <c r="BA368" s="41" t="e">
        <f>+VLOOKUP($Z368,[3]!Temporalidad[[nombre]:[Columna1]],7,0)</f>
        <v>#REF!</v>
      </c>
      <c r="BB368" s="41" t="e">
        <f>+VLOOKUP($B368,[3]!Tipo_Gráfico[#Data],2,0)</f>
        <v>#REF!</v>
      </c>
      <c r="BC368" s="36" t="str">
        <f t="shared" si="241"/>
        <v>Servicio de Impuestos Internos , Ministerio de Hacienda, Chile</v>
      </c>
      <c r="BD368" s="35" t="e">
        <f>+VLOOKUP($AA368,[3]!unidad_medida[[nombre]:[Columna1]],2,0)</f>
        <v>#REF!</v>
      </c>
      <c r="BE368" s="40" t="str">
        <f t="shared" si="264"/>
        <v>No Aplica</v>
      </c>
      <c r="BF368" s="40" t="str">
        <f t="shared" si="264"/>
        <v>No Aplica</v>
      </c>
      <c r="BG368" s="40" t="str">
        <f t="shared" si="264"/>
        <v>No Aplica</v>
      </c>
      <c r="BH368" s="41" t="e">
        <f>+VLOOKUP($AP368,[3]!Responsables[#Data],3,0)</f>
        <v>#REF!</v>
      </c>
      <c r="BI368" s="41" t="e">
        <f>+VLOOKUP($AA368,[3]!unidad_medida[[nombre]:[Columna1]],5,0)</f>
        <v>#REF!</v>
      </c>
    </row>
    <row r="369" spans="1:61" ht="24" x14ac:dyDescent="0.35">
      <c r="A369" s="58" t="s">
        <v>250</v>
      </c>
      <c r="B369" s="58" t="s">
        <v>251</v>
      </c>
      <c r="C369" s="59">
        <v>4.3</v>
      </c>
      <c r="D369" s="19">
        <f t="shared" si="235"/>
        <v>54</v>
      </c>
      <c r="E369" s="20" t="str">
        <f t="shared" si="262"/>
        <v>GR</v>
      </c>
      <c r="F369" s="21"/>
      <c r="G369" s="22"/>
      <c r="H369" s="24">
        <v>100111</v>
      </c>
      <c r="I369" s="22"/>
      <c r="J369" s="23" t="s">
        <v>48</v>
      </c>
      <c r="K369" s="22"/>
      <c r="L369" s="22"/>
      <c r="M369" s="22"/>
      <c r="N369" s="22"/>
      <c r="O369" s="22"/>
      <c r="P369" s="53" t="str">
        <f t="shared" ref="P369:P396" si="268">+"Número de Empleados en Empresas del Sector Agrícola en cultivos de "&amp;R369&amp;"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369" s="20" t="str">
        <f t="shared" si="261"/>
        <v>Gráfico 5</v>
      </c>
      <c r="R369" s="47" t="s">
        <v>140</v>
      </c>
      <c r="S369" s="48">
        <f t="shared" ref="S369:S374" si="269">+H369</f>
        <v>100111</v>
      </c>
      <c r="T369" s="28"/>
      <c r="U369" s="28"/>
      <c r="V369" s="28"/>
      <c r="W369" s="28"/>
      <c r="X369" s="28"/>
      <c r="Y369" s="28"/>
      <c r="Z369" s="25" t="str">
        <f t="shared" ref="Z369:Z374" si="270">+"https://analytics.zoho.com/open-view/2395394000001175274?ZOHO_CRITERIA=%224.5%22.%22Id_Producto%22%3D"&amp;S369</f>
        <v>https://analytics.zoho.com/open-view/2395394000001175274?ZOHO_CRITERIA=%224.5%22.%22Id_Producto%22%3D100111</v>
      </c>
      <c r="AA369" s="29" t="s">
        <v>141</v>
      </c>
      <c r="AB369" s="30" t="str">
        <f t="shared" si="265"/>
        <v>Chile</v>
      </c>
      <c r="AC369" s="31" t="str">
        <f t="shared" si="265"/>
        <v>Año 2020</v>
      </c>
      <c r="AD369" s="32" t="str">
        <f t="shared" si="265"/>
        <v>Número</v>
      </c>
      <c r="AE369" s="30" t="str">
        <f t="shared" si="265"/>
        <v>Empleados</v>
      </c>
      <c r="AG369" s="33" t="str">
        <f t="shared" si="229"/>
        <v>Gráfico 5</v>
      </c>
      <c r="AH369" s="34" t="str">
        <f t="shared" si="239"/>
        <v>Número Empleados Agrícultura</v>
      </c>
      <c r="AI369" s="34" t="str">
        <f t="shared" si="267"/>
        <v>Ventas Estimadas de empresas dedicadas a agricultura y/o ganadería clasificadas por el Servicio de Impuestos Internos de tamaño GRANDE 3</v>
      </c>
      <c r="AJ369" s="34" t="str">
        <f t="shared" si="231"/>
        <v>Número de Empleados en Empresas del Sector Agrícola en cultivos de Cereales según la Categoría de Tamaño Específica del Servicio de Impuestos Internos de Chile para el Año 2020 (empleados)</v>
      </c>
      <c r="AK369" s="35" t="str">
        <f t="shared" si="266"/>
        <v>Año 2020</v>
      </c>
      <c r="AL369" s="34" t="str">
        <f t="shared" si="266"/>
        <v>venta estimada, empresas en agricultura, cultivos, actividad económica, agricultura, ganadería</v>
      </c>
      <c r="AM369" s="36" t="str">
        <f t="shared" si="232"/>
        <v>https://analytics.zoho.com/open-view/2395394000001175274?ZOHO_CRITERIA=%224.5%22.%22Id_Producto%22%3D100111</v>
      </c>
      <c r="AN369" s="44" t="str">
        <f t="shared" si="263"/>
        <v>CHL</v>
      </c>
      <c r="AO369" s="44" t="str">
        <f t="shared" si="263"/>
        <v>País</v>
      </c>
      <c r="AP369" s="34" t="str">
        <f t="shared" si="263"/>
        <v>Número de Empleados de las empresas dedicadas a una actividad económica asociada a la agricultura o la ganadería, según tamaño de la empresa.</v>
      </c>
      <c r="AQ369" s="45">
        <f t="shared" si="263"/>
        <v>44324</v>
      </c>
      <c r="AR369" s="36" t="str">
        <f t="shared" si="263"/>
        <v>Español</v>
      </c>
      <c r="AS369" s="36" t="str">
        <f t="shared" si="263"/>
        <v>Naty</v>
      </c>
      <c r="AT369" s="40" t="str">
        <f t="shared" si="263"/>
        <v>No Aplica</v>
      </c>
      <c r="AU369" s="40" t="str">
        <f t="shared" si="263"/>
        <v>No Aplica</v>
      </c>
      <c r="AV369" s="40" t="str">
        <f t="shared" si="263"/>
        <v>No Aplica</v>
      </c>
      <c r="AW369" s="35">
        <f t="shared" si="263"/>
        <v>100100000</v>
      </c>
      <c r="AX369" s="41" t="e">
        <f t="shared" si="263"/>
        <v>#REF!</v>
      </c>
      <c r="AY369" s="46" t="str">
        <f t="shared" si="263"/>
        <v>Fruta</v>
      </c>
      <c r="AZ369" s="40">
        <f t="shared" si="263"/>
        <v>38</v>
      </c>
      <c r="BA369" s="41" t="e">
        <f>+VLOOKUP($Z369,[3]!Temporalidad[[nombre]:[Columna1]],7,0)</f>
        <v>#REF!</v>
      </c>
      <c r="BB369" s="41" t="e">
        <f>+VLOOKUP($B369,[3]!Tipo_Gráfico[#Data],2,0)</f>
        <v>#REF!</v>
      </c>
      <c r="BC369" s="36" t="str">
        <f t="shared" si="241"/>
        <v>Servicio de Impuestos Internos , Ministerio de Hacienda, Chile</v>
      </c>
      <c r="BD369" s="35" t="e">
        <f>+VLOOKUP($AA369,[3]!unidad_medida[[nombre]:[Columna1]],2,0)</f>
        <v>#REF!</v>
      </c>
      <c r="BE369" s="40" t="str">
        <f t="shared" si="264"/>
        <v>No Aplica</v>
      </c>
      <c r="BF369" s="40" t="str">
        <f t="shared" si="264"/>
        <v>No Aplica</v>
      </c>
      <c r="BG369" s="40" t="str">
        <f t="shared" si="264"/>
        <v>No Aplica</v>
      </c>
      <c r="BH369" s="41" t="e">
        <f>+VLOOKUP($AP369,[3]!Responsables[#Data],3,0)</f>
        <v>#REF!</v>
      </c>
      <c r="BI369" s="41" t="e">
        <f>+VLOOKUP($AA369,[3]!unidad_medida[[nombre]:[Columna1]],5,0)</f>
        <v>#REF!</v>
      </c>
    </row>
    <row r="370" spans="1:61" ht="24" x14ac:dyDescent="0.35">
      <c r="A370" s="58" t="s">
        <v>250</v>
      </c>
      <c r="B370" s="58" t="s">
        <v>251</v>
      </c>
      <c r="C370" s="59">
        <v>4.3</v>
      </c>
      <c r="D370" s="19">
        <f t="shared" si="235"/>
        <v>55</v>
      </c>
      <c r="E370" s="20" t="str">
        <f t="shared" si="262"/>
        <v>GR</v>
      </c>
      <c r="F370" s="21"/>
      <c r="G370" s="22"/>
      <c r="H370" s="24">
        <v>100112</v>
      </c>
      <c r="I370" s="22"/>
      <c r="J370" s="23" t="s">
        <v>48</v>
      </c>
      <c r="K370" s="22"/>
      <c r="L370" s="22"/>
      <c r="M370" s="22"/>
      <c r="N370" s="22"/>
      <c r="O370" s="22"/>
      <c r="P370" s="53" t="str">
        <f t="shared" si="268"/>
        <v>Número de Empleados en Empresas del Sector Agrícola en cultivos de Hortalizas según la Categoría de Tamaño Específica del Servicio de Impuestos Internos de Chile para el Año 2020 (empleados)</v>
      </c>
      <c r="Q370" s="20" t="str">
        <f t="shared" si="261"/>
        <v>Gráfico 5</v>
      </c>
      <c r="R370" s="47" t="s">
        <v>142</v>
      </c>
      <c r="S370" s="48">
        <f t="shared" si="269"/>
        <v>100112</v>
      </c>
      <c r="T370" s="28"/>
      <c r="U370" s="28"/>
      <c r="V370" s="28"/>
      <c r="W370" s="28"/>
      <c r="X370" s="28"/>
      <c r="Y370" s="28"/>
      <c r="Z370" s="25" t="str">
        <f t="shared" si="270"/>
        <v>https://analytics.zoho.com/open-view/2395394000001175274?ZOHO_CRITERIA=%224.5%22.%22Id_Producto%22%3D100112</v>
      </c>
      <c r="AA370" s="29" t="s">
        <v>143</v>
      </c>
      <c r="AB370" s="30" t="str">
        <f t="shared" si="265"/>
        <v>Chile</v>
      </c>
      <c r="AC370" s="31" t="str">
        <f t="shared" si="265"/>
        <v>Año 2020</v>
      </c>
      <c r="AD370" s="32" t="str">
        <f t="shared" si="265"/>
        <v>Número</v>
      </c>
      <c r="AE370" s="30" t="str">
        <f t="shared" si="265"/>
        <v>Empleados</v>
      </c>
      <c r="AG370" s="33" t="str">
        <f t="shared" si="229"/>
        <v>Gráfico 5</v>
      </c>
      <c r="AH370" s="34" t="str">
        <f t="shared" si="239"/>
        <v>Número Empleados Agrícultura</v>
      </c>
      <c r="AI370" s="34" t="str">
        <f t="shared" si="267"/>
        <v>Ventas Estimadas de empresas dedicadas a agricultura y/o ganadería clasificadas por el Servicio de Impuestos Internos de tamaño GRANDE 3</v>
      </c>
      <c r="AJ370" s="34" t="str">
        <f t="shared" si="231"/>
        <v>Número de Empleados en Empresas del Sector Agrícola en cultivos de Hortalizas según la Categoría de Tamaño Específica del Servicio de Impuestos Internos de Chile para el Año 2020 (empleados)</v>
      </c>
      <c r="AK370" s="35" t="str">
        <f t="shared" si="266"/>
        <v>Año 2020</v>
      </c>
      <c r="AL370" s="34" t="str">
        <f t="shared" si="266"/>
        <v>venta estimada, empresas en agricultura, cultivos, actividad económica, agricultura, ganadería</v>
      </c>
      <c r="AM370" s="36" t="str">
        <f t="shared" si="232"/>
        <v>https://analytics.zoho.com/open-view/2395394000001175274?ZOHO_CRITERIA=%224.5%22.%22Id_Producto%22%3D100112</v>
      </c>
      <c r="AN370" s="44" t="str">
        <f t="shared" si="263"/>
        <v>CHL</v>
      </c>
      <c r="AO370" s="44" t="str">
        <f t="shared" si="263"/>
        <v>País</v>
      </c>
      <c r="AP370" s="34" t="str">
        <f t="shared" si="263"/>
        <v>Número de Empleados de las empresas dedicadas a una actividad económica asociada a la agricultura o la ganadería, según tamaño de la empresa.</v>
      </c>
      <c r="AQ370" s="45">
        <f t="shared" si="263"/>
        <v>44324</v>
      </c>
      <c r="AR370" s="36" t="str">
        <f t="shared" si="263"/>
        <v>Español</v>
      </c>
      <c r="AS370" s="36" t="str">
        <f t="shared" si="263"/>
        <v>Naty</v>
      </c>
      <c r="AT370" s="40" t="str">
        <f t="shared" si="263"/>
        <v>No Aplica</v>
      </c>
      <c r="AU370" s="40" t="str">
        <f t="shared" si="263"/>
        <v>No Aplica</v>
      </c>
      <c r="AV370" s="40" t="str">
        <f t="shared" si="263"/>
        <v>No Aplica</v>
      </c>
      <c r="AW370" s="35">
        <f t="shared" si="263"/>
        <v>100100000</v>
      </c>
      <c r="AX370" s="41" t="e">
        <f t="shared" si="263"/>
        <v>#REF!</v>
      </c>
      <c r="AY370" s="46" t="str">
        <f t="shared" si="263"/>
        <v>Fruta</v>
      </c>
      <c r="AZ370" s="40">
        <f t="shared" si="263"/>
        <v>38</v>
      </c>
      <c r="BA370" s="41" t="e">
        <f>+VLOOKUP($Z370,[3]!Temporalidad[[nombre]:[Columna1]],7,0)</f>
        <v>#REF!</v>
      </c>
      <c r="BB370" s="41" t="e">
        <f>+VLOOKUP($B370,[3]!Tipo_Gráfico[#Data],2,0)</f>
        <v>#REF!</v>
      </c>
      <c r="BC370" s="36" t="str">
        <f t="shared" si="241"/>
        <v>Servicio de Impuestos Internos , Ministerio de Hacienda, Chile</v>
      </c>
      <c r="BD370" s="35" t="e">
        <f>+VLOOKUP($AA370,[3]!unidad_medida[[nombre]:[Columna1]],2,0)</f>
        <v>#REF!</v>
      </c>
      <c r="BE370" s="40" t="str">
        <f t="shared" si="264"/>
        <v>No Aplica</v>
      </c>
      <c r="BF370" s="40" t="str">
        <f t="shared" si="264"/>
        <v>No Aplica</v>
      </c>
      <c r="BG370" s="40" t="str">
        <f t="shared" si="264"/>
        <v>No Aplica</v>
      </c>
      <c r="BH370" s="41" t="e">
        <f>+VLOOKUP($AP370,[3]!Responsables[#Data],3,0)</f>
        <v>#REF!</v>
      </c>
      <c r="BI370" s="41" t="e">
        <f>+VLOOKUP($AA370,[3]!unidad_medida[[nombre]:[Columna1]],5,0)</f>
        <v>#REF!</v>
      </c>
    </row>
    <row r="371" spans="1:61" ht="24" x14ac:dyDescent="0.35">
      <c r="A371" s="58" t="s">
        <v>250</v>
      </c>
      <c r="B371" s="58" t="s">
        <v>251</v>
      </c>
      <c r="C371" s="59">
        <v>4.3</v>
      </c>
      <c r="D371" s="19">
        <f t="shared" si="235"/>
        <v>56</v>
      </c>
      <c r="E371" s="20" t="str">
        <f t="shared" si="262"/>
        <v>GR</v>
      </c>
      <c r="F371" s="21"/>
      <c r="G371" s="22"/>
      <c r="H371" s="24">
        <v>100113</v>
      </c>
      <c r="I371" s="22"/>
      <c r="J371" s="23" t="s">
        <v>48</v>
      </c>
      <c r="K371" s="22"/>
      <c r="L371" s="22"/>
      <c r="M371" s="22"/>
      <c r="N371" s="22"/>
      <c r="O371" s="22"/>
      <c r="P371" s="53" t="str">
        <f t="shared" si="268"/>
        <v>Número de Empleados en Empresas del Sector Agrícola en cultivos de Industriales según la Categoría de Tamaño Específica del Servicio de Impuestos Internos de Chile para el Año 2020 (empleados)</v>
      </c>
      <c r="Q371" s="20" t="str">
        <f t="shared" si="261"/>
        <v>Gráfico 5</v>
      </c>
      <c r="R371" s="47" t="s">
        <v>144</v>
      </c>
      <c r="S371" s="48">
        <f t="shared" si="269"/>
        <v>100113</v>
      </c>
      <c r="T371" s="28"/>
      <c r="U371" s="28"/>
      <c r="V371" s="28"/>
      <c r="W371" s="28"/>
      <c r="X371" s="28"/>
      <c r="Y371" s="28"/>
      <c r="Z371" s="25" t="str">
        <f t="shared" si="270"/>
        <v>https://analytics.zoho.com/open-view/2395394000001175274?ZOHO_CRITERIA=%224.5%22.%22Id_Producto%22%3D100113</v>
      </c>
      <c r="AA371" s="29" t="s">
        <v>145</v>
      </c>
      <c r="AB371" s="30" t="str">
        <f t="shared" si="265"/>
        <v>Chile</v>
      </c>
      <c r="AC371" s="31" t="str">
        <f t="shared" si="265"/>
        <v>Año 2020</v>
      </c>
      <c r="AD371" s="32" t="str">
        <f t="shared" si="265"/>
        <v>Número</v>
      </c>
      <c r="AE371" s="30" t="str">
        <f t="shared" si="265"/>
        <v>Empleados</v>
      </c>
      <c r="AG371" s="33" t="str">
        <f t="shared" si="229"/>
        <v>Gráfico 5</v>
      </c>
      <c r="AH371" s="34" t="str">
        <f t="shared" si="239"/>
        <v>Número Empleados Agrícultura</v>
      </c>
      <c r="AI371" s="34" t="str">
        <f t="shared" si="267"/>
        <v>Ventas Estimadas de empresas dedicadas a agricultura y/o ganadería clasificadas por el Servicio de Impuestos Internos de tamaño GRANDE 3</v>
      </c>
      <c r="AJ371" s="34" t="str">
        <f t="shared" si="231"/>
        <v>Número de Empleados en Empresas del Sector Agrícola en cultivos de Industriales según la Categoría de Tamaño Específica del Servicio de Impuestos Internos de Chile para el Año 2020 (empleados)</v>
      </c>
      <c r="AK371" s="35" t="str">
        <f t="shared" si="266"/>
        <v>Año 2020</v>
      </c>
      <c r="AL371" s="34" t="str">
        <f t="shared" si="266"/>
        <v>venta estimada, empresas en agricultura, cultivos, actividad económica, agricultura, ganadería</v>
      </c>
      <c r="AM371" s="36" t="str">
        <f t="shared" si="232"/>
        <v>https://analytics.zoho.com/open-view/2395394000001175274?ZOHO_CRITERIA=%224.5%22.%22Id_Producto%22%3D100113</v>
      </c>
      <c r="AN371" s="44" t="str">
        <f t="shared" si="263"/>
        <v>CHL</v>
      </c>
      <c r="AO371" s="44" t="str">
        <f t="shared" si="263"/>
        <v>País</v>
      </c>
      <c r="AP371" s="34" t="str">
        <f t="shared" si="263"/>
        <v>Número de Empleados de las empresas dedicadas a una actividad económica asociada a la agricultura o la ganadería, según tamaño de la empresa.</v>
      </c>
      <c r="AQ371" s="45">
        <f t="shared" si="263"/>
        <v>44324</v>
      </c>
      <c r="AR371" s="36" t="str">
        <f t="shared" si="263"/>
        <v>Español</v>
      </c>
      <c r="AS371" s="36" t="str">
        <f t="shared" si="263"/>
        <v>Naty</v>
      </c>
      <c r="AT371" s="40" t="str">
        <f t="shared" si="263"/>
        <v>No Aplica</v>
      </c>
      <c r="AU371" s="40" t="str">
        <f t="shared" si="263"/>
        <v>No Aplica</v>
      </c>
      <c r="AV371" s="40" t="str">
        <f t="shared" si="263"/>
        <v>No Aplica</v>
      </c>
      <c r="AW371" s="35">
        <f t="shared" si="263"/>
        <v>100100000</v>
      </c>
      <c r="AX371" s="41" t="e">
        <f t="shared" si="263"/>
        <v>#REF!</v>
      </c>
      <c r="AY371" s="46" t="str">
        <f t="shared" si="263"/>
        <v>Fruta</v>
      </c>
      <c r="AZ371" s="40">
        <f t="shared" si="263"/>
        <v>38</v>
      </c>
      <c r="BA371" s="41" t="e">
        <f>+VLOOKUP($Z371,[3]!Temporalidad[[nombre]:[Columna1]],7,0)</f>
        <v>#REF!</v>
      </c>
      <c r="BB371" s="41" t="e">
        <f>+VLOOKUP($B371,[3]!Tipo_Gráfico[#Data],2,0)</f>
        <v>#REF!</v>
      </c>
      <c r="BC371" s="36" t="str">
        <f t="shared" si="241"/>
        <v>Servicio de Impuestos Internos , Ministerio de Hacienda, Chile</v>
      </c>
      <c r="BD371" s="35" t="e">
        <f>+VLOOKUP($AA371,[3]!unidad_medida[[nombre]:[Columna1]],2,0)</f>
        <v>#REF!</v>
      </c>
      <c r="BE371" s="40" t="str">
        <f t="shared" si="264"/>
        <v>No Aplica</v>
      </c>
      <c r="BF371" s="40" t="str">
        <f t="shared" si="264"/>
        <v>No Aplica</v>
      </c>
      <c r="BG371" s="40" t="str">
        <f t="shared" si="264"/>
        <v>No Aplica</v>
      </c>
      <c r="BH371" s="41" t="e">
        <f>+VLOOKUP($AP371,[3]!Responsables[#Data],3,0)</f>
        <v>#REF!</v>
      </c>
      <c r="BI371" s="41" t="e">
        <f>+VLOOKUP($AA371,[3]!unidad_medida[[nombre]:[Columna1]],5,0)</f>
        <v>#REF!</v>
      </c>
    </row>
    <row r="372" spans="1:61" ht="24" x14ac:dyDescent="0.35">
      <c r="A372" s="58" t="s">
        <v>250</v>
      </c>
      <c r="B372" s="58" t="s">
        <v>251</v>
      </c>
      <c r="C372" s="59">
        <v>4.3</v>
      </c>
      <c r="D372" s="19">
        <f t="shared" si="235"/>
        <v>57</v>
      </c>
      <c r="E372" s="20" t="s">
        <v>47</v>
      </c>
      <c r="F372" s="21"/>
      <c r="G372" s="22"/>
      <c r="H372" s="24">
        <v>100114</v>
      </c>
      <c r="I372" s="22"/>
      <c r="J372" s="23" t="s">
        <v>48</v>
      </c>
      <c r="K372" s="22"/>
      <c r="L372" s="22"/>
      <c r="M372" s="22"/>
      <c r="N372" s="22"/>
      <c r="O372" s="22"/>
      <c r="P372" s="53" t="str">
        <f t="shared" si="268"/>
        <v>Número de Empleados en Empresas del Sector Agrícola en cultivos de Tubérculos según la Categoría de Tamaño Específica del Servicio de Impuestos Internos de Chile para el Año 2020 (empleados)</v>
      </c>
      <c r="Q372" s="20" t="s">
        <v>135</v>
      </c>
      <c r="R372" s="47" t="s">
        <v>146</v>
      </c>
      <c r="S372" s="48">
        <f t="shared" si="269"/>
        <v>100114</v>
      </c>
      <c r="T372" s="28"/>
      <c r="U372" s="28"/>
      <c r="V372" s="28"/>
      <c r="W372" s="28"/>
      <c r="X372" s="28"/>
      <c r="Y372" s="28"/>
      <c r="Z372" s="25" t="str">
        <f t="shared" si="270"/>
        <v>https://analytics.zoho.com/open-view/2395394000001175274?ZOHO_CRITERIA=%224.5%22.%22Id_Producto%22%3D100114</v>
      </c>
      <c r="AA372" s="29" t="s">
        <v>147</v>
      </c>
      <c r="AB372" s="30" t="str">
        <f t="shared" si="265"/>
        <v>Chile</v>
      </c>
      <c r="AC372" s="31" t="str">
        <f t="shared" si="265"/>
        <v>Año 2020</v>
      </c>
      <c r="AD372" s="32" t="str">
        <f t="shared" si="265"/>
        <v>Número</v>
      </c>
      <c r="AE372" s="30" t="str">
        <f t="shared" si="265"/>
        <v>Empleados</v>
      </c>
      <c r="AG372" s="33" t="str">
        <f t="shared" si="229"/>
        <v>Gráfico 5</v>
      </c>
      <c r="AH372" s="34" t="str">
        <f t="shared" si="239"/>
        <v>Número Empleados Agrícultura</v>
      </c>
      <c r="AI372" s="34" t="str">
        <f t="shared" si="267"/>
        <v>Ventas Estimadas de empresas dedicadas a agricultura y/o ganadería clasificadas por el Servicio de Impuestos Internos de tamaño GRANDE 3</v>
      </c>
      <c r="AJ372" s="34" t="str">
        <f t="shared" si="231"/>
        <v>Número de Empleados en Empresas del Sector Agrícola en cultivos de Tubérculos según la Categoría de Tamaño Específica del Servicio de Impuestos Internos de Chile para el Año 2020 (empleados)</v>
      </c>
      <c r="AK372" s="35" t="str">
        <f t="shared" si="266"/>
        <v>Año 2020</v>
      </c>
      <c r="AL372" s="34" t="str">
        <f t="shared" si="266"/>
        <v>venta estimada, empresas en agricultura, cultivos, actividad económica, agricultura, ganadería</v>
      </c>
      <c r="AM372" s="36" t="str">
        <f t="shared" si="232"/>
        <v>https://analytics.zoho.com/open-view/2395394000001175274?ZOHO_CRITERIA=%224.5%22.%22Id_Producto%22%3D100114</v>
      </c>
      <c r="AN372" s="44" t="str">
        <f t="shared" si="263"/>
        <v>CHL</v>
      </c>
      <c r="AO372" s="44" t="str">
        <f t="shared" si="263"/>
        <v>País</v>
      </c>
      <c r="AP372" s="34" t="str">
        <f t="shared" si="263"/>
        <v>Número de Empleados de las empresas dedicadas a una actividad económica asociada a la agricultura o la ganadería, según tamaño de la empresa.</v>
      </c>
      <c r="AQ372" s="45">
        <f t="shared" si="263"/>
        <v>44324</v>
      </c>
      <c r="AR372" s="36" t="str">
        <f t="shared" si="263"/>
        <v>Español</v>
      </c>
      <c r="AS372" s="36" t="str">
        <f t="shared" si="263"/>
        <v>Naty</v>
      </c>
      <c r="AT372" s="40" t="str">
        <f t="shared" si="263"/>
        <v>No Aplica</v>
      </c>
      <c r="AU372" s="40" t="str">
        <f t="shared" si="263"/>
        <v>No Aplica</v>
      </c>
      <c r="AV372" s="40" t="str">
        <f t="shared" si="263"/>
        <v>No Aplica</v>
      </c>
      <c r="AW372" s="35">
        <f t="shared" si="263"/>
        <v>100100000</v>
      </c>
      <c r="AX372" s="41" t="e">
        <f t="shared" si="263"/>
        <v>#REF!</v>
      </c>
      <c r="AY372" s="46" t="str">
        <f t="shared" si="263"/>
        <v>Fruta</v>
      </c>
      <c r="AZ372" s="40">
        <f t="shared" si="263"/>
        <v>38</v>
      </c>
      <c r="BA372" s="41" t="e">
        <f>+VLOOKUP($Z372,[3]!Temporalidad[[nombre]:[Columna1]],7,0)</f>
        <v>#REF!</v>
      </c>
      <c r="BB372" s="41" t="e">
        <f>+VLOOKUP($B372,[3]!Tipo_Gráfico[#Data],2,0)</f>
        <v>#REF!</v>
      </c>
      <c r="BC372" s="36" t="str">
        <f t="shared" si="241"/>
        <v>Servicio de Impuestos Internos , Ministerio de Hacienda, Chile</v>
      </c>
      <c r="BD372" s="35" t="e">
        <f>+VLOOKUP($AA372,[3]!unidad_medida[[nombre]:[Columna1]],2,0)</f>
        <v>#REF!</v>
      </c>
      <c r="BE372" s="40" t="str">
        <f t="shared" si="264"/>
        <v>No Aplica</v>
      </c>
      <c r="BF372" s="40" t="str">
        <f t="shared" si="264"/>
        <v>No Aplica</v>
      </c>
      <c r="BG372" s="40" t="str">
        <f t="shared" si="264"/>
        <v>No Aplica</v>
      </c>
      <c r="BH372" s="41" t="e">
        <f>+VLOOKUP($AP372,[3]!Responsables[#Data],3,0)</f>
        <v>#REF!</v>
      </c>
      <c r="BI372" s="41" t="e">
        <f>+VLOOKUP($AA372,[3]!unidad_medida[[nombre]:[Columna1]],5,0)</f>
        <v>#REF!</v>
      </c>
    </row>
    <row r="373" spans="1:61" ht="24" x14ac:dyDescent="0.35">
      <c r="A373" s="58" t="s">
        <v>250</v>
      </c>
      <c r="B373" s="58" t="s">
        <v>251</v>
      </c>
      <c r="C373" s="59">
        <v>4.3</v>
      </c>
      <c r="D373" s="19">
        <f t="shared" si="235"/>
        <v>58</v>
      </c>
      <c r="E373" s="20" t="str">
        <f>+E372</f>
        <v>GR</v>
      </c>
      <c r="F373" s="21"/>
      <c r="G373" s="22"/>
      <c r="H373" s="24">
        <v>100115</v>
      </c>
      <c r="I373" s="22"/>
      <c r="J373" s="23" t="s">
        <v>48</v>
      </c>
      <c r="K373" s="22"/>
      <c r="L373" s="22"/>
      <c r="M373" s="22"/>
      <c r="N373" s="22"/>
      <c r="O373" s="22"/>
      <c r="P373" s="53" t="str">
        <f t="shared" si="268"/>
        <v>Número de Empleados en Empresas del Sector Agrícola en cultivos de Semillas según la Categoría de Tamaño Específica del Servicio de Impuestos Internos de Chile para el Año 2020 (empleados)</v>
      </c>
      <c r="Q373" s="20" t="str">
        <f t="shared" ref="Q373:Q385" si="271">+Q372</f>
        <v>Gráfico 5</v>
      </c>
      <c r="R373" s="47" t="s">
        <v>148</v>
      </c>
      <c r="S373" s="48">
        <f t="shared" si="269"/>
        <v>100115</v>
      </c>
      <c r="T373" s="28"/>
      <c r="U373" s="28"/>
      <c r="V373" s="28"/>
      <c r="W373" s="28"/>
      <c r="X373" s="28"/>
      <c r="Y373" s="28"/>
      <c r="Z373" s="25" t="str">
        <f t="shared" si="270"/>
        <v>https://analytics.zoho.com/open-view/2395394000001175274?ZOHO_CRITERIA=%224.5%22.%22Id_Producto%22%3D100115</v>
      </c>
      <c r="AA373" s="29" t="s">
        <v>149</v>
      </c>
      <c r="AB373" s="30" t="str">
        <f t="shared" si="265"/>
        <v>Chile</v>
      </c>
      <c r="AC373" s="31" t="str">
        <f t="shared" si="265"/>
        <v>Año 2020</v>
      </c>
      <c r="AD373" s="32" t="str">
        <f t="shared" si="265"/>
        <v>Número</v>
      </c>
      <c r="AE373" s="30" t="str">
        <f t="shared" si="265"/>
        <v>Empleados</v>
      </c>
      <c r="AG373" s="33" t="str">
        <f t="shared" si="229"/>
        <v>Gráfico 5</v>
      </c>
      <c r="AH373" s="34" t="str">
        <f t="shared" si="239"/>
        <v>Número Empleados Agrícultura</v>
      </c>
      <c r="AI373" s="34" t="str">
        <f t="shared" si="267"/>
        <v>Ventas Estimadas de empresas dedicadas a agricultura y/o ganadería clasificadas por el Servicio de Impuestos Internos de tamaño GRANDE 3</v>
      </c>
      <c r="AJ373" s="34" t="str">
        <f t="shared" si="231"/>
        <v>Número de Empleados en Empresas del Sector Agrícola en cultivos de Semillas según la Categoría de Tamaño Específica del Servicio de Impuestos Internos de Chile para el Año 2020 (empleados)</v>
      </c>
      <c r="AK373" s="35" t="str">
        <f t="shared" si="266"/>
        <v>Año 2020</v>
      </c>
      <c r="AL373" s="34" t="str">
        <f t="shared" si="266"/>
        <v>venta estimada, empresas en agricultura, cultivos, actividad económica, agricultura, ganadería</v>
      </c>
      <c r="AM373" s="36" t="str">
        <f t="shared" si="232"/>
        <v>https://analytics.zoho.com/open-view/2395394000001175274?ZOHO_CRITERIA=%224.5%22.%22Id_Producto%22%3D100115</v>
      </c>
      <c r="AN373" s="44" t="str">
        <f t="shared" si="263"/>
        <v>CHL</v>
      </c>
      <c r="AO373" s="44" t="str">
        <f t="shared" si="263"/>
        <v>País</v>
      </c>
      <c r="AP373" s="34" t="str">
        <f t="shared" si="263"/>
        <v>Número de Empleados de las empresas dedicadas a una actividad económica asociada a la agricultura o la ganadería, según tamaño de la empresa.</v>
      </c>
      <c r="AQ373" s="45">
        <f t="shared" si="263"/>
        <v>44324</v>
      </c>
      <c r="AR373" s="36" t="str">
        <f t="shared" si="263"/>
        <v>Español</v>
      </c>
      <c r="AS373" s="36" t="str">
        <f t="shared" si="263"/>
        <v>Naty</v>
      </c>
      <c r="AT373" s="40" t="str">
        <f t="shared" si="263"/>
        <v>No Aplica</v>
      </c>
      <c r="AU373" s="40" t="str">
        <f t="shared" si="263"/>
        <v>No Aplica</v>
      </c>
      <c r="AV373" s="40" t="str">
        <f t="shared" si="263"/>
        <v>No Aplica</v>
      </c>
      <c r="AW373" s="35">
        <f t="shared" si="263"/>
        <v>100100000</v>
      </c>
      <c r="AX373" s="41" t="e">
        <f t="shared" si="263"/>
        <v>#REF!</v>
      </c>
      <c r="AY373" s="46" t="str">
        <f t="shared" si="263"/>
        <v>Fruta</v>
      </c>
      <c r="AZ373" s="40">
        <f t="shared" si="263"/>
        <v>38</v>
      </c>
      <c r="BA373" s="41" t="e">
        <f>+VLOOKUP($Z373,[3]!Temporalidad[[nombre]:[Columna1]],7,0)</f>
        <v>#REF!</v>
      </c>
      <c r="BB373" s="41" t="e">
        <f>+VLOOKUP($B373,[3]!Tipo_Gráfico[#Data],2,0)</f>
        <v>#REF!</v>
      </c>
      <c r="BC373" s="36" t="str">
        <f t="shared" si="241"/>
        <v>Servicio de Impuestos Internos , Ministerio de Hacienda, Chile</v>
      </c>
      <c r="BD373" s="35" t="e">
        <f>+VLOOKUP($AA373,[3]!unidad_medida[[nombre]:[Columna1]],2,0)</f>
        <v>#REF!</v>
      </c>
      <c r="BE373" s="40" t="str">
        <f t="shared" si="264"/>
        <v>No Aplica</v>
      </c>
      <c r="BF373" s="40" t="str">
        <f t="shared" si="264"/>
        <v>No Aplica</v>
      </c>
      <c r="BG373" s="40" t="str">
        <f t="shared" si="264"/>
        <v>No Aplica</v>
      </c>
      <c r="BH373" s="41" t="e">
        <f>+VLOOKUP($AP373,[3]!Responsables[#Data],3,0)</f>
        <v>#REF!</v>
      </c>
      <c r="BI373" s="41" t="e">
        <f>+VLOOKUP($AA373,[3]!unidad_medida[[nombre]:[Columna1]],5,0)</f>
        <v>#REF!</v>
      </c>
    </row>
    <row r="374" spans="1:61" ht="24" x14ac:dyDescent="0.35">
      <c r="A374" s="58" t="s">
        <v>250</v>
      </c>
      <c r="B374" s="58" t="s">
        <v>251</v>
      </c>
      <c r="C374" s="59">
        <v>4.3</v>
      </c>
      <c r="D374" s="19">
        <f t="shared" si="235"/>
        <v>59</v>
      </c>
      <c r="E374" s="20" t="str">
        <f t="shared" ref="E374:E385" si="272">+E373</f>
        <v>GR</v>
      </c>
      <c r="F374" s="21"/>
      <c r="G374" s="22"/>
      <c r="H374" s="24">
        <v>100117</v>
      </c>
      <c r="I374" s="22"/>
      <c r="J374" s="23" t="s">
        <v>48</v>
      </c>
      <c r="K374" s="22"/>
      <c r="L374" s="22"/>
      <c r="M374" s="22"/>
      <c r="N374" s="22"/>
      <c r="O374" s="22"/>
      <c r="P374" s="53" t="str">
        <f t="shared" si="268"/>
        <v>Número de Empleados en Empresas del Sector Agrícola en cultivos de Plantas y forraje según la Categoría de Tamaño Específica del Servicio de Impuestos Internos de Chile para el Año 2020 (empleados)</v>
      </c>
      <c r="Q374" s="20" t="str">
        <f t="shared" si="271"/>
        <v>Gráfico 5</v>
      </c>
      <c r="R374" s="47" t="s">
        <v>150</v>
      </c>
      <c r="S374" s="48">
        <f t="shared" si="269"/>
        <v>100117</v>
      </c>
      <c r="T374" s="28"/>
      <c r="U374" s="28"/>
      <c r="V374" s="28"/>
      <c r="W374" s="28"/>
      <c r="X374" s="28"/>
      <c r="Y374" s="28"/>
      <c r="Z374" s="25" t="str">
        <f t="shared" si="270"/>
        <v>https://analytics.zoho.com/open-view/2395394000001175274?ZOHO_CRITERIA=%224.5%22.%22Id_Producto%22%3D100117</v>
      </c>
      <c r="AA374" s="29" t="s">
        <v>151</v>
      </c>
      <c r="AB374" s="30" t="str">
        <f t="shared" si="265"/>
        <v>Chile</v>
      </c>
      <c r="AC374" s="31" t="str">
        <f t="shared" si="265"/>
        <v>Año 2020</v>
      </c>
      <c r="AD374" s="32" t="str">
        <f t="shared" si="265"/>
        <v>Número</v>
      </c>
      <c r="AE374" s="30" t="str">
        <f t="shared" si="265"/>
        <v>Empleados</v>
      </c>
      <c r="AG374" s="33" t="str">
        <f t="shared" si="229"/>
        <v>Gráfico 5</v>
      </c>
      <c r="AH374" s="34" t="str">
        <f t="shared" si="239"/>
        <v>Número Empleados Agrícultura</v>
      </c>
      <c r="AI374" s="34" t="str">
        <f t="shared" si="267"/>
        <v>Ventas Estimadas de empresas dedicadas a agricultura y/o ganadería clasificadas por el Servicio de Impuestos Internos de tamaño GRANDE 3</v>
      </c>
      <c r="AJ374" s="34" t="str">
        <f t="shared" si="231"/>
        <v>Número de Empleados en Empresas del Sector Agrícola en cultivos de Plantas y forraje según la Categoría de Tamaño Específica del Servicio de Impuestos Internos de Chile para el Año 2020 (empleados)</v>
      </c>
      <c r="AK374" s="35" t="str">
        <f t="shared" si="266"/>
        <v>Año 2020</v>
      </c>
      <c r="AL374" s="34" t="str">
        <f t="shared" si="266"/>
        <v>venta estimada, empresas en agricultura, cultivos, actividad económica, agricultura, ganadería</v>
      </c>
      <c r="AM374" s="36" t="str">
        <f t="shared" si="232"/>
        <v>https://analytics.zoho.com/open-view/2395394000001175274?ZOHO_CRITERIA=%224.5%22.%22Id_Producto%22%3D100117</v>
      </c>
      <c r="AN374" s="44" t="str">
        <f t="shared" si="263"/>
        <v>CHL</v>
      </c>
      <c r="AO374" s="44" t="str">
        <f t="shared" si="263"/>
        <v>País</v>
      </c>
      <c r="AP374" s="34" t="str">
        <f t="shared" si="263"/>
        <v>Número de Empleados de las empresas dedicadas a una actividad económica asociada a la agricultura o la ganadería, según tamaño de la empresa.</v>
      </c>
      <c r="AQ374" s="45">
        <f t="shared" si="263"/>
        <v>44324</v>
      </c>
      <c r="AR374" s="36" t="str">
        <f t="shared" si="263"/>
        <v>Español</v>
      </c>
      <c r="AS374" s="36" t="str">
        <f t="shared" si="263"/>
        <v>Naty</v>
      </c>
      <c r="AT374" s="40" t="str">
        <f t="shared" si="263"/>
        <v>No Aplica</v>
      </c>
      <c r="AU374" s="40" t="str">
        <f t="shared" si="263"/>
        <v>No Aplica</v>
      </c>
      <c r="AV374" s="40" t="str">
        <f t="shared" si="263"/>
        <v>No Aplica</v>
      </c>
      <c r="AW374" s="35">
        <f t="shared" si="263"/>
        <v>100100000</v>
      </c>
      <c r="AX374" s="41" t="e">
        <f t="shared" si="263"/>
        <v>#REF!</v>
      </c>
      <c r="AY374" s="46" t="str">
        <f t="shared" si="263"/>
        <v>Fruta</v>
      </c>
      <c r="AZ374" s="40">
        <f t="shared" si="263"/>
        <v>38</v>
      </c>
      <c r="BA374" s="41" t="e">
        <f>+VLOOKUP($Z374,[3]!Temporalidad[[nombre]:[Columna1]],7,0)</f>
        <v>#REF!</v>
      </c>
      <c r="BB374" s="41" t="e">
        <f>+VLOOKUP($B374,[3]!Tipo_Gráfico[#Data],2,0)</f>
        <v>#REF!</v>
      </c>
      <c r="BC374" s="36" t="str">
        <f t="shared" si="241"/>
        <v>Servicio de Impuestos Internos , Ministerio de Hacienda, Chile</v>
      </c>
      <c r="BD374" s="35" t="e">
        <f>+VLOOKUP($AA374,[3]!unidad_medida[[nombre]:[Columna1]],2,0)</f>
        <v>#REF!</v>
      </c>
      <c r="BE374" s="40" t="str">
        <f t="shared" si="264"/>
        <v>No Aplica</v>
      </c>
      <c r="BF374" s="40" t="str">
        <f t="shared" si="264"/>
        <v>No Aplica</v>
      </c>
      <c r="BG374" s="40" t="str">
        <f t="shared" si="264"/>
        <v>No Aplica</v>
      </c>
      <c r="BH374" s="41" t="e">
        <f>+VLOOKUP($AP374,[3]!Responsables[#Data],3,0)</f>
        <v>#REF!</v>
      </c>
      <c r="BI374" s="41" t="e">
        <f>+VLOOKUP($AA374,[3]!unidad_medida[[nombre]:[Columna1]],5,0)</f>
        <v>#REF!</v>
      </c>
    </row>
    <row r="375" spans="1:61" ht="24" x14ac:dyDescent="0.35">
      <c r="A375" s="58" t="s">
        <v>250</v>
      </c>
      <c r="B375" s="58" t="s">
        <v>251</v>
      </c>
      <c r="C375" s="59">
        <v>4.3</v>
      </c>
      <c r="D375" s="19">
        <f t="shared" si="235"/>
        <v>60</v>
      </c>
      <c r="E375" s="20" t="str">
        <f t="shared" si="272"/>
        <v>GR</v>
      </c>
      <c r="F375" s="21"/>
      <c r="G375" s="22"/>
      <c r="H375" s="22"/>
      <c r="I375" s="24">
        <v>100110002</v>
      </c>
      <c r="J375" s="23" t="s">
        <v>48</v>
      </c>
      <c r="K375" s="22"/>
      <c r="L375" s="22"/>
      <c r="M375" s="22"/>
      <c r="N375" s="22"/>
      <c r="O375" s="22"/>
      <c r="P375" s="53" t="str">
        <f t="shared" si="268"/>
        <v>Número de Empleados en Empresas del Sector Agrícola en cultivos de Porotos según la Categoría de Tamaño Específica del Servicio de Impuestos Internos de Chile para el Año 2020 (empleados)</v>
      </c>
      <c r="Q375" s="20" t="s">
        <v>152</v>
      </c>
      <c r="R375" s="49" t="s">
        <v>153</v>
      </c>
      <c r="S375" s="50">
        <f>+I375</f>
        <v>100110002</v>
      </c>
      <c r="T375" s="28"/>
      <c r="U375" s="28"/>
      <c r="V375" s="28"/>
      <c r="W375" s="28"/>
      <c r="X375" s="28"/>
      <c r="Y375" s="28"/>
      <c r="Z375" s="25" t="str">
        <f>+"https://analytics.zoho.com/open-view/2395394000001175301?ZOHO_CRITERIA=%224.5%22.%22Id_Categor%C3%ADa%22%3D"&amp;S375</f>
        <v>https://analytics.zoho.com/open-view/2395394000001175301?ZOHO_CRITERIA=%224.5%22.%22Id_Categor%C3%ADa%22%3D100110002</v>
      </c>
      <c r="AA375" s="29" t="s">
        <v>154</v>
      </c>
      <c r="AB375" s="30" t="str">
        <f t="shared" si="265"/>
        <v>Chile</v>
      </c>
      <c r="AC375" s="31" t="str">
        <f t="shared" si="265"/>
        <v>Año 2020</v>
      </c>
      <c r="AD375" s="32" t="str">
        <f t="shared" si="265"/>
        <v>Número</v>
      </c>
      <c r="AE375" s="30" t="str">
        <f t="shared" si="265"/>
        <v>Empleados</v>
      </c>
      <c r="AG375" s="33" t="str">
        <f t="shared" si="229"/>
        <v>Gráfico 6</v>
      </c>
      <c r="AH375" s="34" t="str">
        <f t="shared" si="239"/>
        <v>Número Empleados Agrícultura</v>
      </c>
      <c r="AI375" s="34" t="str">
        <f t="shared" si="267"/>
        <v>Ventas Estimadas de empresas dedicadas a agricultura y/o ganadería clasificadas por el Servicio de Impuestos Internos de tamaño GRANDE 3</v>
      </c>
      <c r="AJ375" s="34" t="str">
        <f t="shared" si="231"/>
        <v>Número de Empleados en Empresas del Sector Agrícola en cultivos de Porotos según la Categoría de Tamaño Específica del Servicio de Impuestos Internos de Chile para el Año 2020 (empleados)</v>
      </c>
      <c r="AK375" s="35" t="str">
        <f t="shared" si="266"/>
        <v>Año 2020</v>
      </c>
      <c r="AL375" s="34" t="str">
        <f t="shared" si="266"/>
        <v>venta estimada, empresas en agricultura, cultivos, actividad económica, agricultura, ganadería</v>
      </c>
      <c r="AM375" s="36" t="str">
        <f t="shared" si="232"/>
        <v>https://analytics.zoho.com/open-view/2395394000001175301?ZOHO_CRITERIA=%224.5%22.%22Id_Categor%C3%ADa%22%3D100110002</v>
      </c>
      <c r="AN375" s="44" t="str">
        <f t="shared" si="263"/>
        <v>CHL</v>
      </c>
      <c r="AO375" s="44" t="str">
        <f t="shared" si="263"/>
        <v>País</v>
      </c>
      <c r="AP375" s="34" t="str">
        <f t="shared" si="263"/>
        <v>Número de Empleados de las empresas dedicadas a una actividad económica asociada a la agricultura o la ganadería, según tamaño de la empresa.</v>
      </c>
      <c r="AQ375" s="45">
        <f t="shared" si="263"/>
        <v>44324</v>
      </c>
      <c r="AR375" s="36" t="str">
        <f t="shared" si="263"/>
        <v>Español</v>
      </c>
      <c r="AS375" s="36" t="str">
        <f t="shared" si="263"/>
        <v>Naty</v>
      </c>
      <c r="AT375" s="40" t="str">
        <f t="shared" si="263"/>
        <v>No Aplica</v>
      </c>
      <c r="AU375" s="40" t="str">
        <f t="shared" si="263"/>
        <v>No Aplica</v>
      </c>
      <c r="AV375" s="40" t="str">
        <f t="shared" si="263"/>
        <v>No Aplica</v>
      </c>
      <c r="AW375" s="35">
        <v>100110002</v>
      </c>
      <c r="AX375" s="41" t="e">
        <f t="shared" si="263"/>
        <v>#REF!</v>
      </c>
      <c r="AY375" s="46" t="str">
        <f t="shared" si="263"/>
        <v>Fruta</v>
      </c>
      <c r="AZ375" s="40">
        <f t="shared" si="263"/>
        <v>38</v>
      </c>
      <c r="BA375" s="41" t="e">
        <f>+VLOOKUP($Z375,[3]!Temporalidad[[nombre]:[Columna1]],7,0)</f>
        <v>#REF!</v>
      </c>
      <c r="BB375" s="41" t="e">
        <f>+VLOOKUP($B375,[3]!Tipo_Gráfico[#Data],2,0)</f>
        <v>#REF!</v>
      </c>
      <c r="BC375" s="36" t="str">
        <f t="shared" si="241"/>
        <v>Servicio de Impuestos Internos , Ministerio de Hacienda, Chile</v>
      </c>
      <c r="BD375" s="35" t="e">
        <f>+VLOOKUP($AA375,[3]!unidad_medida[[nombre]:[Columna1]],2,0)</f>
        <v>#REF!</v>
      </c>
      <c r="BE375" s="40" t="str">
        <f t="shared" si="264"/>
        <v>No Aplica</v>
      </c>
      <c r="BF375" s="40" t="str">
        <f t="shared" si="264"/>
        <v>No Aplica</v>
      </c>
      <c r="BG375" s="40" t="str">
        <f t="shared" si="264"/>
        <v>No Aplica</v>
      </c>
      <c r="BH375" s="41" t="e">
        <f>+VLOOKUP($AP375,[3]!Responsables[#Data],3,0)</f>
        <v>#REF!</v>
      </c>
      <c r="BI375" s="41" t="e">
        <f>+VLOOKUP($AA375,[3]!unidad_medida[[nombre]:[Columna1]],5,0)</f>
        <v>#REF!</v>
      </c>
    </row>
    <row r="376" spans="1:61" ht="24" x14ac:dyDescent="0.35">
      <c r="A376" s="58" t="s">
        <v>250</v>
      </c>
      <c r="B376" s="58" t="s">
        <v>251</v>
      </c>
      <c r="C376" s="59">
        <v>4.3</v>
      </c>
      <c r="D376" s="19">
        <f t="shared" si="235"/>
        <v>61</v>
      </c>
      <c r="E376" s="20" t="str">
        <f t="shared" si="272"/>
        <v>GR</v>
      </c>
      <c r="F376" s="21"/>
      <c r="G376" s="22"/>
      <c r="H376" s="22"/>
      <c r="I376" s="24">
        <v>100110007</v>
      </c>
      <c r="J376" s="23" t="s">
        <v>48</v>
      </c>
      <c r="K376" s="22"/>
      <c r="L376" s="22"/>
      <c r="M376" s="22"/>
      <c r="N376" s="22"/>
      <c r="O376" s="22"/>
      <c r="P376" s="53" t="str">
        <f t="shared" si="268"/>
        <v>Número de Empleados en Empresas del Sector Agrícola en cultivos de Otras legumbres según la Categoría de Tamaño Específica del Servicio de Impuestos Internos de Chile para el Año 2020 (empleados)</v>
      </c>
      <c r="Q376" s="20" t="str">
        <f t="shared" si="271"/>
        <v>Gráfico 6</v>
      </c>
      <c r="R376" s="49" t="s">
        <v>155</v>
      </c>
      <c r="S376" s="50">
        <f t="shared" ref="S376:S396" si="273">+I376</f>
        <v>100110007</v>
      </c>
      <c r="T376" s="28"/>
      <c r="U376" s="28"/>
      <c r="V376" s="28"/>
      <c r="W376" s="28"/>
      <c r="X376" s="28"/>
      <c r="Y376" s="28"/>
      <c r="Z376" s="25" t="str">
        <f t="shared" ref="Z376:Z396" si="274">+"https://analytics.zoho.com/open-view/2395394000001175301?ZOHO_CRITERIA=%224.5%22.%22Id_Categor%C3%ADa%22%3D"&amp;S376</f>
        <v>https://analytics.zoho.com/open-view/2395394000001175301?ZOHO_CRITERIA=%224.5%22.%22Id_Categor%C3%ADa%22%3D100110007</v>
      </c>
      <c r="AA376" s="29" t="s">
        <v>156</v>
      </c>
      <c r="AB376" s="30" t="str">
        <f t="shared" si="265"/>
        <v>Chile</v>
      </c>
      <c r="AC376" s="31" t="str">
        <f t="shared" si="265"/>
        <v>Año 2020</v>
      </c>
      <c r="AD376" s="32" t="str">
        <f t="shared" si="265"/>
        <v>Número</v>
      </c>
      <c r="AE376" s="30" t="str">
        <f t="shared" si="265"/>
        <v>Empleados</v>
      </c>
      <c r="AG376" s="33" t="str">
        <f t="shared" si="229"/>
        <v>Gráfico 6</v>
      </c>
      <c r="AH376" s="34" t="str">
        <f t="shared" si="239"/>
        <v>Número Empleados Agrícultura</v>
      </c>
      <c r="AI376" s="34" t="str">
        <f t="shared" si="267"/>
        <v>Ventas Estimadas de empresas dedicadas a agricultura y/o ganadería clasificadas por el Servicio de Impuestos Internos de tamaño GRANDE 3</v>
      </c>
      <c r="AJ376" s="34" t="str">
        <f t="shared" si="231"/>
        <v>Número de Empleados en Empresas del Sector Agrícola en cultivos de Otras legumbres según la Categoría de Tamaño Específica del Servicio de Impuestos Internos de Chile para el Año 2020 (empleados)</v>
      </c>
      <c r="AK376" s="35" t="str">
        <f t="shared" si="266"/>
        <v>Año 2020</v>
      </c>
      <c r="AL376" s="34" t="str">
        <f t="shared" si="266"/>
        <v>venta estimada, empresas en agricultura, cultivos, actividad económica, agricultura, ganadería</v>
      </c>
      <c r="AM376" s="36" t="str">
        <f t="shared" si="232"/>
        <v>https://analytics.zoho.com/open-view/2395394000001175301?ZOHO_CRITERIA=%224.5%22.%22Id_Categor%C3%ADa%22%3D100110007</v>
      </c>
      <c r="AN376" s="44" t="str">
        <f t="shared" si="263"/>
        <v>CHL</v>
      </c>
      <c r="AO376" s="44" t="str">
        <f t="shared" si="263"/>
        <v>País</v>
      </c>
      <c r="AP376" s="34" t="str">
        <f t="shared" si="263"/>
        <v>Número de Empleados de las empresas dedicadas a una actividad económica asociada a la agricultura o la ganadería, según tamaño de la empresa.</v>
      </c>
      <c r="AQ376" s="45">
        <f t="shared" si="263"/>
        <v>44324</v>
      </c>
      <c r="AR376" s="36" t="str">
        <f t="shared" si="263"/>
        <v>Español</v>
      </c>
      <c r="AS376" s="36" t="str">
        <f t="shared" si="263"/>
        <v>Naty</v>
      </c>
      <c r="AT376" s="40" t="str">
        <f t="shared" si="263"/>
        <v>No Aplica</v>
      </c>
      <c r="AU376" s="40" t="str">
        <f t="shared" si="263"/>
        <v>No Aplica</v>
      </c>
      <c r="AV376" s="40" t="str">
        <f t="shared" si="263"/>
        <v>No Aplica</v>
      </c>
      <c r="AW376" s="35">
        <v>100110007</v>
      </c>
      <c r="AX376" s="41" t="e">
        <f t="shared" si="263"/>
        <v>#REF!</v>
      </c>
      <c r="AY376" s="46" t="str">
        <f t="shared" si="263"/>
        <v>Fruta</v>
      </c>
      <c r="AZ376" s="40">
        <f t="shared" si="263"/>
        <v>38</v>
      </c>
      <c r="BA376" s="41" t="e">
        <f>+VLOOKUP($Z376,[3]!Temporalidad[[nombre]:[Columna1]],7,0)</f>
        <v>#REF!</v>
      </c>
      <c r="BB376" s="41" t="e">
        <f>+VLOOKUP($B376,[3]!Tipo_Gráfico[#Data],2,0)</f>
        <v>#REF!</v>
      </c>
      <c r="BC376" s="36" t="str">
        <f t="shared" si="241"/>
        <v>Servicio de Impuestos Internos , Ministerio de Hacienda, Chile</v>
      </c>
      <c r="BD376" s="35" t="e">
        <f>+VLOOKUP($AA376,[3]!unidad_medida[[nombre]:[Columna1]],2,0)</f>
        <v>#REF!</v>
      </c>
      <c r="BE376" s="40" t="str">
        <f t="shared" si="264"/>
        <v>No Aplica</v>
      </c>
      <c r="BF376" s="40" t="str">
        <f t="shared" si="264"/>
        <v>No Aplica</v>
      </c>
      <c r="BG376" s="40" t="str">
        <f t="shared" si="264"/>
        <v>No Aplica</v>
      </c>
      <c r="BH376" s="41" t="e">
        <f>+VLOOKUP($AP376,[3]!Responsables[#Data],3,0)</f>
        <v>#REF!</v>
      </c>
      <c r="BI376" s="41" t="e">
        <f>+VLOOKUP($AA376,[3]!unidad_medida[[nombre]:[Columna1]],5,0)</f>
        <v>#REF!</v>
      </c>
    </row>
    <row r="377" spans="1:61" ht="24" x14ac:dyDescent="0.35">
      <c r="A377" s="58" t="s">
        <v>250</v>
      </c>
      <c r="B377" s="58" t="s">
        <v>251</v>
      </c>
      <c r="C377" s="59">
        <v>4.3</v>
      </c>
      <c r="D377" s="19">
        <f t="shared" si="235"/>
        <v>62</v>
      </c>
      <c r="E377" s="20" t="str">
        <f t="shared" si="272"/>
        <v>GR</v>
      </c>
      <c r="F377" s="21"/>
      <c r="G377" s="22"/>
      <c r="H377" s="22"/>
      <c r="I377" s="24">
        <v>100111001</v>
      </c>
      <c r="J377" s="23" t="s">
        <v>48</v>
      </c>
      <c r="K377" s="22"/>
      <c r="L377" s="22"/>
      <c r="M377" s="22"/>
      <c r="N377" s="22"/>
      <c r="O377" s="22"/>
      <c r="P377" s="53" t="str">
        <f t="shared" si="268"/>
        <v>Número de Empleados en Empresas del Sector Agrícola en cultivos de Arroz según la Categoría de Tamaño Específica del Servicio de Impuestos Internos de Chile para el Año 2020 (empleados)</v>
      </c>
      <c r="Q377" s="20" t="str">
        <f t="shared" si="271"/>
        <v>Gráfico 6</v>
      </c>
      <c r="R377" s="49" t="s">
        <v>157</v>
      </c>
      <c r="S377" s="50">
        <f t="shared" si="273"/>
        <v>100111001</v>
      </c>
      <c r="T377" s="28"/>
      <c r="U377" s="28"/>
      <c r="V377" s="28"/>
      <c r="W377" s="28"/>
      <c r="X377" s="28"/>
      <c r="Y377" s="28"/>
      <c r="Z377" s="25" t="str">
        <f t="shared" si="274"/>
        <v>https://analytics.zoho.com/open-view/2395394000001175301?ZOHO_CRITERIA=%224.5%22.%22Id_Categor%C3%ADa%22%3D100111001</v>
      </c>
      <c r="AA377" s="29" t="s">
        <v>158</v>
      </c>
      <c r="AB377" s="30" t="str">
        <f t="shared" si="265"/>
        <v>Chile</v>
      </c>
      <c r="AC377" s="31" t="str">
        <f t="shared" si="265"/>
        <v>Año 2020</v>
      </c>
      <c r="AD377" s="32" t="str">
        <f t="shared" si="265"/>
        <v>Número</v>
      </c>
      <c r="AE377" s="30" t="str">
        <f t="shared" si="265"/>
        <v>Empleados</v>
      </c>
      <c r="AG377" s="33" t="str">
        <f t="shared" si="229"/>
        <v>Gráfico 6</v>
      </c>
      <c r="AH377" s="34" t="str">
        <f t="shared" si="239"/>
        <v>Número Empleados Agrícultura</v>
      </c>
      <c r="AI377" s="34" t="str">
        <f t="shared" si="267"/>
        <v>Ventas Estimadas de empresas dedicadas a agricultura y/o ganadería clasificadas por el Servicio de Impuestos Internos de tamaño GRANDE 3</v>
      </c>
      <c r="AJ377" s="34" t="str">
        <f t="shared" si="231"/>
        <v>Número de Empleados en Empresas del Sector Agrícola en cultivos de Arroz según la Categoría de Tamaño Específica del Servicio de Impuestos Internos de Chile para el Año 2020 (empleados)</v>
      </c>
      <c r="AK377" s="35" t="str">
        <f t="shared" si="266"/>
        <v>Año 2020</v>
      </c>
      <c r="AL377" s="34" t="str">
        <f t="shared" si="266"/>
        <v>venta estimada, empresas en agricultura, cultivos, actividad económica, agricultura, ganadería</v>
      </c>
      <c r="AM377" s="36" t="str">
        <f t="shared" si="232"/>
        <v>https://analytics.zoho.com/open-view/2395394000001175301?ZOHO_CRITERIA=%224.5%22.%22Id_Categor%C3%ADa%22%3D100111001</v>
      </c>
      <c r="AN377" s="44" t="str">
        <f t="shared" si="263"/>
        <v>CHL</v>
      </c>
      <c r="AO377" s="44" t="str">
        <f t="shared" si="263"/>
        <v>País</v>
      </c>
      <c r="AP377" s="34" t="str">
        <f t="shared" si="263"/>
        <v>Número de Empleados de las empresas dedicadas a una actividad económica asociada a la agricultura o la ganadería, según tamaño de la empresa.</v>
      </c>
      <c r="AQ377" s="45">
        <f t="shared" si="263"/>
        <v>44324</v>
      </c>
      <c r="AR377" s="36" t="str">
        <f t="shared" si="263"/>
        <v>Español</v>
      </c>
      <c r="AS377" s="36" t="str">
        <f t="shared" si="263"/>
        <v>Naty</v>
      </c>
      <c r="AT377" s="40" t="str">
        <f t="shared" si="263"/>
        <v>No Aplica</v>
      </c>
      <c r="AU377" s="40" t="str">
        <f t="shared" si="263"/>
        <v>No Aplica</v>
      </c>
      <c r="AV377" s="40" t="str">
        <f t="shared" si="263"/>
        <v>No Aplica</v>
      </c>
      <c r="AW377" s="35">
        <v>100111001</v>
      </c>
      <c r="AX377" s="41" t="e">
        <f t="shared" si="263"/>
        <v>#REF!</v>
      </c>
      <c r="AY377" s="46" t="str">
        <f t="shared" si="263"/>
        <v>Fruta</v>
      </c>
      <c r="AZ377" s="40">
        <f t="shared" si="263"/>
        <v>38</v>
      </c>
      <c r="BA377" s="41" t="e">
        <f>+VLOOKUP($Z377,[3]!Temporalidad[[nombre]:[Columna1]],7,0)</f>
        <v>#REF!</v>
      </c>
      <c r="BB377" s="41" t="e">
        <f>+VLOOKUP($B377,[3]!Tipo_Gráfico[#Data],2,0)</f>
        <v>#REF!</v>
      </c>
      <c r="BC377" s="36" t="str">
        <f t="shared" si="241"/>
        <v>Servicio de Impuestos Internos , Ministerio de Hacienda, Chile</v>
      </c>
      <c r="BD377" s="35" t="e">
        <f>+VLOOKUP($AA377,[3]!unidad_medida[[nombre]:[Columna1]],2,0)</f>
        <v>#REF!</v>
      </c>
      <c r="BE377" s="40" t="str">
        <f t="shared" si="264"/>
        <v>No Aplica</v>
      </c>
      <c r="BF377" s="40" t="str">
        <f t="shared" si="264"/>
        <v>No Aplica</v>
      </c>
      <c r="BG377" s="40" t="str">
        <f t="shared" si="264"/>
        <v>No Aplica</v>
      </c>
      <c r="BH377" s="41" t="e">
        <f>+VLOOKUP($AP377,[3]!Responsables[#Data],3,0)</f>
        <v>#REF!</v>
      </c>
      <c r="BI377" s="41" t="e">
        <f>+VLOOKUP($AA377,[3]!unidad_medida[[nombre]:[Columna1]],5,0)</f>
        <v>#REF!</v>
      </c>
    </row>
    <row r="378" spans="1:61" ht="24" x14ac:dyDescent="0.35">
      <c r="A378" s="58" t="s">
        <v>250</v>
      </c>
      <c r="B378" s="58" t="s">
        <v>251</v>
      </c>
      <c r="C378" s="59">
        <v>4.3</v>
      </c>
      <c r="D378" s="19">
        <f t="shared" si="235"/>
        <v>63</v>
      </c>
      <c r="E378" s="20" t="str">
        <f t="shared" si="272"/>
        <v>GR</v>
      </c>
      <c r="F378" s="21"/>
      <c r="G378" s="22"/>
      <c r="H378" s="22"/>
      <c r="I378" s="24">
        <v>100111002</v>
      </c>
      <c r="J378" s="23" t="s">
        <v>48</v>
      </c>
      <c r="K378" s="22"/>
      <c r="L378" s="22"/>
      <c r="M378" s="22"/>
      <c r="N378" s="22"/>
      <c r="O378" s="22"/>
      <c r="P378" s="53" t="str">
        <f t="shared" si="268"/>
        <v>Número de Empleados en Empresas del Sector Agrícola en cultivos de Trigo según la Categoría de Tamaño Específica del Servicio de Impuestos Internos de Chile para el Año 2020 (empleados)</v>
      </c>
      <c r="Q378" s="20" t="str">
        <f t="shared" si="271"/>
        <v>Gráfico 6</v>
      </c>
      <c r="R378" s="49" t="s">
        <v>159</v>
      </c>
      <c r="S378" s="50">
        <f t="shared" si="273"/>
        <v>100111002</v>
      </c>
      <c r="T378" s="28"/>
      <c r="U378" s="28"/>
      <c r="V378" s="28"/>
      <c r="W378" s="28"/>
      <c r="X378" s="28"/>
      <c r="Y378" s="28"/>
      <c r="Z378" s="25" t="str">
        <f t="shared" si="274"/>
        <v>https://analytics.zoho.com/open-view/2395394000001175301?ZOHO_CRITERIA=%224.5%22.%22Id_Categor%C3%ADa%22%3D100111002</v>
      </c>
      <c r="AA378" s="29" t="s">
        <v>160</v>
      </c>
      <c r="AB378" s="30" t="str">
        <f t="shared" si="265"/>
        <v>Chile</v>
      </c>
      <c r="AC378" s="31" t="str">
        <f t="shared" si="265"/>
        <v>Año 2020</v>
      </c>
      <c r="AD378" s="32" t="str">
        <f t="shared" si="265"/>
        <v>Número</v>
      </c>
      <c r="AE378" s="30" t="str">
        <f t="shared" si="265"/>
        <v>Empleados</v>
      </c>
      <c r="AG378" s="33" t="str">
        <f t="shared" si="229"/>
        <v>Gráfico 6</v>
      </c>
      <c r="AH378" s="34" t="str">
        <f t="shared" si="239"/>
        <v>Número Empleados Agrícultura</v>
      </c>
      <c r="AI378" s="34" t="str">
        <f t="shared" si="267"/>
        <v>Ventas Estimadas de empresas dedicadas a agricultura y/o ganadería clasificadas por el Servicio de Impuestos Internos de tamaño GRANDE 3</v>
      </c>
      <c r="AJ378" s="34" t="str">
        <f t="shared" si="231"/>
        <v>Número de Empleados en Empresas del Sector Agrícola en cultivos de Trigo según la Categoría de Tamaño Específica del Servicio de Impuestos Internos de Chile para el Año 2020 (empleados)</v>
      </c>
      <c r="AK378" s="35" t="str">
        <f t="shared" si="266"/>
        <v>Año 2020</v>
      </c>
      <c r="AL378" s="34" t="str">
        <f t="shared" si="266"/>
        <v>venta estimada, empresas en agricultura, cultivos, actividad económica, agricultura, ganadería</v>
      </c>
      <c r="AM378" s="36" t="str">
        <f t="shared" si="232"/>
        <v>https://analytics.zoho.com/open-view/2395394000001175301?ZOHO_CRITERIA=%224.5%22.%22Id_Categor%C3%ADa%22%3D100111002</v>
      </c>
      <c r="AN378" s="44" t="str">
        <f t="shared" si="263"/>
        <v>CHL</v>
      </c>
      <c r="AO378" s="44" t="str">
        <f t="shared" si="263"/>
        <v>País</v>
      </c>
      <c r="AP378" s="34" t="str">
        <f t="shared" si="263"/>
        <v>Número de Empleados de las empresas dedicadas a una actividad económica asociada a la agricultura o la ganadería, según tamaño de la empresa.</v>
      </c>
      <c r="AQ378" s="45">
        <f t="shared" si="263"/>
        <v>44324</v>
      </c>
      <c r="AR378" s="36" t="str">
        <f t="shared" si="263"/>
        <v>Español</v>
      </c>
      <c r="AS378" s="36" t="str">
        <f t="shared" si="263"/>
        <v>Naty</v>
      </c>
      <c r="AT378" s="40" t="str">
        <f t="shared" si="263"/>
        <v>No Aplica</v>
      </c>
      <c r="AU378" s="40" t="str">
        <f t="shared" si="263"/>
        <v>No Aplica</v>
      </c>
      <c r="AV378" s="40" t="str">
        <f t="shared" si="263"/>
        <v>No Aplica</v>
      </c>
      <c r="AW378" s="35">
        <v>100111002</v>
      </c>
      <c r="AX378" s="41" t="e">
        <f t="shared" si="263"/>
        <v>#REF!</v>
      </c>
      <c r="AY378" s="46" t="str">
        <f t="shared" si="263"/>
        <v>Fruta</v>
      </c>
      <c r="AZ378" s="40">
        <f t="shared" si="263"/>
        <v>38</v>
      </c>
      <c r="BA378" s="41" t="e">
        <f>+VLOOKUP($Z378,[3]!Temporalidad[[nombre]:[Columna1]],7,0)</f>
        <v>#REF!</v>
      </c>
      <c r="BB378" s="41" t="e">
        <f>+VLOOKUP($B378,[3]!Tipo_Gráfico[#Data],2,0)</f>
        <v>#REF!</v>
      </c>
      <c r="BC378" s="36" t="str">
        <f t="shared" si="241"/>
        <v>Servicio de Impuestos Internos , Ministerio de Hacienda, Chile</v>
      </c>
      <c r="BD378" s="35" t="e">
        <f>+VLOOKUP($AA378,[3]!unidad_medida[[nombre]:[Columna1]],2,0)</f>
        <v>#REF!</v>
      </c>
      <c r="BE378" s="40" t="str">
        <f t="shared" si="264"/>
        <v>No Aplica</v>
      </c>
      <c r="BF378" s="40" t="str">
        <f t="shared" si="264"/>
        <v>No Aplica</v>
      </c>
      <c r="BG378" s="40" t="str">
        <f t="shared" si="264"/>
        <v>No Aplica</v>
      </c>
      <c r="BH378" s="41" t="e">
        <f>+VLOOKUP($AP378,[3]!Responsables[#Data],3,0)</f>
        <v>#REF!</v>
      </c>
      <c r="BI378" s="41" t="e">
        <f>+VLOOKUP($AA378,[3]!unidad_medida[[nombre]:[Columna1]],5,0)</f>
        <v>#REF!</v>
      </c>
    </row>
    <row r="379" spans="1:61" ht="24" x14ac:dyDescent="0.35">
      <c r="A379" s="58" t="s">
        <v>250</v>
      </c>
      <c r="B379" s="58" t="s">
        <v>251</v>
      </c>
      <c r="C379" s="59">
        <v>4.3</v>
      </c>
      <c r="D379" s="19">
        <f t="shared" si="235"/>
        <v>64</v>
      </c>
      <c r="E379" s="20" t="str">
        <f t="shared" si="272"/>
        <v>GR</v>
      </c>
      <c r="F379" s="21"/>
      <c r="G379" s="22"/>
      <c r="H379" s="22"/>
      <c r="I379" s="24">
        <v>100111003</v>
      </c>
      <c r="J379" s="23" t="s">
        <v>48</v>
      </c>
      <c r="K379" s="22"/>
      <c r="L379" s="22"/>
      <c r="M379" s="22"/>
      <c r="N379" s="22"/>
      <c r="O379" s="22"/>
      <c r="P379" s="53" t="str">
        <f t="shared" si="268"/>
        <v>Número de Empleados en Empresas del Sector Agrícola en cultivos de Maíz según la Categoría de Tamaño Específica del Servicio de Impuestos Internos de Chile para el Año 2020 (empleados)</v>
      </c>
      <c r="Q379" s="20" t="str">
        <f t="shared" si="271"/>
        <v>Gráfico 6</v>
      </c>
      <c r="R379" s="49" t="s">
        <v>161</v>
      </c>
      <c r="S379" s="50">
        <f t="shared" si="273"/>
        <v>100111003</v>
      </c>
      <c r="T379" s="28"/>
      <c r="U379" s="28"/>
      <c r="V379" s="28"/>
      <c r="W379" s="28"/>
      <c r="X379" s="28"/>
      <c r="Y379" s="28"/>
      <c r="Z379" s="25" t="str">
        <f t="shared" si="274"/>
        <v>https://analytics.zoho.com/open-view/2395394000001175301?ZOHO_CRITERIA=%224.5%22.%22Id_Categor%C3%ADa%22%3D100111003</v>
      </c>
      <c r="AA379" s="29" t="s">
        <v>162</v>
      </c>
      <c r="AB379" s="30" t="str">
        <f t="shared" si="265"/>
        <v>Chile</v>
      </c>
      <c r="AC379" s="31" t="str">
        <f t="shared" si="265"/>
        <v>Año 2020</v>
      </c>
      <c r="AD379" s="32" t="str">
        <f t="shared" si="265"/>
        <v>Número</v>
      </c>
      <c r="AE379" s="30" t="str">
        <f t="shared" si="265"/>
        <v>Empleados</v>
      </c>
      <c r="AG379" s="33" t="str">
        <f t="shared" si="229"/>
        <v>Gráfico 6</v>
      </c>
      <c r="AH379" s="34" t="str">
        <f t="shared" si="239"/>
        <v>Número Empleados Agrícultura</v>
      </c>
      <c r="AI379" s="34" t="str">
        <f t="shared" si="267"/>
        <v>Ventas Estimadas de empresas dedicadas a agricultura y/o ganadería clasificadas por el Servicio de Impuestos Internos de tamaño GRANDE 3</v>
      </c>
      <c r="AJ379" s="34" t="str">
        <f t="shared" si="231"/>
        <v>Número de Empleados en Empresas del Sector Agrícola en cultivos de Maíz según la Categoría de Tamaño Específica del Servicio de Impuestos Internos de Chile para el Año 2020 (empleados)</v>
      </c>
      <c r="AK379" s="35" t="str">
        <f t="shared" si="266"/>
        <v>Año 2020</v>
      </c>
      <c r="AL379" s="34" t="str">
        <f t="shared" si="266"/>
        <v>venta estimada, empresas en agricultura, cultivos, actividad económica, agricultura, ganadería</v>
      </c>
      <c r="AM379" s="36" t="str">
        <f t="shared" si="232"/>
        <v>https://analytics.zoho.com/open-view/2395394000001175301?ZOHO_CRITERIA=%224.5%22.%22Id_Categor%C3%ADa%22%3D100111003</v>
      </c>
      <c r="AN379" s="44" t="str">
        <f t="shared" si="263"/>
        <v>CHL</v>
      </c>
      <c r="AO379" s="44" t="str">
        <f t="shared" si="263"/>
        <v>País</v>
      </c>
      <c r="AP379" s="34" t="str">
        <f t="shared" si="263"/>
        <v>Número de Empleados de las empresas dedicadas a una actividad económica asociada a la agricultura o la ganadería, según tamaño de la empresa.</v>
      </c>
      <c r="AQ379" s="45">
        <f t="shared" si="263"/>
        <v>44324</v>
      </c>
      <c r="AR379" s="36" t="str">
        <f t="shared" si="263"/>
        <v>Español</v>
      </c>
      <c r="AS379" s="36" t="str">
        <f t="shared" si="263"/>
        <v>Naty</v>
      </c>
      <c r="AT379" s="40" t="str">
        <f t="shared" si="263"/>
        <v>No Aplica</v>
      </c>
      <c r="AU379" s="40" t="str">
        <f t="shared" si="263"/>
        <v>No Aplica</v>
      </c>
      <c r="AV379" s="40" t="str">
        <f t="shared" si="263"/>
        <v>No Aplica</v>
      </c>
      <c r="AW379" s="35">
        <v>100111003</v>
      </c>
      <c r="AX379" s="41" t="e">
        <f t="shared" si="263"/>
        <v>#REF!</v>
      </c>
      <c r="AY379" s="46" t="str">
        <f t="shared" si="263"/>
        <v>Fruta</v>
      </c>
      <c r="AZ379" s="40">
        <f t="shared" si="263"/>
        <v>38</v>
      </c>
      <c r="BA379" s="41" t="e">
        <f>+VLOOKUP($Z379,[3]!Temporalidad[[nombre]:[Columna1]],7,0)</f>
        <v>#REF!</v>
      </c>
      <c r="BB379" s="41" t="e">
        <f>+VLOOKUP($B379,[3]!Tipo_Gráfico[#Data],2,0)</f>
        <v>#REF!</v>
      </c>
      <c r="BC379" s="36" t="str">
        <f t="shared" si="241"/>
        <v>Servicio de Impuestos Internos , Ministerio de Hacienda, Chile</v>
      </c>
      <c r="BD379" s="35" t="e">
        <f>+VLOOKUP($AA379,[3]!unidad_medida[[nombre]:[Columna1]],2,0)</f>
        <v>#REF!</v>
      </c>
      <c r="BE379" s="40" t="str">
        <f t="shared" si="264"/>
        <v>No Aplica</v>
      </c>
      <c r="BF379" s="40" t="str">
        <f t="shared" si="264"/>
        <v>No Aplica</v>
      </c>
      <c r="BG379" s="40" t="str">
        <f t="shared" si="264"/>
        <v>No Aplica</v>
      </c>
      <c r="BH379" s="41" t="e">
        <f>+VLOOKUP($AP379,[3]!Responsables[#Data],3,0)</f>
        <v>#REF!</v>
      </c>
      <c r="BI379" s="41" t="e">
        <f>+VLOOKUP($AA379,[3]!unidad_medida[[nombre]:[Columna1]],5,0)</f>
        <v>#REF!</v>
      </c>
    </row>
    <row r="380" spans="1:61" ht="24" x14ac:dyDescent="0.35">
      <c r="A380" s="58" t="s">
        <v>250</v>
      </c>
      <c r="B380" s="58" t="s">
        <v>251</v>
      </c>
      <c r="C380" s="59">
        <v>4.3</v>
      </c>
      <c r="D380" s="19">
        <f t="shared" si="235"/>
        <v>65</v>
      </c>
      <c r="E380" s="20" t="str">
        <f t="shared" si="272"/>
        <v>GR</v>
      </c>
      <c r="F380" s="21"/>
      <c r="G380" s="22"/>
      <c r="H380" s="22"/>
      <c r="I380" s="24">
        <v>100111004</v>
      </c>
      <c r="J380" s="23" t="s">
        <v>48</v>
      </c>
      <c r="K380" s="22"/>
      <c r="L380" s="22"/>
      <c r="M380" s="22"/>
      <c r="N380" s="22"/>
      <c r="O380" s="22"/>
      <c r="P380" s="53" t="str">
        <f t="shared" si="268"/>
        <v>Número de Empleados en Empresas del Sector Agrícola en cultivos de Cebada según la Categoría de Tamaño Específica del Servicio de Impuestos Internos de Chile para el Año 2020 (empleados)</v>
      </c>
      <c r="Q380" s="20" t="str">
        <f t="shared" si="271"/>
        <v>Gráfico 6</v>
      </c>
      <c r="R380" s="49" t="s">
        <v>163</v>
      </c>
      <c r="S380" s="50">
        <f t="shared" si="273"/>
        <v>100111004</v>
      </c>
      <c r="T380" s="28"/>
      <c r="U380" s="28"/>
      <c r="V380" s="28"/>
      <c r="W380" s="28"/>
      <c r="X380" s="28"/>
      <c r="Y380" s="28"/>
      <c r="Z380" s="25" t="str">
        <f t="shared" si="274"/>
        <v>https://analytics.zoho.com/open-view/2395394000001175301?ZOHO_CRITERIA=%224.5%22.%22Id_Categor%C3%ADa%22%3D100111004</v>
      </c>
      <c r="AA380" s="29" t="s">
        <v>164</v>
      </c>
      <c r="AB380" s="30" t="str">
        <f t="shared" si="265"/>
        <v>Chile</v>
      </c>
      <c r="AC380" s="31" t="str">
        <f t="shared" si="265"/>
        <v>Año 2020</v>
      </c>
      <c r="AD380" s="32" t="str">
        <f t="shared" si="265"/>
        <v>Número</v>
      </c>
      <c r="AE380" s="30" t="str">
        <f t="shared" si="265"/>
        <v>Empleados</v>
      </c>
      <c r="AG380" s="33" t="str">
        <f t="shared" si="229"/>
        <v>Gráfico 6</v>
      </c>
      <c r="AH380" s="34" t="str">
        <f t="shared" si="239"/>
        <v>Número Empleados Agrícultura</v>
      </c>
      <c r="AI380" s="34" t="str">
        <f t="shared" si="267"/>
        <v>Ventas Estimadas de empresas dedicadas a agricultura y/o ganadería clasificadas por el Servicio de Impuestos Internos de tamaño GRANDE 3</v>
      </c>
      <c r="AJ380" s="34" t="str">
        <f t="shared" si="231"/>
        <v>Número de Empleados en Empresas del Sector Agrícola en cultivos de Cebada según la Categoría de Tamaño Específica del Servicio de Impuestos Internos de Chile para el Año 2020 (empleados)</v>
      </c>
      <c r="AK380" s="35" t="str">
        <f t="shared" si="266"/>
        <v>Año 2020</v>
      </c>
      <c r="AL380" s="34" t="str">
        <f t="shared" si="266"/>
        <v>venta estimada, empresas en agricultura, cultivos, actividad económica, agricultura, ganadería</v>
      </c>
      <c r="AM380" s="36" t="str">
        <f t="shared" si="232"/>
        <v>https://analytics.zoho.com/open-view/2395394000001175301?ZOHO_CRITERIA=%224.5%22.%22Id_Categor%C3%ADa%22%3D100111004</v>
      </c>
      <c r="AN380" s="44" t="str">
        <f t="shared" si="263"/>
        <v>CHL</v>
      </c>
      <c r="AO380" s="44" t="str">
        <f t="shared" si="263"/>
        <v>País</v>
      </c>
      <c r="AP380" s="34" t="str">
        <f t="shared" si="263"/>
        <v>Número de Empleados de las empresas dedicadas a una actividad económica asociada a la agricultura o la ganadería, según tamaño de la empresa.</v>
      </c>
      <c r="AQ380" s="45">
        <f t="shared" si="263"/>
        <v>44324</v>
      </c>
      <c r="AR380" s="36" t="str">
        <f t="shared" si="263"/>
        <v>Español</v>
      </c>
      <c r="AS380" s="36" t="str">
        <f t="shared" si="263"/>
        <v>Naty</v>
      </c>
      <c r="AT380" s="40" t="str">
        <f t="shared" si="263"/>
        <v>No Aplica</v>
      </c>
      <c r="AU380" s="40" t="str">
        <f t="shared" si="263"/>
        <v>No Aplica</v>
      </c>
      <c r="AV380" s="40" t="str">
        <f t="shared" si="263"/>
        <v>No Aplica</v>
      </c>
      <c r="AW380" s="35">
        <v>100111004</v>
      </c>
      <c r="AX380" s="41" t="e">
        <f t="shared" si="263"/>
        <v>#REF!</v>
      </c>
      <c r="AY380" s="46" t="str">
        <f t="shared" si="263"/>
        <v>Fruta</v>
      </c>
      <c r="AZ380" s="40">
        <f t="shared" si="263"/>
        <v>38</v>
      </c>
      <c r="BA380" s="41" t="e">
        <f>+VLOOKUP($Z380,[3]!Temporalidad[[nombre]:[Columna1]],7,0)</f>
        <v>#REF!</v>
      </c>
      <c r="BB380" s="41" t="e">
        <f>+VLOOKUP($B380,[3]!Tipo_Gráfico[#Data],2,0)</f>
        <v>#REF!</v>
      </c>
      <c r="BC380" s="36" t="str">
        <f t="shared" si="241"/>
        <v>Servicio de Impuestos Internos , Ministerio de Hacienda, Chile</v>
      </c>
      <c r="BD380" s="35" t="e">
        <f>+VLOOKUP($AA380,[3]!unidad_medida[[nombre]:[Columna1]],2,0)</f>
        <v>#REF!</v>
      </c>
      <c r="BE380" s="40" t="str">
        <f t="shared" si="264"/>
        <v>No Aplica</v>
      </c>
      <c r="BF380" s="40" t="str">
        <f t="shared" si="264"/>
        <v>No Aplica</v>
      </c>
      <c r="BG380" s="40" t="str">
        <f t="shared" si="264"/>
        <v>No Aplica</v>
      </c>
      <c r="BH380" s="41" t="e">
        <f>+VLOOKUP($AP380,[3]!Responsables[#Data],3,0)</f>
        <v>#REF!</v>
      </c>
      <c r="BI380" s="41" t="e">
        <f>+VLOOKUP($AA380,[3]!unidad_medida[[nombre]:[Columna1]],5,0)</f>
        <v>#REF!</v>
      </c>
    </row>
    <row r="381" spans="1:61" ht="24" x14ac:dyDescent="0.35">
      <c r="A381" s="58" t="s">
        <v>250</v>
      </c>
      <c r="B381" s="58" t="s">
        <v>251</v>
      </c>
      <c r="C381" s="59">
        <v>4.3</v>
      </c>
      <c r="D381" s="19">
        <f t="shared" si="235"/>
        <v>66</v>
      </c>
      <c r="E381" s="20" t="str">
        <f t="shared" si="272"/>
        <v>GR</v>
      </c>
      <c r="F381" s="21"/>
      <c r="G381" s="22"/>
      <c r="H381" s="22"/>
      <c r="I381" s="24">
        <v>100111005</v>
      </c>
      <c r="J381" s="23" t="s">
        <v>48</v>
      </c>
      <c r="K381" s="22"/>
      <c r="L381" s="22"/>
      <c r="M381" s="22"/>
      <c r="N381" s="22"/>
      <c r="O381" s="22"/>
      <c r="P381" s="53" t="str">
        <f t="shared" si="268"/>
        <v>Número de Empleados en Empresas del Sector Agrícola en cultivos de Avena según la Categoría de Tamaño Específica del Servicio de Impuestos Internos de Chile para el Año 2020 (empleados)</v>
      </c>
      <c r="Q381" s="20" t="str">
        <f t="shared" si="271"/>
        <v>Gráfico 6</v>
      </c>
      <c r="R381" s="49" t="s">
        <v>165</v>
      </c>
      <c r="S381" s="50">
        <f t="shared" si="273"/>
        <v>100111005</v>
      </c>
      <c r="T381" s="28"/>
      <c r="U381" s="28"/>
      <c r="V381" s="28"/>
      <c r="W381" s="28"/>
      <c r="X381" s="28"/>
      <c r="Y381" s="28"/>
      <c r="Z381" s="25" t="str">
        <f t="shared" si="274"/>
        <v>https://analytics.zoho.com/open-view/2395394000001175301?ZOHO_CRITERIA=%224.5%22.%22Id_Categor%C3%ADa%22%3D100111005</v>
      </c>
      <c r="AA381" s="29" t="s">
        <v>166</v>
      </c>
      <c r="AB381" s="30" t="str">
        <f t="shared" si="265"/>
        <v>Chile</v>
      </c>
      <c r="AC381" s="31" t="str">
        <f t="shared" si="265"/>
        <v>Año 2020</v>
      </c>
      <c r="AD381" s="32" t="str">
        <f t="shared" si="265"/>
        <v>Número</v>
      </c>
      <c r="AE381" s="30" t="str">
        <f t="shared" si="265"/>
        <v>Empleados</v>
      </c>
      <c r="AG381" s="33" t="str">
        <f t="shared" ref="AG381:AG444" si="275">+IF(Q381="","",Q381)</f>
        <v>Gráfico 6</v>
      </c>
      <c r="AH381" s="34" t="str">
        <f t="shared" si="239"/>
        <v>Número Empleados Agrícultura</v>
      </c>
      <c r="AI381" s="34" t="str">
        <f t="shared" si="267"/>
        <v>Ventas Estimadas de empresas dedicadas a agricultura y/o ganadería clasificadas por el Servicio de Impuestos Internos de tamaño GRANDE 3</v>
      </c>
      <c r="AJ381" s="34" t="str">
        <f t="shared" ref="AJ381:AJ444" si="276">+P381</f>
        <v>Número de Empleados en Empresas del Sector Agrícola en cultivos de Avena según la Categoría de Tamaño Específica del Servicio de Impuestos Internos de Chile para el Año 2020 (empleados)</v>
      </c>
      <c r="AK381" s="35" t="str">
        <f t="shared" si="266"/>
        <v>Año 2020</v>
      </c>
      <c r="AL381" s="34" t="str">
        <f t="shared" si="266"/>
        <v>venta estimada, empresas en agricultura, cultivos, actividad económica, agricultura, ganadería</v>
      </c>
      <c r="AM381" s="36" t="str">
        <f t="shared" ref="AM381:AM444" si="277">+AA381</f>
        <v>https://analytics.zoho.com/open-view/2395394000001175301?ZOHO_CRITERIA=%224.5%22.%22Id_Categor%C3%ADa%22%3D100111005</v>
      </c>
      <c r="AN381" s="44" t="str">
        <f t="shared" ref="AN381:AV396" si="278">+AN380</f>
        <v>CHL</v>
      </c>
      <c r="AO381" s="44" t="str">
        <f t="shared" si="278"/>
        <v>País</v>
      </c>
      <c r="AP381" s="34" t="str">
        <f t="shared" si="278"/>
        <v>Número de Empleados de las empresas dedicadas a una actividad económica asociada a la agricultura o la ganadería, según tamaño de la empresa.</v>
      </c>
      <c r="AQ381" s="45">
        <f t="shared" si="278"/>
        <v>44324</v>
      </c>
      <c r="AR381" s="36" t="str">
        <f t="shared" si="278"/>
        <v>Español</v>
      </c>
      <c r="AS381" s="36" t="str">
        <f t="shared" si="278"/>
        <v>Naty</v>
      </c>
      <c r="AT381" s="40" t="str">
        <f t="shared" si="278"/>
        <v>No Aplica</v>
      </c>
      <c r="AU381" s="40" t="str">
        <f t="shared" si="278"/>
        <v>No Aplica</v>
      </c>
      <c r="AV381" s="40" t="str">
        <f t="shared" si="278"/>
        <v>No Aplica</v>
      </c>
      <c r="AW381" s="35">
        <v>100111005</v>
      </c>
      <c r="AX381" s="41" t="e">
        <f t="shared" ref="AX381:AZ396" si="279">+AX380</f>
        <v>#REF!</v>
      </c>
      <c r="AY381" s="46" t="str">
        <f t="shared" si="279"/>
        <v>Fruta</v>
      </c>
      <c r="AZ381" s="40">
        <f t="shared" si="279"/>
        <v>38</v>
      </c>
      <c r="BA381" s="41" t="e">
        <f>+VLOOKUP($Z381,[3]!Temporalidad[[nombre]:[Columna1]],7,0)</f>
        <v>#REF!</v>
      </c>
      <c r="BB381" s="41" t="e">
        <f>+VLOOKUP($B381,[3]!Tipo_Gráfico[#Data],2,0)</f>
        <v>#REF!</v>
      </c>
      <c r="BC381" s="36" t="str">
        <f t="shared" si="241"/>
        <v>Servicio de Impuestos Internos , Ministerio de Hacienda, Chile</v>
      </c>
      <c r="BD381" s="35" t="e">
        <f>+VLOOKUP($AA381,[3]!unidad_medida[[nombre]:[Columna1]],2,0)</f>
        <v>#REF!</v>
      </c>
      <c r="BE381" s="40" t="str">
        <f t="shared" ref="BE381:BG396" si="280">+BE380</f>
        <v>No Aplica</v>
      </c>
      <c r="BF381" s="40" t="str">
        <f t="shared" si="280"/>
        <v>No Aplica</v>
      </c>
      <c r="BG381" s="40" t="str">
        <f t="shared" si="280"/>
        <v>No Aplica</v>
      </c>
      <c r="BH381" s="41" t="e">
        <f>+VLOOKUP($AP381,[3]!Responsables[#Data],3,0)</f>
        <v>#REF!</v>
      </c>
      <c r="BI381" s="41" t="e">
        <f>+VLOOKUP($AA381,[3]!unidad_medida[[nombre]:[Columna1]],5,0)</f>
        <v>#REF!</v>
      </c>
    </row>
    <row r="382" spans="1:61" ht="24" x14ac:dyDescent="0.35">
      <c r="A382" s="58" t="s">
        <v>250</v>
      </c>
      <c r="B382" s="58" t="s">
        <v>251</v>
      </c>
      <c r="C382" s="59">
        <v>4.3</v>
      </c>
      <c r="D382" s="19">
        <f t="shared" ref="D382:D445" si="281">+IF(E382="","",D381+1)</f>
        <v>67</v>
      </c>
      <c r="E382" s="20" t="str">
        <f t="shared" si="272"/>
        <v>GR</v>
      </c>
      <c r="F382" s="21"/>
      <c r="G382" s="22"/>
      <c r="H382" s="22"/>
      <c r="I382" s="24">
        <v>100111011</v>
      </c>
      <c r="J382" s="23" t="s">
        <v>48</v>
      </c>
      <c r="K382" s="22"/>
      <c r="L382" s="22"/>
      <c r="M382" s="22"/>
      <c r="N382" s="22"/>
      <c r="O382" s="22"/>
      <c r="P382" s="53" t="str">
        <f t="shared" si="268"/>
        <v>Número de Empleados en Empresas del Sector Agrícola en cultivos de Otros cereales según la Categoría de Tamaño Específica del Servicio de Impuestos Internos de Chile para el Año 2020 (empleados)</v>
      </c>
      <c r="Q382" s="20" t="str">
        <f t="shared" si="271"/>
        <v>Gráfico 6</v>
      </c>
      <c r="R382" s="49" t="s">
        <v>167</v>
      </c>
      <c r="S382" s="50">
        <f t="shared" si="273"/>
        <v>100111011</v>
      </c>
      <c r="T382" s="28"/>
      <c r="U382" s="28"/>
      <c r="V382" s="28"/>
      <c r="W382" s="28"/>
      <c r="X382" s="28"/>
      <c r="Y382" s="28"/>
      <c r="Z382" s="25" t="str">
        <f t="shared" si="274"/>
        <v>https://analytics.zoho.com/open-view/2395394000001175301?ZOHO_CRITERIA=%224.5%22.%22Id_Categor%C3%ADa%22%3D100111011</v>
      </c>
      <c r="AA382" s="29" t="s">
        <v>168</v>
      </c>
      <c r="AB382" s="30" t="str">
        <f t="shared" ref="AB382:AE397" si="282">+AB381</f>
        <v>Chile</v>
      </c>
      <c r="AC382" s="31" t="str">
        <f t="shared" si="282"/>
        <v>Año 2020</v>
      </c>
      <c r="AD382" s="32" t="str">
        <f t="shared" si="282"/>
        <v>Número</v>
      </c>
      <c r="AE382" s="30" t="str">
        <f t="shared" si="282"/>
        <v>Empleados</v>
      </c>
      <c r="AG382" s="33" t="str">
        <f t="shared" si="275"/>
        <v>Gráfico 6</v>
      </c>
      <c r="AH382" s="34" t="str">
        <f t="shared" ref="AH382:AI432" si="283">+AH381</f>
        <v>Número Empleados Agrícultura</v>
      </c>
      <c r="AI382" s="34" t="str">
        <f t="shared" si="267"/>
        <v>Ventas Estimadas de empresas dedicadas a agricultura y/o ganadería clasificadas por el Servicio de Impuestos Internos de tamaño GRANDE 3</v>
      </c>
      <c r="AJ382" s="34" t="str">
        <f t="shared" si="276"/>
        <v>Número de Empleados en Empresas del Sector Agrícola en cultivos de Otros cereales según la Categoría de Tamaño Específica del Servicio de Impuestos Internos de Chile para el Año 2020 (empleados)</v>
      </c>
      <c r="AK382" s="35" t="str">
        <f t="shared" ref="AK382:AL397" si="284">+AK381</f>
        <v>Año 2020</v>
      </c>
      <c r="AL382" s="34" t="str">
        <f t="shared" si="284"/>
        <v>venta estimada, empresas en agricultura, cultivos, actividad económica, agricultura, ganadería</v>
      </c>
      <c r="AM382" s="36" t="str">
        <f t="shared" si="277"/>
        <v>https://analytics.zoho.com/open-view/2395394000001175301?ZOHO_CRITERIA=%224.5%22.%22Id_Categor%C3%ADa%22%3D100111011</v>
      </c>
      <c r="AN382" s="44" t="str">
        <f t="shared" si="278"/>
        <v>CHL</v>
      </c>
      <c r="AO382" s="44" t="str">
        <f t="shared" si="278"/>
        <v>País</v>
      </c>
      <c r="AP382" s="34" t="str">
        <f t="shared" si="278"/>
        <v>Número de Empleados de las empresas dedicadas a una actividad económica asociada a la agricultura o la ganadería, según tamaño de la empresa.</v>
      </c>
      <c r="AQ382" s="45">
        <f t="shared" si="278"/>
        <v>44324</v>
      </c>
      <c r="AR382" s="36" t="str">
        <f t="shared" si="278"/>
        <v>Español</v>
      </c>
      <c r="AS382" s="36" t="str">
        <f t="shared" si="278"/>
        <v>Naty</v>
      </c>
      <c r="AT382" s="40" t="str">
        <f t="shared" si="278"/>
        <v>No Aplica</v>
      </c>
      <c r="AU382" s="40" t="str">
        <f t="shared" si="278"/>
        <v>No Aplica</v>
      </c>
      <c r="AV382" s="40" t="str">
        <f t="shared" si="278"/>
        <v>No Aplica</v>
      </c>
      <c r="AW382" s="35">
        <v>100111011</v>
      </c>
      <c r="AX382" s="41" t="e">
        <f t="shared" si="279"/>
        <v>#REF!</v>
      </c>
      <c r="AY382" s="46" t="str">
        <f t="shared" si="279"/>
        <v>Fruta</v>
      </c>
      <c r="AZ382" s="40">
        <f t="shared" si="279"/>
        <v>38</v>
      </c>
      <c r="BA382" s="41" t="e">
        <f>+VLOOKUP($Z382,[3]!Temporalidad[[nombre]:[Columna1]],7,0)</f>
        <v>#REF!</v>
      </c>
      <c r="BB382" s="41" t="e">
        <f>+VLOOKUP($B382,[3]!Tipo_Gráfico[#Data],2,0)</f>
        <v>#REF!</v>
      </c>
      <c r="BC382" s="36" t="str">
        <f t="shared" ref="BC382:BC445" si="285">+BC381</f>
        <v>Servicio de Impuestos Internos , Ministerio de Hacienda, Chile</v>
      </c>
      <c r="BD382" s="35" t="e">
        <f>+VLOOKUP($AA382,[3]!unidad_medida[[nombre]:[Columna1]],2,0)</f>
        <v>#REF!</v>
      </c>
      <c r="BE382" s="40" t="str">
        <f t="shared" si="280"/>
        <v>No Aplica</v>
      </c>
      <c r="BF382" s="40" t="str">
        <f t="shared" si="280"/>
        <v>No Aplica</v>
      </c>
      <c r="BG382" s="40" t="str">
        <f t="shared" si="280"/>
        <v>No Aplica</v>
      </c>
      <c r="BH382" s="41" t="e">
        <f>+VLOOKUP($AP382,[3]!Responsables[#Data],3,0)</f>
        <v>#REF!</v>
      </c>
      <c r="BI382" s="41" t="e">
        <f>+VLOOKUP($AA382,[3]!unidad_medida[[nombre]:[Columna1]],5,0)</f>
        <v>#REF!</v>
      </c>
    </row>
    <row r="383" spans="1:61" ht="24" x14ac:dyDescent="0.35">
      <c r="A383" s="58" t="s">
        <v>250</v>
      </c>
      <c r="B383" s="58" t="s">
        <v>251</v>
      </c>
      <c r="C383" s="59">
        <v>4.3</v>
      </c>
      <c r="D383" s="19">
        <f t="shared" si="281"/>
        <v>68</v>
      </c>
      <c r="E383" s="20" t="str">
        <f t="shared" si="272"/>
        <v>GR</v>
      </c>
      <c r="F383" s="21"/>
      <c r="G383" s="22"/>
      <c r="H383" s="22"/>
      <c r="I383" s="24">
        <v>100112046</v>
      </c>
      <c r="J383" s="23" t="s">
        <v>48</v>
      </c>
      <c r="K383" s="22"/>
      <c r="L383" s="22"/>
      <c r="M383" s="22"/>
      <c r="N383" s="22"/>
      <c r="O383" s="22"/>
      <c r="P383" s="53" t="str">
        <f t="shared" si="268"/>
        <v>Número de Empleados en Empresas del Sector Agrícola en cultivos de Hortalizas y melones según la Categoría de Tamaño Específica del Servicio de Impuestos Internos de Chile para el Año 2020 (empleados)</v>
      </c>
      <c r="Q383" s="20" t="str">
        <f t="shared" si="271"/>
        <v>Gráfico 6</v>
      </c>
      <c r="R383" s="49" t="s">
        <v>169</v>
      </c>
      <c r="S383" s="50">
        <f t="shared" si="273"/>
        <v>100112046</v>
      </c>
      <c r="T383" s="28"/>
      <c r="U383" s="28"/>
      <c r="V383" s="28"/>
      <c r="W383" s="28"/>
      <c r="X383" s="28"/>
      <c r="Y383" s="28"/>
      <c r="Z383" s="25" t="str">
        <f t="shared" si="274"/>
        <v>https://analytics.zoho.com/open-view/2395394000001175301?ZOHO_CRITERIA=%224.5%22.%22Id_Categor%C3%ADa%22%3D100112046</v>
      </c>
      <c r="AA383" s="29" t="s">
        <v>170</v>
      </c>
      <c r="AB383" s="30" t="str">
        <f t="shared" si="282"/>
        <v>Chile</v>
      </c>
      <c r="AC383" s="31" t="str">
        <f t="shared" si="282"/>
        <v>Año 2020</v>
      </c>
      <c r="AD383" s="32" t="str">
        <f t="shared" si="282"/>
        <v>Número</v>
      </c>
      <c r="AE383" s="30" t="str">
        <f t="shared" si="282"/>
        <v>Empleados</v>
      </c>
      <c r="AG383" s="33" t="str">
        <f t="shared" si="275"/>
        <v>Gráfico 6</v>
      </c>
      <c r="AH383" s="34" t="str">
        <f t="shared" si="283"/>
        <v>Número Empleados Agrícultura</v>
      </c>
      <c r="AI383" s="34" t="str">
        <f t="shared" si="267"/>
        <v>Ventas Estimadas de empresas dedicadas a agricultura y/o ganadería clasificadas por el Servicio de Impuestos Internos de tamaño GRANDE 3</v>
      </c>
      <c r="AJ383" s="34" t="str">
        <f t="shared" si="276"/>
        <v>Número de Empleados en Empresas del Sector Agrícola en cultivos de Hortalizas y melones según la Categoría de Tamaño Específica del Servicio de Impuestos Internos de Chile para el Año 2020 (empleados)</v>
      </c>
      <c r="AK383" s="35" t="str">
        <f t="shared" si="284"/>
        <v>Año 2020</v>
      </c>
      <c r="AL383" s="34" t="str">
        <f t="shared" si="284"/>
        <v>venta estimada, empresas en agricultura, cultivos, actividad económica, agricultura, ganadería</v>
      </c>
      <c r="AM383" s="36" t="str">
        <f t="shared" si="277"/>
        <v>https://analytics.zoho.com/open-view/2395394000001175301?ZOHO_CRITERIA=%224.5%22.%22Id_Categor%C3%ADa%22%3D100112046</v>
      </c>
      <c r="AN383" s="44" t="str">
        <f t="shared" si="278"/>
        <v>CHL</v>
      </c>
      <c r="AO383" s="44" t="str">
        <f t="shared" si="278"/>
        <v>País</v>
      </c>
      <c r="AP383" s="34" t="str">
        <f t="shared" si="278"/>
        <v>Número de Empleados de las empresas dedicadas a una actividad económica asociada a la agricultura o la ganadería, según tamaño de la empresa.</v>
      </c>
      <c r="AQ383" s="45">
        <f t="shared" si="278"/>
        <v>44324</v>
      </c>
      <c r="AR383" s="36" t="str">
        <f t="shared" si="278"/>
        <v>Español</v>
      </c>
      <c r="AS383" s="36" t="str">
        <f t="shared" si="278"/>
        <v>Naty</v>
      </c>
      <c r="AT383" s="40" t="str">
        <f t="shared" si="278"/>
        <v>No Aplica</v>
      </c>
      <c r="AU383" s="40" t="str">
        <f t="shared" si="278"/>
        <v>No Aplica</v>
      </c>
      <c r="AV383" s="40" t="str">
        <f t="shared" si="278"/>
        <v>No Aplica</v>
      </c>
      <c r="AW383" s="35">
        <v>100112046</v>
      </c>
      <c r="AX383" s="41" t="e">
        <f t="shared" si="279"/>
        <v>#REF!</v>
      </c>
      <c r="AY383" s="46" t="str">
        <f t="shared" si="279"/>
        <v>Fruta</v>
      </c>
      <c r="AZ383" s="40">
        <f t="shared" si="279"/>
        <v>38</v>
      </c>
      <c r="BA383" s="41" t="e">
        <f>+VLOOKUP($Z383,[3]!Temporalidad[[nombre]:[Columna1]],7,0)</f>
        <v>#REF!</v>
      </c>
      <c r="BB383" s="41" t="e">
        <f>+VLOOKUP($B383,[3]!Tipo_Gráfico[#Data],2,0)</f>
        <v>#REF!</v>
      </c>
      <c r="BC383" s="36" t="str">
        <f t="shared" si="285"/>
        <v>Servicio de Impuestos Internos , Ministerio de Hacienda, Chile</v>
      </c>
      <c r="BD383" s="35" t="e">
        <f>+VLOOKUP($AA383,[3]!unidad_medida[[nombre]:[Columna1]],2,0)</f>
        <v>#REF!</v>
      </c>
      <c r="BE383" s="40" t="str">
        <f t="shared" si="280"/>
        <v>No Aplica</v>
      </c>
      <c r="BF383" s="40" t="str">
        <f t="shared" si="280"/>
        <v>No Aplica</v>
      </c>
      <c r="BG383" s="40" t="str">
        <f t="shared" si="280"/>
        <v>No Aplica</v>
      </c>
      <c r="BH383" s="41" t="e">
        <f>+VLOOKUP($AP383,[3]!Responsables[#Data],3,0)</f>
        <v>#REF!</v>
      </c>
      <c r="BI383" s="41" t="e">
        <f>+VLOOKUP($AA383,[3]!unidad_medida[[nombre]:[Columna1]],5,0)</f>
        <v>#REF!</v>
      </c>
    </row>
    <row r="384" spans="1:61" ht="24" x14ac:dyDescent="0.35">
      <c r="A384" s="58" t="s">
        <v>250</v>
      </c>
      <c r="B384" s="58" t="s">
        <v>251</v>
      </c>
      <c r="C384" s="59">
        <v>4.3</v>
      </c>
      <c r="D384" s="19">
        <f t="shared" si="281"/>
        <v>69</v>
      </c>
      <c r="E384" s="20" t="str">
        <f t="shared" si="272"/>
        <v>GR</v>
      </c>
      <c r="F384" s="21"/>
      <c r="G384" s="22"/>
      <c r="H384" s="22"/>
      <c r="I384" s="24">
        <v>100113001</v>
      </c>
      <c r="J384" s="23" t="s">
        <v>48</v>
      </c>
      <c r="K384" s="22"/>
      <c r="L384" s="22"/>
      <c r="M384" s="22"/>
      <c r="N384" s="22"/>
      <c r="O384" s="22"/>
      <c r="P384" s="53" t="str">
        <f t="shared" si="268"/>
        <v>Número de Empleados en Empresas del Sector Agrícola en cultivos de Lupino según la Categoría de Tamaño Específica del Servicio de Impuestos Internos de Chile para el Año 2020 (empleados)</v>
      </c>
      <c r="Q384" s="20" t="str">
        <f t="shared" si="271"/>
        <v>Gráfico 6</v>
      </c>
      <c r="R384" s="49" t="s">
        <v>171</v>
      </c>
      <c r="S384" s="50">
        <f t="shared" si="273"/>
        <v>100113001</v>
      </c>
      <c r="T384" s="28"/>
      <c r="U384" s="28"/>
      <c r="V384" s="28"/>
      <c r="W384" s="28"/>
      <c r="X384" s="28"/>
      <c r="Y384" s="28"/>
      <c r="Z384" s="25" t="str">
        <f t="shared" si="274"/>
        <v>https://analytics.zoho.com/open-view/2395394000001175301?ZOHO_CRITERIA=%224.5%22.%22Id_Categor%C3%ADa%22%3D100113001</v>
      </c>
      <c r="AA384" s="29" t="s">
        <v>172</v>
      </c>
      <c r="AB384" s="30" t="str">
        <f t="shared" si="282"/>
        <v>Chile</v>
      </c>
      <c r="AC384" s="31" t="str">
        <f t="shared" si="282"/>
        <v>Año 2020</v>
      </c>
      <c r="AD384" s="32" t="str">
        <f t="shared" si="282"/>
        <v>Número</v>
      </c>
      <c r="AE384" s="30" t="str">
        <f t="shared" si="282"/>
        <v>Empleados</v>
      </c>
      <c r="AG384" s="33" t="str">
        <f t="shared" si="275"/>
        <v>Gráfico 6</v>
      </c>
      <c r="AH384" s="34" t="str">
        <f t="shared" si="283"/>
        <v>Número Empleados Agrícultura</v>
      </c>
      <c r="AI384" s="34" t="str">
        <f t="shared" si="267"/>
        <v>Ventas Estimadas de empresas dedicadas a agricultura y/o ganadería clasificadas por el Servicio de Impuestos Internos de tamaño GRANDE 3</v>
      </c>
      <c r="AJ384" s="34" t="str">
        <f t="shared" si="276"/>
        <v>Número de Empleados en Empresas del Sector Agrícola en cultivos de Lupino según la Categoría de Tamaño Específica del Servicio de Impuestos Internos de Chile para el Año 2020 (empleados)</v>
      </c>
      <c r="AK384" s="35" t="str">
        <f t="shared" si="284"/>
        <v>Año 2020</v>
      </c>
      <c r="AL384" s="34" t="str">
        <f t="shared" si="284"/>
        <v>venta estimada, empresas en agricultura, cultivos, actividad económica, agricultura, ganadería</v>
      </c>
      <c r="AM384" s="36" t="str">
        <f t="shared" si="277"/>
        <v>https://analytics.zoho.com/open-view/2395394000001175301?ZOHO_CRITERIA=%224.5%22.%22Id_Categor%C3%ADa%22%3D100113001</v>
      </c>
      <c r="AN384" s="44" t="str">
        <f t="shared" si="278"/>
        <v>CHL</v>
      </c>
      <c r="AO384" s="44" t="str">
        <f t="shared" si="278"/>
        <v>País</v>
      </c>
      <c r="AP384" s="34" t="str">
        <f t="shared" si="278"/>
        <v>Número de Empleados de las empresas dedicadas a una actividad económica asociada a la agricultura o la ganadería, según tamaño de la empresa.</v>
      </c>
      <c r="AQ384" s="45">
        <f t="shared" si="278"/>
        <v>44324</v>
      </c>
      <c r="AR384" s="36" t="str">
        <f t="shared" si="278"/>
        <v>Español</v>
      </c>
      <c r="AS384" s="36" t="str">
        <f t="shared" si="278"/>
        <v>Naty</v>
      </c>
      <c r="AT384" s="40" t="str">
        <f t="shared" si="278"/>
        <v>No Aplica</v>
      </c>
      <c r="AU384" s="40" t="str">
        <f t="shared" si="278"/>
        <v>No Aplica</v>
      </c>
      <c r="AV384" s="40" t="str">
        <f t="shared" si="278"/>
        <v>No Aplica</v>
      </c>
      <c r="AW384" s="35">
        <v>100113001</v>
      </c>
      <c r="AX384" s="41" t="e">
        <f t="shared" si="279"/>
        <v>#REF!</v>
      </c>
      <c r="AY384" s="46" t="str">
        <f t="shared" si="279"/>
        <v>Fruta</v>
      </c>
      <c r="AZ384" s="40">
        <f t="shared" si="279"/>
        <v>38</v>
      </c>
      <c r="BA384" s="41" t="e">
        <f>+VLOOKUP($Z384,[3]!Temporalidad[[nombre]:[Columna1]],7,0)</f>
        <v>#REF!</v>
      </c>
      <c r="BB384" s="41" t="e">
        <f>+VLOOKUP($B384,[3]!Tipo_Gráfico[#Data],2,0)</f>
        <v>#REF!</v>
      </c>
      <c r="BC384" s="36" t="str">
        <f t="shared" si="285"/>
        <v>Servicio de Impuestos Internos , Ministerio de Hacienda, Chile</v>
      </c>
      <c r="BD384" s="35" t="e">
        <f>+VLOOKUP($AA384,[3]!unidad_medida[[nombre]:[Columna1]],2,0)</f>
        <v>#REF!</v>
      </c>
      <c r="BE384" s="40" t="str">
        <f t="shared" si="280"/>
        <v>No Aplica</v>
      </c>
      <c r="BF384" s="40" t="str">
        <f t="shared" si="280"/>
        <v>No Aplica</v>
      </c>
      <c r="BG384" s="40" t="str">
        <f t="shared" si="280"/>
        <v>No Aplica</v>
      </c>
      <c r="BH384" s="41" t="e">
        <f>+VLOOKUP($AP384,[3]!Responsables[#Data],3,0)</f>
        <v>#REF!</v>
      </c>
      <c r="BI384" s="41" t="e">
        <f>+VLOOKUP($AA384,[3]!unidad_medida[[nombre]:[Columna1]],5,0)</f>
        <v>#REF!</v>
      </c>
    </row>
    <row r="385" spans="1:61" ht="24" x14ac:dyDescent="0.35">
      <c r="A385" s="58" t="s">
        <v>250</v>
      </c>
      <c r="B385" s="58" t="s">
        <v>251</v>
      </c>
      <c r="C385" s="59">
        <v>4.3</v>
      </c>
      <c r="D385" s="19">
        <f t="shared" si="281"/>
        <v>70</v>
      </c>
      <c r="E385" s="20" t="str">
        <f t="shared" si="272"/>
        <v>GR</v>
      </c>
      <c r="F385" s="21"/>
      <c r="G385" s="22"/>
      <c r="H385" s="22"/>
      <c r="I385" s="24">
        <v>100113002</v>
      </c>
      <c r="J385" s="23" t="s">
        <v>48</v>
      </c>
      <c r="K385" s="22"/>
      <c r="L385" s="22"/>
      <c r="M385" s="22"/>
      <c r="N385" s="22"/>
      <c r="O385" s="22"/>
      <c r="P385" s="53" t="str">
        <f t="shared" si="268"/>
        <v>Número de Empleados en Empresas del Sector Agrícola en cultivos de Semillas de Maravilla según la Categoría de Tamaño Específica del Servicio de Impuestos Internos de Chile para el Año 2020 (empleados)</v>
      </c>
      <c r="Q385" s="20" t="str">
        <f t="shared" si="271"/>
        <v>Gráfico 6</v>
      </c>
      <c r="R385" s="49" t="s">
        <v>173</v>
      </c>
      <c r="S385" s="50">
        <f t="shared" si="273"/>
        <v>100113002</v>
      </c>
      <c r="T385" s="28"/>
      <c r="U385" s="28"/>
      <c r="V385" s="28"/>
      <c r="W385" s="28"/>
      <c r="X385" s="28"/>
      <c r="Y385" s="28"/>
      <c r="Z385" s="25" t="str">
        <f t="shared" si="274"/>
        <v>https://analytics.zoho.com/open-view/2395394000001175301?ZOHO_CRITERIA=%224.5%22.%22Id_Categor%C3%ADa%22%3D100113002</v>
      </c>
      <c r="AA385" s="29" t="s">
        <v>174</v>
      </c>
      <c r="AB385" s="30" t="str">
        <f t="shared" si="282"/>
        <v>Chile</v>
      </c>
      <c r="AC385" s="31" t="str">
        <f t="shared" si="282"/>
        <v>Año 2020</v>
      </c>
      <c r="AD385" s="32" t="str">
        <f t="shared" si="282"/>
        <v>Número</v>
      </c>
      <c r="AE385" s="30" t="str">
        <f t="shared" si="282"/>
        <v>Empleados</v>
      </c>
      <c r="AG385" s="33" t="str">
        <f t="shared" si="275"/>
        <v>Gráfico 6</v>
      </c>
      <c r="AH385" s="34" t="str">
        <f t="shared" si="283"/>
        <v>Número Empleados Agrícultura</v>
      </c>
      <c r="AI385" s="34" t="str">
        <f t="shared" si="267"/>
        <v>Ventas Estimadas de empresas dedicadas a agricultura y/o ganadería clasificadas por el Servicio de Impuestos Internos de tamaño GRANDE 3</v>
      </c>
      <c r="AJ385" s="34" t="str">
        <f t="shared" si="276"/>
        <v>Número de Empleados en Empresas del Sector Agrícola en cultivos de Semillas de Maravilla según la Categoría de Tamaño Específica del Servicio de Impuestos Internos de Chile para el Año 2020 (empleados)</v>
      </c>
      <c r="AK385" s="35" t="str">
        <f t="shared" si="284"/>
        <v>Año 2020</v>
      </c>
      <c r="AL385" s="34" t="str">
        <f t="shared" si="284"/>
        <v>venta estimada, empresas en agricultura, cultivos, actividad económica, agricultura, ganadería</v>
      </c>
      <c r="AM385" s="36" t="str">
        <f t="shared" si="277"/>
        <v>https://analytics.zoho.com/open-view/2395394000001175301?ZOHO_CRITERIA=%224.5%22.%22Id_Categor%C3%ADa%22%3D100113002</v>
      </c>
      <c r="AN385" s="44" t="str">
        <f t="shared" si="278"/>
        <v>CHL</v>
      </c>
      <c r="AO385" s="44" t="str">
        <f t="shared" si="278"/>
        <v>País</v>
      </c>
      <c r="AP385" s="34" t="str">
        <f t="shared" si="278"/>
        <v>Número de Empleados de las empresas dedicadas a una actividad económica asociada a la agricultura o la ganadería, según tamaño de la empresa.</v>
      </c>
      <c r="AQ385" s="45">
        <f t="shared" si="278"/>
        <v>44324</v>
      </c>
      <c r="AR385" s="36" t="str">
        <f t="shared" si="278"/>
        <v>Español</v>
      </c>
      <c r="AS385" s="36" t="str">
        <f t="shared" si="278"/>
        <v>Naty</v>
      </c>
      <c r="AT385" s="40" t="str">
        <f t="shared" si="278"/>
        <v>No Aplica</v>
      </c>
      <c r="AU385" s="40" t="str">
        <f t="shared" si="278"/>
        <v>No Aplica</v>
      </c>
      <c r="AV385" s="40" t="str">
        <f t="shared" si="278"/>
        <v>No Aplica</v>
      </c>
      <c r="AW385" s="35">
        <v>100113002</v>
      </c>
      <c r="AX385" s="41" t="e">
        <f t="shared" si="279"/>
        <v>#REF!</v>
      </c>
      <c r="AY385" s="46" t="str">
        <f t="shared" si="279"/>
        <v>Fruta</v>
      </c>
      <c r="AZ385" s="40">
        <f t="shared" si="279"/>
        <v>38</v>
      </c>
      <c r="BA385" s="41" t="e">
        <f>+VLOOKUP($Z385,[3]!Temporalidad[[nombre]:[Columna1]],7,0)</f>
        <v>#REF!</v>
      </c>
      <c r="BB385" s="41" t="e">
        <f>+VLOOKUP($B385,[3]!Tipo_Gráfico[#Data],2,0)</f>
        <v>#REF!</v>
      </c>
      <c r="BC385" s="36" t="str">
        <f t="shared" si="285"/>
        <v>Servicio de Impuestos Internos , Ministerio de Hacienda, Chile</v>
      </c>
      <c r="BD385" s="35" t="e">
        <f>+VLOOKUP($AA385,[3]!unidad_medida[[nombre]:[Columna1]],2,0)</f>
        <v>#REF!</v>
      </c>
      <c r="BE385" s="40" t="str">
        <f t="shared" si="280"/>
        <v>No Aplica</v>
      </c>
      <c r="BF385" s="40" t="str">
        <f t="shared" si="280"/>
        <v>No Aplica</v>
      </c>
      <c r="BG385" s="40" t="str">
        <f t="shared" si="280"/>
        <v>No Aplica</v>
      </c>
      <c r="BH385" s="41" t="e">
        <f>+VLOOKUP($AP385,[3]!Responsables[#Data],3,0)</f>
        <v>#REF!</v>
      </c>
      <c r="BI385" s="41" t="e">
        <f>+VLOOKUP($AA385,[3]!unidad_medida[[nombre]:[Columna1]],5,0)</f>
        <v>#REF!</v>
      </c>
    </row>
    <row r="386" spans="1:61" ht="24" x14ac:dyDescent="0.35">
      <c r="A386" s="58" t="s">
        <v>250</v>
      </c>
      <c r="B386" s="58" t="s">
        <v>251</v>
      </c>
      <c r="C386" s="59">
        <v>4.3</v>
      </c>
      <c r="D386" s="19">
        <f t="shared" si="281"/>
        <v>71</v>
      </c>
      <c r="E386" s="20" t="s">
        <v>47</v>
      </c>
      <c r="F386" s="21"/>
      <c r="G386" s="22"/>
      <c r="H386" s="22"/>
      <c r="I386" s="24">
        <v>100113003</v>
      </c>
      <c r="J386" s="23" t="s">
        <v>48</v>
      </c>
      <c r="K386" s="22"/>
      <c r="L386" s="22"/>
      <c r="M386" s="22"/>
      <c r="N386" s="22"/>
      <c r="O386" s="22"/>
      <c r="P386" s="53" t="str">
        <f t="shared" si="268"/>
        <v>Número de Empleados en Empresas del Sector Agrícola en cultivos de Semillas de Raps según la Categoría de Tamaño Específica del Servicio de Impuestos Internos de Chile para el Año 2020 (empleados)</v>
      </c>
      <c r="Q386" s="20" t="s">
        <v>152</v>
      </c>
      <c r="R386" s="49" t="s">
        <v>175</v>
      </c>
      <c r="S386" s="50">
        <f t="shared" si="273"/>
        <v>100113003</v>
      </c>
      <c r="T386" s="28"/>
      <c r="U386" s="28"/>
      <c r="V386" s="28"/>
      <c r="W386" s="28"/>
      <c r="X386" s="28"/>
      <c r="Y386" s="28"/>
      <c r="Z386" s="25" t="str">
        <f t="shared" si="274"/>
        <v>https://analytics.zoho.com/open-view/2395394000001175301?ZOHO_CRITERIA=%224.5%22.%22Id_Categor%C3%ADa%22%3D100113003</v>
      </c>
      <c r="AA386" s="29" t="s">
        <v>176</v>
      </c>
      <c r="AB386" s="30" t="str">
        <f t="shared" si="282"/>
        <v>Chile</v>
      </c>
      <c r="AC386" s="31" t="str">
        <f t="shared" si="282"/>
        <v>Año 2020</v>
      </c>
      <c r="AD386" s="32" t="str">
        <f t="shared" si="282"/>
        <v>Número</v>
      </c>
      <c r="AE386" s="30" t="str">
        <f t="shared" si="282"/>
        <v>Empleados</v>
      </c>
      <c r="AG386" s="33" t="str">
        <f t="shared" si="275"/>
        <v>Gráfico 6</v>
      </c>
      <c r="AH386" s="34" t="str">
        <f t="shared" si="283"/>
        <v>Número Empleados Agrícultura</v>
      </c>
      <c r="AI386" s="34" t="str">
        <f t="shared" si="267"/>
        <v>Ventas Estimadas de empresas dedicadas a agricultura y/o ganadería clasificadas por el Servicio de Impuestos Internos de tamaño GRANDE 3</v>
      </c>
      <c r="AJ386" s="34" t="str">
        <f t="shared" si="276"/>
        <v>Número de Empleados en Empresas del Sector Agrícola en cultivos de Semillas de Raps según la Categoría de Tamaño Específica del Servicio de Impuestos Internos de Chile para el Año 2020 (empleados)</v>
      </c>
      <c r="AK386" s="35" t="str">
        <f t="shared" si="284"/>
        <v>Año 2020</v>
      </c>
      <c r="AL386" s="34" t="str">
        <f t="shared" si="284"/>
        <v>venta estimada, empresas en agricultura, cultivos, actividad económica, agricultura, ganadería</v>
      </c>
      <c r="AM386" s="36" t="str">
        <f t="shared" si="277"/>
        <v>https://analytics.zoho.com/open-view/2395394000001175301?ZOHO_CRITERIA=%224.5%22.%22Id_Categor%C3%ADa%22%3D100113003</v>
      </c>
      <c r="AN386" s="44" t="str">
        <f t="shared" si="278"/>
        <v>CHL</v>
      </c>
      <c r="AO386" s="44" t="str">
        <f t="shared" si="278"/>
        <v>País</v>
      </c>
      <c r="AP386" s="34" t="str">
        <f t="shared" si="278"/>
        <v>Número de Empleados de las empresas dedicadas a una actividad económica asociada a la agricultura o la ganadería, según tamaño de la empresa.</v>
      </c>
      <c r="AQ386" s="45">
        <f t="shared" si="278"/>
        <v>44324</v>
      </c>
      <c r="AR386" s="36" t="str">
        <f t="shared" si="278"/>
        <v>Español</v>
      </c>
      <c r="AS386" s="36" t="str">
        <f t="shared" si="278"/>
        <v>Naty</v>
      </c>
      <c r="AT386" s="40" t="str">
        <f t="shared" si="278"/>
        <v>No Aplica</v>
      </c>
      <c r="AU386" s="40" t="str">
        <f t="shared" si="278"/>
        <v>No Aplica</v>
      </c>
      <c r="AV386" s="40" t="str">
        <f t="shared" si="278"/>
        <v>No Aplica</v>
      </c>
      <c r="AW386" s="35">
        <v>100113003</v>
      </c>
      <c r="AX386" s="41" t="e">
        <f t="shared" si="279"/>
        <v>#REF!</v>
      </c>
      <c r="AY386" s="46" t="str">
        <f t="shared" si="279"/>
        <v>Fruta</v>
      </c>
      <c r="AZ386" s="40">
        <f t="shared" si="279"/>
        <v>38</v>
      </c>
      <c r="BA386" s="41" t="e">
        <f>+VLOOKUP($Z386,[3]!Temporalidad[[nombre]:[Columna1]],7,0)</f>
        <v>#REF!</v>
      </c>
      <c r="BB386" s="41" t="e">
        <f>+VLOOKUP($B386,[3]!Tipo_Gráfico[#Data],2,0)</f>
        <v>#REF!</v>
      </c>
      <c r="BC386" s="36" t="str">
        <f t="shared" si="285"/>
        <v>Servicio de Impuestos Internos , Ministerio de Hacienda, Chile</v>
      </c>
      <c r="BD386" s="35" t="e">
        <f>+VLOOKUP($AA386,[3]!unidad_medida[[nombre]:[Columna1]],2,0)</f>
        <v>#REF!</v>
      </c>
      <c r="BE386" s="40" t="str">
        <f t="shared" si="280"/>
        <v>No Aplica</v>
      </c>
      <c r="BF386" s="40" t="str">
        <f t="shared" si="280"/>
        <v>No Aplica</v>
      </c>
      <c r="BG386" s="40" t="str">
        <f t="shared" si="280"/>
        <v>No Aplica</v>
      </c>
      <c r="BH386" s="41" t="e">
        <f>+VLOOKUP($AP386,[3]!Responsables[#Data],3,0)</f>
        <v>#REF!</v>
      </c>
      <c r="BI386" s="41" t="e">
        <f>+VLOOKUP($AA386,[3]!unidad_medida[[nombre]:[Columna1]],5,0)</f>
        <v>#REF!</v>
      </c>
    </row>
    <row r="387" spans="1:61" ht="24" x14ac:dyDescent="0.35">
      <c r="A387" s="58" t="s">
        <v>250</v>
      </c>
      <c r="B387" s="58" t="s">
        <v>251</v>
      </c>
      <c r="C387" s="59">
        <v>4.3</v>
      </c>
      <c r="D387" s="19">
        <f t="shared" si="281"/>
        <v>72</v>
      </c>
      <c r="E387" s="20" t="str">
        <f>+E386</f>
        <v>GR</v>
      </c>
      <c r="F387" s="21"/>
      <c r="G387" s="22"/>
      <c r="H387" s="22"/>
      <c r="I387" s="24">
        <v>100113004</v>
      </c>
      <c r="J387" s="23" t="s">
        <v>48</v>
      </c>
      <c r="K387" s="22"/>
      <c r="L387" s="22"/>
      <c r="M387" s="22"/>
      <c r="N387" s="22"/>
      <c r="O387" s="22"/>
      <c r="P387" s="53" t="str">
        <f t="shared" si="268"/>
        <v>Número de Empleados en Empresas del Sector Agrícola en cultivos de Remolacha azucarera según la Categoría de Tamaño Específica del Servicio de Impuestos Internos de Chile para el Año 2020 (empleados)</v>
      </c>
      <c r="Q387" s="20" t="str">
        <f t="shared" ref="Q387:Q399" si="286">+Q386</f>
        <v>Gráfico 6</v>
      </c>
      <c r="R387" s="49" t="s">
        <v>177</v>
      </c>
      <c r="S387" s="50">
        <f t="shared" si="273"/>
        <v>100113004</v>
      </c>
      <c r="T387" s="28"/>
      <c r="U387" s="28"/>
      <c r="V387" s="28"/>
      <c r="W387" s="28"/>
      <c r="X387" s="28"/>
      <c r="Y387" s="28"/>
      <c r="Z387" s="25" t="str">
        <f t="shared" si="274"/>
        <v>https://analytics.zoho.com/open-view/2395394000001175301?ZOHO_CRITERIA=%224.5%22.%22Id_Categor%C3%ADa%22%3D100113004</v>
      </c>
      <c r="AA387" s="29" t="s">
        <v>178</v>
      </c>
      <c r="AB387" s="30" t="str">
        <f t="shared" si="282"/>
        <v>Chile</v>
      </c>
      <c r="AC387" s="31" t="str">
        <f t="shared" si="282"/>
        <v>Año 2020</v>
      </c>
      <c r="AD387" s="32" t="str">
        <f t="shared" si="282"/>
        <v>Número</v>
      </c>
      <c r="AE387" s="30" t="str">
        <f t="shared" si="282"/>
        <v>Empleados</v>
      </c>
      <c r="AG387" s="33" t="str">
        <f t="shared" si="275"/>
        <v>Gráfico 6</v>
      </c>
      <c r="AH387" s="34" t="str">
        <f t="shared" si="283"/>
        <v>Número Empleados Agrícultura</v>
      </c>
      <c r="AI387" s="34" t="str">
        <f t="shared" si="267"/>
        <v>Ventas Estimadas de empresas dedicadas a agricultura y/o ganadería clasificadas por el Servicio de Impuestos Internos de tamaño GRANDE 3</v>
      </c>
      <c r="AJ387" s="34" t="str">
        <f t="shared" si="276"/>
        <v>Número de Empleados en Empresas del Sector Agrícola en cultivos de Remolacha azucarera según la Categoría de Tamaño Específica del Servicio de Impuestos Internos de Chile para el Año 2020 (empleados)</v>
      </c>
      <c r="AK387" s="35" t="str">
        <f t="shared" si="284"/>
        <v>Año 2020</v>
      </c>
      <c r="AL387" s="34" t="str">
        <f t="shared" si="284"/>
        <v>venta estimada, empresas en agricultura, cultivos, actividad económica, agricultura, ganadería</v>
      </c>
      <c r="AM387" s="36" t="str">
        <f t="shared" si="277"/>
        <v>https://analytics.zoho.com/open-view/2395394000001175301?ZOHO_CRITERIA=%224.5%22.%22Id_Categor%C3%ADa%22%3D100113004</v>
      </c>
      <c r="AN387" s="44" t="str">
        <f t="shared" si="278"/>
        <v>CHL</v>
      </c>
      <c r="AO387" s="44" t="str">
        <f t="shared" si="278"/>
        <v>País</v>
      </c>
      <c r="AP387" s="34" t="str">
        <f t="shared" si="278"/>
        <v>Número de Empleados de las empresas dedicadas a una actividad económica asociada a la agricultura o la ganadería, según tamaño de la empresa.</v>
      </c>
      <c r="AQ387" s="45">
        <f t="shared" si="278"/>
        <v>44324</v>
      </c>
      <c r="AR387" s="36" t="str">
        <f t="shared" si="278"/>
        <v>Español</v>
      </c>
      <c r="AS387" s="36" t="str">
        <f t="shared" si="278"/>
        <v>Naty</v>
      </c>
      <c r="AT387" s="40" t="str">
        <f t="shared" si="278"/>
        <v>No Aplica</v>
      </c>
      <c r="AU387" s="40" t="str">
        <f t="shared" si="278"/>
        <v>No Aplica</v>
      </c>
      <c r="AV387" s="40" t="str">
        <f t="shared" si="278"/>
        <v>No Aplica</v>
      </c>
      <c r="AW387" s="35">
        <v>100113004</v>
      </c>
      <c r="AX387" s="41" t="e">
        <f t="shared" si="279"/>
        <v>#REF!</v>
      </c>
      <c r="AY387" s="46" t="str">
        <f t="shared" si="279"/>
        <v>Fruta</v>
      </c>
      <c r="AZ387" s="40">
        <f t="shared" si="279"/>
        <v>38</v>
      </c>
      <c r="BA387" s="41" t="e">
        <f>+VLOOKUP($Z387,[3]!Temporalidad[[nombre]:[Columna1]],7,0)</f>
        <v>#REF!</v>
      </c>
      <c r="BB387" s="41" t="e">
        <f>+VLOOKUP($B387,[3]!Tipo_Gráfico[#Data],2,0)</f>
        <v>#REF!</v>
      </c>
      <c r="BC387" s="36" t="str">
        <f t="shared" si="285"/>
        <v>Servicio de Impuestos Internos , Ministerio de Hacienda, Chile</v>
      </c>
      <c r="BD387" s="35" t="e">
        <f>+VLOOKUP($AA387,[3]!unidad_medida[[nombre]:[Columna1]],2,0)</f>
        <v>#REF!</v>
      </c>
      <c r="BE387" s="40" t="str">
        <f t="shared" si="280"/>
        <v>No Aplica</v>
      </c>
      <c r="BF387" s="40" t="str">
        <f t="shared" si="280"/>
        <v>No Aplica</v>
      </c>
      <c r="BG387" s="40" t="str">
        <f t="shared" si="280"/>
        <v>No Aplica</v>
      </c>
      <c r="BH387" s="41" t="e">
        <f>+VLOOKUP($AP387,[3]!Responsables[#Data],3,0)</f>
        <v>#REF!</v>
      </c>
      <c r="BI387" s="41" t="e">
        <f>+VLOOKUP($AA387,[3]!unidad_medida[[nombre]:[Columna1]],5,0)</f>
        <v>#REF!</v>
      </c>
    </row>
    <row r="388" spans="1:61" ht="24" x14ac:dyDescent="0.35">
      <c r="A388" s="58" t="s">
        <v>250</v>
      </c>
      <c r="B388" s="58" t="s">
        <v>251</v>
      </c>
      <c r="C388" s="59">
        <v>4.3</v>
      </c>
      <c r="D388" s="19">
        <f t="shared" si="281"/>
        <v>73</v>
      </c>
      <c r="E388" s="20" t="str">
        <f t="shared" ref="E388:E399" si="287">+E387</f>
        <v>GR</v>
      </c>
      <c r="F388" s="21"/>
      <c r="G388" s="22"/>
      <c r="H388" s="22"/>
      <c r="I388" s="24">
        <v>100113005</v>
      </c>
      <c r="J388" s="23" t="s">
        <v>48</v>
      </c>
      <c r="K388" s="22"/>
      <c r="L388" s="22"/>
      <c r="M388" s="22"/>
      <c r="N388" s="22"/>
      <c r="O388" s="22"/>
      <c r="P388" s="53" t="str">
        <f t="shared" si="268"/>
        <v>Número de Empleados en Empresas del Sector Agrícola en cultivos de Tabaco según la Categoría de Tamaño Específica del Servicio de Impuestos Internos de Chile para el Año 2020 (empleados)</v>
      </c>
      <c r="Q388" s="20" t="str">
        <f t="shared" si="286"/>
        <v>Gráfico 6</v>
      </c>
      <c r="R388" s="49" t="s">
        <v>179</v>
      </c>
      <c r="S388" s="50">
        <f t="shared" si="273"/>
        <v>100113005</v>
      </c>
      <c r="T388" s="28"/>
      <c r="U388" s="28"/>
      <c r="V388" s="28"/>
      <c r="W388" s="28"/>
      <c r="X388" s="28"/>
      <c r="Y388" s="28"/>
      <c r="Z388" s="25" t="str">
        <f t="shared" si="274"/>
        <v>https://analytics.zoho.com/open-view/2395394000001175301?ZOHO_CRITERIA=%224.5%22.%22Id_Categor%C3%ADa%22%3D100113005</v>
      </c>
      <c r="AA388" s="29" t="s">
        <v>180</v>
      </c>
      <c r="AB388" s="30" t="str">
        <f t="shared" si="282"/>
        <v>Chile</v>
      </c>
      <c r="AC388" s="31" t="str">
        <f t="shared" si="282"/>
        <v>Año 2020</v>
      </c>
      <c r="AD388" s="32" t="str">
        <f t="shared" si="282"/>
        <v>Número</v>
      </c>
      <c r="AE388" s="30" t="str">
        <f t="shared" si="282"/>
        <v>Empleados</v>
      </c>
      <c r="AG388" s="33" t="str">
        <f t="shared" si="275"/>
        <v>Gráfico 6</v>
      </c>
      <c r="AH388" s="34" t="str">
        <f t="shared" si="283"/>
        <v>Número Empleados Agrícultura</v>
      </c>
      <c r="AI388" s="34" t="str">
        <f t="shared" si="267"/>
        <v>Ventas Estimadas de empresas dedicadas a agricultura y/o ganadería clasificadas por el Servicio de Impuestos Internos de tamaño GRANDE 3</v>
      </c>
      <c r="AJ388" s="34" t="str">
        <f t="shared" si="276"/>
        <v>Número de Empleados en Empresas del Sector Agrícola en cultivos de Tabaco según la Categoría de Tamaño Específica del Servicio de Impuestos Internos de Chile para el Año 2020 (empleados)</v>
      </c>
      <c r="AK388" s="35" t="str">
        <f t="shared" si="284"/>
        <v>Año 2020</v>
      </c>
      <c r="AL388" s="34" t="str">
        <f t="shared" si="284"/>
        <v>venta estimada, empresas en agricultura, cultivos, actividad económica, agricultura, ganadería</v>
      </c>
      <c r="AM388" s="36" t="str">
        <f t="shared" si="277"/>
        <v>https://analytics.zoho.com/open-view/2395394000001175301?ZOHO_CRITERIA=%224.5%22.%22Id_Categor%C3%ADa%22%3D100113005</v>
      </c>
      <c r="AN388" s="44" t="str">
        <f t="shared" si="278"/>
        <v>CHL</v>
      </c>
      <c r="AO388" s="44" t="str">
        <f t="shared" si="278"/>
        <v>País</v>
      </c>
      <c r="AP388" s="34" t="str">
        <f t="shared" si="278"/>
        <v>Número de Empleados de las empresas dedicadas a una actividad económica asociada a la agricultura o la ganadería, según tamaño de la empresa.</v>
      </c>
      <c r="AQ388" s="45">
        <f t="shared" si="278"/>
        <v>44324</v>
      </c>
      <c r="AR388" s="36" t="str">
        <f t="shared" si="278"/>
        <v>Español</v>
      </c>
      <c r="AS388" s="36" t="str">
        <f t="shared" si="278"/>
        <v>Naty</v>
      </c>
      <c r="AT388" s="40" t="str">
        <f t="shared" si="278"/>
        <v>No Aplica</v>
      </c>
      <c r="AU388" s="40" t="str">
        <f t="shared" si="278"/>
        <v>No Aplica</v>
      </c>
      <c r="AV388" s="40" t="str">
        <f t="shared" si="278"/>
        <v>No Aplica</v>
      </c>
      <c r="AW388" s="35">
        <v>100113005</v>
      </c>
      <c r="AX388" s="41" t="e">
        <f t="shared" si="279"/>
        <v>#REF!</v>
      </c>
      <c r="AY388" s="46" t="str">
        <f t="shared" si="279"/>
        <v>Fruta</v>
      </c>
      <c r="AZ388" s="40">
        <f t="shared" si="279"/>
        <v>38</v>
      </c>
      <c r="BA388" s="41" t="e">
        <f>+VLOOKUP($Z388,[3]!Temporalidad[[nombre]:[Columna1]],7,0)</f>
        <v>#REF!</v>
      </c>
      <c r="BB388" s="41" t="e">
        <f>+VLOOKUP($B388,[3]!Tipo_Gráfico[#Data],2,0)</f>
        <v>#REF!</v>
      </c>
      <c r="BC388" s="36" t="str">
        <f t="shared" si="285"/>
        <v>Servicio de Impuestos Internos , Ministerio de Hacienda, Chile</v>
      </c>
      <c r="BD388" s="35" t="e">
        <f>+VLOOKUP($AA388,[3]!unidad_medida[[nombre]:[Columna1]],2,0)</f>
        <v>#REF!</v>
      </c>
      <c r="BE388" s="40" t="str">
        <f t="shared" si="280"/>
        <v>No Aplica</v>
      </c>
      <c r="BF388" s="40" t="str">
        <f t="shared" si="280"/>
        <v>No Aplica</v>
      </c>
      <c r="BG388" s="40" t="str">
        <f t="shared" si="280"/>
        <v>No Aplica</v>
      </c>
      <c r="BH388" s="41" t="e">
        <f>+VLOOKUP($AP388,[3]!Responsables[#Data],3,0)</f>
        <v>#REF!</v>
      </c>
      <c r="BI388" s="41" t="e">
        <f>+VLOOKUP($AA388,[3]!unidad_medida[[nombre]:[Columna1]],5,0)</f>
        <v>#REF!</v>
      </c>
    </row>
    <row r="389" spans="1:61" ht="24" x14ac:dyDescent="0.35">
      <c r="A389" s="58" t="s">
        <v>250</v>
      </c>
      <c r="B389" s="58" t="s">
        <v>251</v>
      </c>
      <c r="C389" s="59">
        <v>4.3</v>
      </c>
      <c r="D389" s="19">
        <f t="shared" si="281"/>
        <v>74</v>
      </c>
      <c r="E389" s="20" t="str">
        <f t="shared" si="287"/>
        <v>GR</v>
      </c>
      <c r="F389" s="21"/>
      <c r="G389" s="22"/>
      <c r="H389" s="22"/>
      <c r="I389" s="24">
        <v>100114001</v>
      </c>
      <c r="J389" s="23" t="s">
        <v>48</v>
      </c>
      <c r="K389" s="22"/>
      <c r="L389" s="22"/>
      <c r="M389" s="22"/>
      <c r="N389" s="22"/>
      <c r="O389" s="22"/>
      <c r="P389" s="53" t="str">
        <f t="shared" si="268"/>
        <v>Número de Empleados en Empresas del Sector Agrícola en cultivos de Papas según la Categoría de Tamaño Específica del Servicio de Impuestos Internos de Chile para el Año 2020 (empleados)</v>
      </c>
      <c r="Q389" s="20" t="str">
        <f t="shared" si="286"/>
        <v>Gráfico 6</v>
      </c>
      <c r="R389" s="49" t="s">
        <v>181</v>
      </c>
      <c r="S389" s="50">
        <f t="shared" si="273"/>
        <v>100114001</v>
      </c>
      <c r="T389" s="28"/>
      <c r="U389" s="28"/>
      <c r="V389" s="28"/>
      <c r="W389" s="28"/>
      <c r="X389" s="28"/>
      <c r="Y389" s="28"/>
      <c r="Z389" s="25" t="str">
        <f t="shared" si="274"/>
        <v>https://analytics.zoho.com/open-view/2395394000001175301?ZOHO_CRITERIA=%224.5%22.%22Id_Categor%C3%ADa%22%3D100114001</v>
      </c>
      <c r="AA389" s="29" t="s">
        <v>182</v>
      </c>
      <c r="AB389" s="30" t="str">
        <f t="shared" si="282"/>
        <v>Chile</v>
      </c>
      <c r="AC389" s="31" t="str">
        <f t="shared" si="282"/>
        <v>Año 2020</v>
      </c>
      <c r="AD389" s="32" t="str">
        <f t="shared" si="282"/>
        <v>Número</v>
      </c>
      <c r="AE389" s="30" t="str">
        <f t="shared" si="282"/>
        <v>Empleados</v>
      </c>
      <c r="AG389" s="33" t="str">
        <f t="shared" si="275"/>
        <v>Gráfico 6</v>
      </c>
      <c r="AH389" s="34" t="str">
        <f t="shared" si="283"/>
        <v>Número Empleados Agrícultura</v>
      </c>
      <c r="AI389" s="34" t="str">
        <f t="shared" si="267"/>
        <v>Ventas Estimadas de empresas dedicadas a agricultura y/o ganadería clasificadas por el Servicio de Impuestos Internos de tamaño GRANDE 3</v>
      </c>
      <c r="AJ389" s="34" t="str">
        <f t="shared" si="276"/>
        <v>Número de Empleados en Empresas del Sector Agrícola en cultivos de Papas según la Categoría de Tamaño Específica del Servicio de Impuestos Internos de Chile para el Año 2020 (empleados)</v>
      </c>
      <c r="AK389" s="35" t="str">
        <f t="shared" si="284"/>
        <v>Año 2020</v>
      </c>
      <c r="AL389" s="34" t="str">
        <f t="shared" si="284"/>
        <v>venta estimada, empresas en agricultura, cultivos, actividad económica, agricultura, ganadería</v>
      </c>
      <c r="AM389" s="36" t="str">
        <f t="shared" si="277"/>
        <v>https://analytics.zoho.com/open-view/2395394000001175301?ZOHO_CRITERIA=%224.5%22.%22Id_Categor%C3%ADa%22%3D100114001</v>
      </c>
      <c r="AN389" s="44" t="str">
        <f t="shared" si="278"/>
        <v>CHL</v>
      </c>
      <c r="AO389" s="44" t="str">
        <f t="shared" si="278"/>
        <v>País</v>
      </c>
      <c r="AP389" s="34" t="str">
        <f t="shared" si="278"/>
        <v>Número de Empleados de las empresas dedicadas a una actividad económica asociada a la agricultura o la ganadería, según tamaño de la empresa.</v>
      </c>
      <c r="AQ389" s="45">
        <f t="shared" si="278"/>
        <v>44324</v>
      </c>
      <c r="AR389" s="36" t="str">
        <f t="shared" si="278"/>
        <v>Español</v>
      </c>
      <c r="AS389" s="36" t="str">
        <f t="shared" si="278"/>
        <v>Naty</v>
      </c>
      <c r="AT389" s="40" t="str">
        <f t="shared" si="278"/>
        <v>No Aplica</v>
      </c>
      <c r="AU389" s="40" t="str">
        <f t="shared" si="278"/>
        <v>No Aplica</v>
      </c>
      <c r="AV389" s="40" t="str">
        <f t="shared" si="278"/>
        <v>No Aplica</v>
      </c>
      <c r="AW389" s="35">
        <v>100114001</v>
      </c>
      <c r="AX389" s="41" t="e">
        <f t="shared" si="279"/>
        <v>#REF!</v>
      </c>
      <c r="AY389" s="46" t="str">
        <f t="shared" si="279"/>
        <v>Fruta</v>
      </c>
      <c r="AZ389" s="40">
        <f t="shared" si="279"/>
        <v>38</v>
      </c>
      <c r="BA389" s="41" t="e">
        <f>+VLOOKUP($Z389,[3]!Temporalidad[[nombre]:[Columna1]],7,0)</f>
        <v>#REF!</v>
      </c>
      <c r="BB389" s="41" t="e">
        <f>+VLOOKUP($B389,[3]!Tipo_Gráfico[#Data],2,0)</f>
        <v>#REF!</v>
      </c>
      <c r="BC389" s="36" t="str">
        <f t="shared" si="285"/>
        <v>Servicio de Impuestos Internos , Ministerio de Hacienda, Chile</v>
      </c>
      <c r="BD389" s="35" t="e">
        <f>+VLOOKUP($AA389,[3]!unidad_medida[[nombre]:[Columna1]],2,0)</f>
        <v>#REF!</v>
      </c>
      <c r="BE389" s="40" t="str">
        <f t="shared" si="280"/>
        <v>No Aplica</v>
      </c>
      <c r="BF389" s="40" t="str">
        <f t="shared" si="280"/>
        <v>No Aplica</v>
      </c>
      <c r="BG389" s="40" t="str">
        <f t="shared" si="280"/>
        <v>No Aplica</v>
      </c>
      <c r="BH389" s="41" t="e">
        <f>+VLOOKUP($AP389,[3]!Responsables[#Data],3,0)</f>
        <v>#REF!</v>
      </c>
      <c r="BI389" s="41" t="e">
        <f>+VLOOKUP($AA389,[3]!unidad_medida[[nombre]:[Columna1]],5,0)</f>
        <v>#REF!</v>
      </c>
    </row>
    <row r="390" spans="1:61" ht="24" x14ac:dyDescent="0.35">
      <c r="A390" s="58" t="s">
        <v>250</v>
      </c>
      <c r="B390" s="58" t="s">
        <v>251</v>
      </c>
      <c r="C390" s="59">
        <v>4.3</v>
      </c>
      <c r="D390" s="19">
        <f t="shared" si="281"/>
        <v>75</v>
      </c>
      <c r="E390" s="20" t="str">
        <f t="shared" si="287"/>
        <v>GR</v>
      </c>
      <c r="F390" s="21"/>
      <c r="G390" s="22"/>
      <c r="H390" s="22"/>
      <c r="I390" s="24">
        <v>100114002</v>
      </c>
      <c r="J390" s="23" t="s">
        <v>48</v>
      </c>
      <c r="K390" s="22"/>
      <c r="L390" s="22"/>
      <c r="M390" s="22"/>
      <c r="N390" s="22"/>
      <c r="O390" s="22"/>
      <c r="P390" s="53" t="str">
        <f t="shared" si="268"/>
        <v>Número de Empleados en Empresas del Sector Agrícola en cultivos de Camotes según la Categoría de Tamaño Específica del Servicio de Impuestos Internos de Chile para el Año 2020 (empleados)</v>
      </c>
      <c r="Q390" s="20" t="str">
        <f t="shared" si="286"/>
        <v>Gráfico 6</v>
      </c>
      <c r="R390" s="49" t="s">
        <v>183</v>
      </c>
      <c r="S390" s="50">
        <f t="shared" si="273"/>
        <v>100114002</v>
      </c>
      <c r="T390" s="28"/>
      <c r="U390" s="28"/>
      <c r="V390" s="28"/>
      <c r="W390" s="28"/>
      <c r="X390" s="28"/>
      <c r="Y390" s="28"/>
      <c r="Z390" s="25" t="str">
        <f t="shared" si="274"/>
        <v>https://analytics.zoho.com/open-view/2395394000001175301?ZOHO_CRITERIA=%224.5%22.%22Id_Categor%C3%ADa%22%3D100114002</v>
      </c>
      <c r="AA390" s="29" t="s">
        <v>184</v>
      </c>
      <c r="AB390" s="30" t="str">
        <f t="shared" si="282"/>
        <v>Chile</v>
      </c>
      <c r="AC390" s="31" t="str">
        <f t="shared" si="282"/>
        <v>Año 2020</v>
      </c>
      <c r="AD390" s="32" t="str">
        <f t="shared" si="282"/>
        <v>Número</v>
      </c>
      <c r="AE390" s="30" t="str">
        <f t="shared" si="282"/>
        <v>Empleados</v>
      </c>
      <c r="AG390" s="33" t="str">
        <f t="shared" si="275"/>
        <v>Gráfico 6</v>
      </c>
      <c r="AH390" s="34" t="str">
        <f t="shared" si="283"/>
        <v>Número Empleados Agrícultura</v>
      </c>
      <c r="AI390" s="34" t="str">
        <f t="shared" si="267"/>
        <v>Ventas Estimadas de empresas dedicadas a agricultura y/o ganadería clasificadas por el Servicio de Impuestos Internos de tamaño GRANDE 3</v>
      </c>
      <c r="AJ390" s="34" t="str">
        <f t="shared" si="276"/>
        <v>Número de Empleados en Empresas del Sector Agrícola en cultivos de Camotes según la Categoría de Tamaño Específica del Servicio de Impuestos Internos de Chile para el Año 2020 (empleados)</v>
      </c>
      <c r="AK390" s="35" t="str">
        <f t="shared" si="284"/>
        <v>Año 2020</v>
      </c>
      <c r="AL390" s="34" t="str">
        <f t="shared" si="284"/>
        <v>venta estimada, empresas en agricultura, cultivos, actividad económica, agricultura, ganadería</v>
      </c>
      <c r="AM390" s="36" t="str">
        <f t="shared" si="277"/>
        <v>https://analytics.zoho.com/open-view/2395394000001175301?ZOHO_CRITERIA=%224.5%22.%22Id_Categor%C3%ADa%22%3D100114002</v>
      </c>
      <c r="AN390" s="44" t="str">
        <f t="shared" si="278"/>
        <v>CHL</v>
      </c>
      <c r="AO390" s="44" t="str">
        <f t="shared" si="278"/>
        <v>País</v>
      </c>
      <c r="AP390" s="34" t="str">
        <f t="shared" si="278"/>
        <v>Número de Empleados de las empresas dedicadas a una actividad económica asociada a la agricultura o la ganadería, según tamaño de la empresa.</v>
      </c>
      <c r="AQ390" s="45">
        <f t="shared" si="278"/>
        <v>44324</v>
      </c>
      <c r="AR390" s="36" t="str">
        <f t="shared" si="278"/>
        <v>Español</v>
      </c>
      <c r="AS390" s="36" t="str">
        <f t="shared" si="278"/>
        <v>Naty</v>
      </c>
      <c r="AT390" s="40" t="str">
        <f t="shared" si="278"/>
        <v>No Aplica</v>
      </c>
      <c r="AU390" s="40" t="str">
        <f t="shared" si="278"/>
        <v>No Aplica</v>
      </c>
      <c r="AV390" s="40" t="str">
        <f t="shared" si="278"/>
        <v>No Aplica</v>
      </c>
      <c r="AW390" s="35">
        <v>100114002</v>
      </c>
      <c r="AX390" s="41" t="e">
        <f t="shared" si="279"/>
        <v>#REF!</v>
      </c>
      <c r="AY390" s="46" t="str">
        <f t="shared" si="279"/>
        <v>Fruta</v>
      </c>
      <c r="AZ390" s="40">
        <f t="shared" si="279"/>
        <v>38</v>
      </c>
      <c r="BA390" s="41" t="e">
        <f>+VLOOKUP($Z390,[3]!Temporalidad[[nombre]:[Columna1]],7,0)</f>
        <v>#REF!</v>
      </c>
      <c r="BB390" s="41" t="e">
        <f>+VLOOKUP($B390,[3]!Tipo_Gráfico[#Data],2,0)</f>
        <v>#REF!</v>
      </c>
      <c r="BC390" s="36" t="str">
        <f t="shared" si="285"/>
        <v>Servicio de Impuestos Internos , Ministerio de Hacienda, Chile</v>
      </c>
      <c r="BD390" s="35" t="e">
        <f>+VLOOKUP($AA390,[3]!unidad_medida[[nombre]:[Columna1]],2,0)</f>
        <v>#REF!</v>
      </c>
      <c r="BE390" s="40" t="str">
        <f t="shared" si="280"/>
        <v>No Aplica</v>
      </c>
      <c r="BF390" s="40" t="str">
        <f t="shared" si="280"/>
        <v>No Aplica</v>
      </c>
      <c r="BG390" s="40" t="str">
        <f t="shared" si="280"/>
        <v>No Aplica</v>
      </c>
      <c r="BH390" s="41" t="e">
        <f>+VLOOKUP($AP390,[3]!Responsables[#Data],3,0)</f>
        <v>#REF!</v>
      </c>
      <c r="BI390" s="41" t="e">
        <f>+VLOOKUP($AA390,[3]!unidad_medida[[nombre]:[Columna1]],5,0)</f>
        <v>#REF!</v>
      </c>
    </row>
    <row r="391" spans="1:61" ht="24" x14ac:dyDescent="0.35">
      <c r="A391" s="58" t="s">
        <v>250</v>
      </c>
      <c r="B391" s="58" t="s">
        <v>251</v>
      </c>
      <c r="C391" s="59">
        <v>4.3</v>
      </c>
      <c r="D391" s="19">
        <f t="shared" si="281"/>
        <v>76</v>
      </c>
      <c r="E391" s="20" t="str">
        <f t="shared" si="287"/>
        <v>GR</v>
      </c>
      <c r="F391" s="21"/>
      <c r="G391" s="22"/>
      <c r="H391" s="22"/>
      <c r="I391" s="24">
        <v>100114015</v>
      </c>
      <c r="J391" s="23" t="s">
        <v>48</v>
      </c>
      <c r="K391" s="22"/>
      <c r="L391" s="22"/>
      <c r="M391" s="22"/>
      <c r="N391" s="22"/>
      <c r="O391" s="22"/>
      <c r="P391" s="53" t="str">
        <f t="shared" si="268"/>
        <v>Número de Empleados en Empresas del Sector Agrícola en cultivos de Otros tubérculos según la Categoría de Tamaño Específica del Servicio de Impuestos Internos de Chile para el Año 2020 (empleados)</v>
      </c>
      <c r="Q391" s="20" t="str">
        <f t="shared" si="286"/>
        <v>Gráfico 6</v>
      </c>
      <c r="R391" s="49" t="s">
        <v>185</v>
      </c>
      <c r="S391" s="50">
        <f t="shared" si="273"/>
        <v>100114015</v>
      </c>
      <c r="T391" s="28"/>
      <c r="U391" s="28"/>
      <c r="V391" s="28"/>
      <c r="W391" s="28"/>
      <c r="X391" s="28"/>
      <c r="Y391" s="28"/>
      <c r="Z391" s="25" t="str">
        <f t="shared" si="274"/>
        <v>https://analytics.zoho.com/open-view/2395394000001175301?ZOHO_CRITERIA=%224.5%22.%22Id_Categor%C3%ADa%22%3D100114015</v>
      </c>
      <c r="AA391" s="29" t="s">
        <v>186</v>
      </c>
      <c r="AB391" s="30" t="str">
        <f t="shared" si="282"/>
        <v>Chile</v>
      </c>
      <c r="AC391" s="31" t="str">
        <f t="shared" si="282"/>
        <v>Año 2020</v>
      </c>
      <c r="AD391" s="32" t="str">
        <f t="shared" si="282"/>
        <v>Número</v>
      </c>
      <c r="AE391" s="30" t="str">
        <f t="shared" si="282"/>
        <v>Empleados</v>
      </c>
      <c r="AG391" s="33" t="str">
        <f t="shared" si="275"/>
        <v>Gráfico 6</v>
      </c>
      <c r="AH391" s="34" t="str">
        <f t="shared" si="283"/>
        <v>Número Empleados Agrícultura</v>
      </c>
      <c r="AI391" s="34" t="str">
        <f t="shared" si="267"/>
        <v>Ventas Estimadas de empresas dedicadas a agricultura y/o ganadería clasificadas por el Servicio de Impuestos Internos de tamaño GRANDE 3</v>
      </c>
      <c r="AJ391" s="34" t="str">
        <f t="shared" si="276"/>
        <v>Número de Empleados en Empresas del Sector Agrícola en cultivos de Otros tubérculos según la Categoría de Tamaño Específica del Servicio de Impuestos Internos de Chile para el Año 2020 (empleados)</v>
      </c>
      <c r="AK391" s="35" t="str">
        <f t="shared" si="284"/>
        <v>Año 2020</v>
      </c>
      <c r="AL391" s="34" t="str">
        <f t="shared" si="284"/>
        <v>venta estimada, empresas en agricultura, cultivos, actividad económica, agricultura, ganadería</v>
      </c>
      <c r="AM391" s="36" t="str">
        <f t="shared" si="277"/>
        <v>https://analytics.zoho.com/open-view/2395394000001175301?ZOHO_CRITERIA=%224.5%22.%22Id_Categor%C3%ADa%22%3D100114015</v>
      </c>
      <c r="AN391" s="44" t="str">
        <f t="shared" si="278"/>
        <v>CHL</v>
      </c>
      <c r="AO391" s="44" t="str">
        <f t="shared" si="278"/>
        <v>País</v>
      </c>
      <c r="AP391" s="34" t="str">
        <f t="shared" si="278"/>
        <v>Número de Empleados de las empresas dedicadas a una actividad económica asociada a la agricultura o la ganadería, según tamaño de la empresa.</v>
      </c>
      <c r="AQ391" s="45">
        <f t="shared" si="278"/>
        <v>44324</v>
      </c>
      <c r="AR391" s="36" t="str">
        <f t="shared" si="278"/>
        <v>Español</v>
      </c>
      <c r="AS391" s="36" t="str">
        <f t="shared" si="278"/>
        <v>Naty</v>
      </c>
      <c r="AT391" s="40" t="str">
        <f t="shared" si="278"/>
        <v>No Aplica</v>
      </c>
      <c r="AU391" s="40" t="str">
        <f t="shared" si="278"/>
        <v>No Aplica</v>
      </c>
      <c r="AV391" s="40" t="str">
        <f t="shared" si="278"/>
        <v>No Aplica</v>
      </c>
      <c r="AW391" s="35">
        <v>100114015</v>
      </c>
      <c r="AX391" s="41" t="e">
        <f t="shared" si="279"/>
        <v>#REF!</v>
      </c>
      <c r="AY391" s="46" t="str">
        <f t="shared" si="279"/>
        <v>Fruta</v>
      </c>
      <c r="AZ391" s="40">
        <f t="shared" si="279"/>
        <v>38</v>
      </c>
      <c r="BA391" s="41" t="e">
        <f>+VLOOKUP($Z391,[3]!Temporalidad[[nombre]:[Columna1]],7,0)</f>
        <v>#REF!</v>
      </c>
      <c r="BB391" s="41" t="e">
        <f>+VLOOKUP($B391,[3]!Tipo_Gráfico[#Data],2,0)</f>
        <v>#REF!</v>
      </c>
      <c r="BC391" s="36" t="str">
        <f t="shared" si="285"/>
        <v>Servicio de Impuestos Internos , Ministerio de Hacienda, Chile</v>
      </c>
      <c r="BD391" s="35" t="e">
        <f>+VLOOKUP($AA391,[3]!unidad_medida[[nombre]:[Columna1]],2,0)</f>
        <v>#REF!</v>
      </c>
      <c r="BE391" s="40" t="str">
        <f t="shared" si="280"/>
        <v>No Aplica</v>
      </c>
      <c r="BF391" s="40" t="str">
        <f t="shared" si="280"/>
        <v>No Aplica</v>
      </c>
      <c r="BG391" s="40" t="str">
        <f t="shared" si="280"/>
        <v>No Aplica</v>
      </c>
      <c r="BH391" s="41" t="e">
        <f>+VLOOKUP($AP391,[3]!Responsables[#Data],3,0)</f>
        <v>#REF!</v>
      </c>
      <c r="BI391" s="41" t="e">
        <f>+VLOOKUP($AA391,[3]!unidad_medida[[nombre]:[Columna1]],5,0)</f>
        <v>#REF!</v>
      </c>
    </row>
    <row r="392" spans="1:61" ht="24" x14ac:dyDescent="0.35">
      <c r="A392" s="58" t="s">
        <v>250</v>
      </c>
      <c r="B392" s="58" t="s">
        <v>251</v>
      </c>
      <c r="C392" s="59">
        <v>4.3</v>
      </c>
      <c r="D392" s="19">
        <f t="shared" si="281"/>
        <v>77</v>
      </c>
      <c r="E392" s="20" t="str">
        <f t="shared" si="287"/>
        <v>GR</v>
      </c>
      <c r="F392" s="21"/>
      <c r="G392" s="22"/>
      <c r="H392" s="22"/>
      <c r="I392" s="24">
        <v>100115001</v>
      </c>
      <c r="J392" s="23" t="s">
        <v>48</v>
      </c>
      <c r="K392" s="22"/>
      <c r="L392" s="22"/>
      <c r="M392" s="22"/>
      <c r="N392" s="22"/>
      <c r="O392" s="22"/>
      <c r="P392" s="53" t="str">
        <f t="shared" si="268"/>
        <v>Número de Empleados en Empresas del Sector Agrícola en cultivos de Semillas de hortalizas según la Categoría de Tamaño Específica del Servicio de Impuestos Internos de Chile para el Año 2020 (empleados)</v>
      </c>
      <c r="Q392" s="20" t="str">
        <f t="shared" si="286"/>
        <v>Gráfico 6</v>
      </c>
      <c r="R392" s="49" t="s">
        <v>187</v>
      </c>
      <c r="S392" s="50">
        <f t="shared" si="273"/>
        <v>100115001</v>
      </c>
      <c r="T392" s="28"/>
      <c r="U392" s="28"/>
      <c r="V392" s="28"/>
      <c r="W392" s="28"/>
      <c r="X392" s="28"/>
      <c r="Y392" s="28"/>
      <c r="Z392" s="25" t="str">
        <f t="shared" si="274"/>
        <v>https://analytics.zoho.com/open-view/2395394000001175301?ZOHO_CRITERIA=%224.5%22.%22Id_Categor%C3%ADa%22%3D100115001</v>
      </c>
      <c r="AA392" s="29" t="s">
        <v>188</v>
      </c>
      <c r="AB392" s="30" t="str">
        <f t="shared" si="282"/>
        <v>Chile</v>
      </c>
      <c r="AC392" s="31" t="str">
        <f t="shared" si="282"/>
        <v>Año 2020</v>
      </c>
      <c r="AD392" s="32" t="str">
        <f t="shared" si="282"/>
        <v>Número</v>
      </c>
      <c r="AE392" s="30" t="str">
        <f t="shared" si="282"/>
        <v>Empleados</v>
      </c>
      <c r="AG392" s="33" t="str">
        <f t="shared" si="275"/>
        <v>Gráfico 6</v>
      </c>
      <c r="AH392" s="34" t="str">
        <f t="shared" si="283"/>
        <v>Número Empleados Agrícultura</v>
      </c>
      <c r="AI392" s="34" t="str">
        <f t="shared" si="267"/>
        <v>Ventas Estimadas de empresas dedicadas a agricultura y/o ganadería clasificadas por el Servicio de Impuestos Internos de tamaño GRANDE 3</v>
      </c>
      <c r="AJ392" s="34" t="str">
        <f t="shared" si="276"/>
        <v>Número de Empleados en Empresas del Sector Agrícola en cultivos de Semillas de hortalizas según la Categoría de Tamaño Específica del Servicio de Impuestos Internos de Chile para el Año 2020 (empleados)</v>
      </c>
      <c r="AK392" s="35" t="str">
        <f t="shared" si="284"/>
        <v>Año 2020</v>
      </c>
      <c r="AL392" s="34" t="str">
        <f t="shared" si="284"/>
        <v>venta estimada, empresas en agricultura, cultivos, actividad económica, agricultura, ganadería</v>
      </c>
      <c r="AM392" s="36" t="str">
        <f t="shared" si="277"/>
        <v>https://analytics.zoho.com/open-view/2395394000001175301?ZOHO_CRITERIA=%224.5%22.%22Id_Categor%C3%ADa%22%3D100115001</v>
      </c>
      <c r="AN392" s="44" t="str">
        <f t="shared" si="278"/>
        <v>CHL</v>
      </c>
      <c r="AO392" s="44" t="str">
        <f t="shared" si="278"/>
        <v>País</v>
      </c>
      <c r="AP392" s="34" t="str">
        <f t="shared" si="278"/>
        <v>Número de Empleados de las empresas dedicadas a una actividad económica asociada a la agricultura o la ganadería, según tamaño de la empresa.</v>
      </c>
      <c r="AQ392" s="45">
        <f t="shared" si="278"/>
        <v>44324</v>
      </c>
      <c r="AR392" s="36" t="str">
        <f t="shared" si="278"/>
        <v>Español</v>
      </c>
      <c r="AS392" s="36" t="str">
        <f t="shared" si="278"/>
        <v>Naty</v>
      </c>
      <c r="AT392" s="40" t="str">
        <f t="shared" si="278"/>
        <v>No Aplica</v>
      </c>
      <c r="AU392" s="40" t="str">
        <f t="shared" si="278"/>
        <v>No Aplica</v>
      </c>
      <c r="AV392" s="40" t="str">
        <f t="shared" si="278"/>
        <v>No Aplica</v>
      </c>
      <c r="AW392" s="35">
        <v>100115001</v>
      </c>
      <c r="AX392" s="41" t="e">
        <f t="shared" si="279"/>
        <v>#REF!</v>
      </c>
      <c r="AY392" s="46" t="str">
        <f t="shared" si="279"/>
        <v>Fruta</v>
      </c>
      <c r="AZ392" s="40">
        <f t="shared" si="279"/>
        <v>38</v>
      </c>
      <c r="BA392" s="41" t="e">
        <f>+VLOOKUP($Z392,[3]!Temporalidad[[nombre]:[Columna1]],7,0)</f>
        <v>#REF!</v>
      </c>
      <c r="BB392" s="41" t="e">
        <f>+VLOOKUP($B392,[3]!Tipo_Gráfico[#Data],2,0)</f>
        <v>#REF!</v>
      </c>
      <c r="BC392" s="36" t="str">
        <f t="shared" si="285"/>
        <v>Servicio de Impuestos Internos , Ministerio de Hacienda, Chile</v>
      </c>
      <c r="BD392" s="35" t="e">
        <f>+VLOOKUP($AA392,[3]!unidad_medida[[nombre]:[Columna1]],2,0)</f>
        <v>#REF!</v>
      </c>
      <c r="BE392" s="40" t="str">
        <f t="shared" si="280"/>
        <v>No Aplica</v>
      </c>
      <c r="BF392" s="40" t="str">
        <f t="shared" si="280"/>
        <v>No Aplica</v>
      </c>
      <c r="BG392" s="40" t="str">
        <f t="shared" si="280"/>
        <v>No Aplica</v>
      </c>
      <c r="BH392" s="41" t="e">
        <f>+VLOOKUP($AP392,[3]!Responsables[#Data],3,0)</f>
        <v>#REF!</v>
      </c>
      <c r="BI392" s="41" t="e">
        <f>+VLOOKUP($AA392,[3]!unidad_medida[[nombre]:[Columna1]],5,0)</f>
        <v>#REF!</v>
      </c>
    </row>
    <row r="393" spans="1:61" ht="42" x14ac:dyDescent="0.35">
      <c r="A393" s="58" t="s">
        <v>250</v>
      </c>
      <c r="B393" s="58" t="s">
        <v>251</v>
      </c>
      <c r="C393" s="59">
        <v>4.3</v>
      </c>
      <c r="D393" s="19">
        <f t="shared" si="281"/>
        <v>78</v>
      </c>
      <c r="E393" s="20" t="str">
        <f t="shared" si="287"/>
        <v>GR</v>
      </c>
      <c r="F393" s="21"/>
      <c r="G393" s="22"/>
      <c r="H393" s="22"/>
      <c r="I393" s="24">
        <v>100115003</v>
      </c>
      <c r="J393" s="23" t="s">
        <v>48</v>
      </c>
      <c r="K393" s="22"/>
      <c r="L393" s="22"/>
      <c r="M393" s="22"/>
      <c r="N393" s="22"/>
      <c r="O393" s="22"/>
      <c r="P393" s="53" t="str">
        <f t="shared" si="268"/>
        <v>Número de Empleados en Empresas del Sector Agrícola en cultivos de Otras semillas de cereales, legumbres y oleaginosas según la Categoría de Tamaño Específica del Servicio de Impuestos Internos de Chile para el Año 2020 (empleados)</v>
      </c>
      <c r="Q393" s="20" t="str">
        <f t="shared" si="286"/>
        <v>Gráfico 6</v>
      </c>
      <c r="R393" s="49" t="s">
        <v>189</v>
      </c>
      <c r="S393" s="50">
        <f t="shared" si="273"/>
        <v>100115003</v>
      </c>
      <c r="T393" s="28"/>
      <c r="U393" s="28"/>
      <c r="V393" s="28"/>
      <c r="W393" s="28"/>
      <c r="X393" s="28"/>
      <c r="Y393" s="28"/>
      <c r="Z393" s="25" t="str">
        <f t="shared" si="274"/>
        <v>https://analytics.zoho.com/open-view/2395394000001175301?ZOHO_CRITERIA=%224.5%22.%22Id_Categor%C3%ADa%22%3D100115003</v>
      </c>
      <c r="AA393" s="29" t="s">
        <v>190</v>
      </c>
      <c r="AB393" s="30" t="str">
        <f t="shared" si="282"/>
        <v>Chile</v>
      </c>
      <c r="AC393" s="31" t="str">
        <f t="shared" si="282"/>
        <v>Año 2020</v>
      </c>
      <c r="AD393" s="32" t="str">
        <f t="shared" si="282"/>
        <v>Número</v>
      </c>
      <c r="AE393" s="30" t="str">
        <f t="shared" si="282"/>
        <v>Empleados</v>
      </c>
      <c r="AG393" s="33" t="str">
        <f t="shared" si="275"/>
        <v>Gráfico 6</v>
      </c>
      <c r="AH393" s="34" t="str">
        <f t="shared" si="283"/>
        <v>Número Empleados Agrícultura</v>
      </c>
      <c r="AI393" s="34" t="str">
        <f t="shared" si="267"/>
        <v>Ventas Estimadas de empresas dedicadas a agricultura y/o ganadería clasificadas por el Servicio de Impuestos Internos de tamaño GRANDE 3</v>
      </c>
      <c r="AJ393" s="34" t="str">
        <f t="shared" si="276"/>
        <v>Número de Empleados en Empresas del Sector Agrícola en cultivos de Otras semillas de cereales, legumbres y oleaginosas según la Categoría de Tamaño Específica del Servicio de Impuestos Internos de Chile para el Año 2020 (empleados)</v>
      </c>
      <c r="AK393" s="35" t="str">
        <f t="shared" si="284"/>
        <v>Año 2020</v>
      </c>
      <c r="AL393" s="34" t="str">
        <f t="shared" si="284"/>
        <v>venta estimada, empresas en agricultura, cultivos, actividad económica, agricultura, ganadería</v>
      </c>
      <c r="AM393" s="36" t="str">
        <f t="shared" si="277"/>
        <v>https://analytics.zoho.com/open-view/2395394000001175301?ZOHO_CRITERIA=%224.5%22.%22Id_Categor%C3%ADa%22%3D100115003</v>
      </c>
      <c r="AN393" s="44" t="str">
        <f t="shared" si="278"/>
        <v>CHL</v>
      </c>
      <c r="AO393" s="44" t="str">
        <f t="shared" si="278"/>
        <v>País</v>
      </c>
      <c r="AP393" s="34" t="str">
        <f t="shared" si="278"/>
        <v>Número de Empleados de las empresas dedicadas a una actividad económica asociada a la agricultura o la ganadería, según tamaño de la empresa.</v>
      </c>
      <c r="AQ393" s="45">
        <f t="shared" si="278"/>
        <v>44324</v>
      </c>
      <c r="AR393" s="36" t="str">
        <f t="shared" si="278"/>
        <v>Español</v>
      </c>
      <c r="AS393" s="36" t="str">
        <f t="shared" si="278"/>
        <v>Naty</v>
      </c>
      <c r="AT393" s="40" t="str">
        <f t="shared" si="278"/>
        <v>No Aplica</v>
      </c>
      <c r="AU393" s="40" t="str">
        <f t="shared" si="278"/>
        <v>No Aplica</v>
      </c>
      <c r="AV393" s="40" t="str">
        <f t="shared" si="278"/>
        <v>No Aplica</v>
      </c>
      <c r="AW393" s="35">
        <v>100115003</v>
      </c>
      <c r="AX393" s="41" t="e">
        <f t="shared" si="279"/>
        <v>#REF!</v>
      </c>
      <c r="AY393" s="46" t="str">
        <f t="shared" si="279"/>
        <v>Fruta</v>
      </c>
      <c r="AZ393" s="40">
        <f t="shared" si="279"/>
        <v>38</v>
      </c>
      <c r="BA393" s="41" t="e">
        <f>+VLOOKUP($Z393,[3]!Temporalidad[[nombre]:[Columna1]],7,0)</f>
        <v>#REF!</v>
      </c>
      <c r="BB393" s="41" t="e">
        <f>+VLOOKUP($B393,[3]!Tipo_Gráfico[#Data],2,0)</f>
        <v>#REF!</v>
      </c>
      <c r="BC393" s="36" t="str">
        <f t="shared" si="285"/>
        <v>Servicio de Impuestos Internos , Ministerio de Hacienda, Chile</v>
      </c>
      <c r="BD393" s="35" t="e">
        <f>+VLOOKUP($AA393,[3]!unidad_medida[[nombre]:[Columna1]],2,0)</f>
        <v>#REF!</v>
      </c>
      <c r="BE393" s="40" t="str">
        <f t="shared" si="280"/>
        <v>No Aplica</v>
      </c>
      <c r="BF393" s="40" t="str">
        <f t="shared" si="280"/>
        <v>No Aplica</v>
      </c>
      <c r="BG393" s="40" t="str">
        <f t="shared" si="280"/>
        <v>No Aplica</v>
      </c>
      <c r="BH393" s="41" t="e">
        <f>+VLOOKUP($AP393,[3]!Responsables[#Data],3,0)</f>
        <v>#REF!</v>
      </c>
      <c r="BI393" s="41" t="e">
        <f>+VLOOKUP($AA393,[3]!unidad_medida[[nombre]:[Columna1]],5,0)</f>
        <v>#REF!</v>
      </c>
    </row>
    <row r="394" spans="1:61" ht="24" x14ac:dyDescent="0.35">
      <c r="A394" s="58" t="s">
        <v>250</v>
      </c>
      <c r="B394" s="58" t="s">
        <v>251</v>
      </c>
      <c r="C394" s="59">
        <v>4.3</v>
      </c>
      <c r="D394" s="19">
        <f t="shared" si="281"/>
        <v>79</v>
      </c>
      <c r="E394" s="20" t="str">
        <f t="shared" si="287"/>
        <v>GR</v>
      </c>
      <c r="F394" s="21"/>
      <c r="G394" s="22"/>
      <c r="H394" s="22"/>
      <c r="I394" s="24">
        <v>100117002</v>
      </c>
      <c r="J394" s="23" t="s">
        <v>48</v>
      </c>
      <c r="K394" s="22"/>
      <c r="L394" s="22"/>
      <c r="M394" s="22"/>
      <c r="N394" s="22"/>
      <c r="O394" s="22"/>
      <c r="P394" s="53" t="str">
        <f t="shared" si="268"/>
        <v>Número de Empleados en Empresas del Sector Agrícola en cultivos de Plantas de fibra según la Categoría de Tamaño Específica del Servicio de Impuestos Internos de Chile para el Año 2020 (empleados)</v>
      </c>
      <c r="Q394" s="20" t="str">
        <f t="shared" si="286"/>
        <v>Gráfico 6</v>
      </c>
      <c r="R394" s="49" t="s">
        <v>191</v>
      </c>
      <c r="S394" s="50">
        <f t="shared" si="273"/>
        <v>100117002</v>
      </c>
      <c r="T394" s="28"/>
      <c r="U394" s="28"/>
      <c r="V394" s="28"/>
      <c r="W394" s="28"/>
      <c r="X394" s="28"/>
      <c r="Y394" s="28"/>
      <c r="Z394" s="25" t="str">
        <f t="shared" si="274"/>
        <v>https://analytics.zoho.com/open-view/2395394000001175301?ZOHO_CRITERIA=%224.5%22.%22Id_Categor%C3%ADa%22%3D100117002</v>
      </c>
      <c r="AA394" s="29" t="s">
        <v>192</v>
      </c>
      <c r="AB394" s="30" t="str">
        <f t="shared" si="282"/>
        <v>Chile</v>
      </c>
      <c r="AC394" s="31" t="str">
        <f t="shared" si="282"/>
        <v>Año 2020</v>
      </c>
      <c r="AD394" s="32" t="str">
        <f t="shared" si="282"/>
        <v>Número</v>
      </c>
      <c r="AE394" s="30" t="str">
        <f t="shared" si="282"/>
        <v>Empleados</v>
      </c>
      <c r="AG394" s="33" t="str">
        <f t="shared" si="275"/>
        <v>Gráfico 6</v>
      </c>
      <c r="AH394" s="34" t="str">
        <f t="shared" si="283"/>
        <v>Número Empleados Agrícultura</v>
      </c>
      <c r="AI394" s="34" t="str">
        <f t="shared" si="267"/>
        <v>Ventas Estimadas de empresas dedicadas a agricultura y/o ganadería clasificadas por el Servicio de Impuestos Internos de tamaño GRANDE 3</v>
      </c>
      <c r="AJ394" s="34" t="str">
        <f t="shared" si="276"/>
        <v>Número de Empleados en Empresas del Sector Agrícola en cultivos de Plantas de fibra según la Categoría de Tamaño Específica del Servicio de Impuestos Internos de Chile para el Año 2020 (empleados)</v>
      </c>
      <c r="AK394" s="35" t="str">
        <f t="shared" si="284"/>
        <v>Año 2020</v>
      </c>
      <c r="AL394" s="34" t="str">
        <f t="shared" si="284"/>
        <v>venta estimada, empresas en agricultura, cultivos, actividad económica, agricultura, ganadería</v>
      </c>
      <c r="AM394" s="36" t="str">
        <f t="shared" si="277"/>
        <v>https://analytics.zoho.com/open-view/2395394000001175301?ZOHO_CRITERIA=%224.5%22.%22Id_Categor%C3%ADa%22%3D100117002</v>
      </c>
      <c r="AN394" s="44" t="str">
        <f t="shared" si="278"/>
        <v>CHL</v>
      </c>
      <c r="AO394" s="44" t="str">
        <f t="shared" si="278"/>
        <v>País</v>
      </c>
      <c r="AP394" s="34" t="str">
        <f t="shared" si="278"/>
        <v>Número de Empleados de las empresas dedicadas a una actividad económica asociada a la agricultura o la ganadería, según tamaño de la empresa.</v>
      </c>
      <c r="AQ394" s="45">
        <f t="shared" si="278"/>
        <v>44324</v>
      </c>
      <c r="AR394" s="36" t="str">
        <f t="shared" si="278"/>
        <v>Español</v>
      </c>
      <c r="AS394" s="36" t="str">
        <f t="shared" si="278"/>
        <v>Naty</v>
      </c>
      <c r="AT394" s="40" t="str">
        <f t="shared" si="278"/>
        <v>No Aplica</v>
      </c>
      <c r="AU394" s="40" t="str">
        <f t="shared" si="278"/>
        <v>No Aplica</v>
      </c>
      <c r="AV394" s="40" t="str">
        <f t="shared" si="278"/>
        <v>No Aplica</v>
      </c>
      <c r="AW394" s="35">
        <v>100117002</v>
      </c>
      <c r="AX394" s="41" t="e">
        <f t="shared" si="279"/>
        <v>#REF!</v>
      </c>
      <c r="AY394" s="46" t="str">
        <f t="shared" si="279"/>
        <v>Fruta</v>
      </c>
      <c r="AZ394" s="40">
        <f t="shared" si="279"/>
        <v>38</v>
      </c>
      <c r="BA394" s="41" t="e">
        <f>+VLOOKUP($Z394,[3]!Temporalidad[[nombre]:[Columna1]],7,0)</f>
        <v>#REF!</v>
      </c>
      <c r="BB394" s="41" t="e">
        <f>+VLOOKUP($B394,[3]!Tipo_Gráfico[#Data],2,0)</f>
        <v>#REF!</v>
      </c>
      <c r="BC394" s="36" t="str">
        <f t="shared" si="285"/>
        <v>Servicio de Impuestos Internos , Ministerio de Hacienda, Chile</v>
      </c>
      <c r="BD394" s="35" t="e">
        <f>+VLOOKUP($AA394,[3]!unidad_medida[[nombre]:[Columna1]],2,0)</f>
        <v>#REF!</v>
      </c>
      <c r="BE394" s="40" t="str">
        <f t="shared" si="280"/>
        <v>No Aplica</v>
      </c>
      <c r="BF394" s="40" t="str">
        <f t="shared" si="280"/>
        <v>No Aplica</v>
      </c>
      <c r="BG394" s="40" t="str">
        <f t="shared" si="280"/>
        <v>No Aplica</v>
      </c>
      <c r="BH394" s="41" t="e">
        <f>+VLOOKUP($AP394,[3]!Responsables[#Data],3,0)</f>
        <v>#REF!</v>
      </c>
      <c r="BI394" s="41" t="e">
        <f>+VLOOKUP($AA394,[3]!unidad_medida[[nombre]:[Columna1]],5,0)</f>
        <v>#REF!</v>
      </c>
    </row>
    <row r="395" spans="1:61" ht="24" x14ac:dyDescent="0.35">
      <c r="A395" s="58" t="s">
        <v>250</v>
      </c>
      <c r="B395" s="58" t="s">
        <v>251</v>
      </c>
      <c r="C395" s="59">
        <v>4.3</v>
      </c>
      <c r="D395" s="19">
        <f t="shared" si="281"/>
        <v>80</v>
      </c>
      <c r="E395" s="20" t="str">
        <f t="shared" si="287"/>
        <v>GR</v>
      </c>
      <c r="F395" s="21"/>
      <c r="G395" s="22"/>
      <c r="H395" s="22"/>
      <c r="I395" s="24">
        <v>100117005</v>
      </c>
      <c r="J395" s="23" t="s">
        <v>48</v>
      </c>
      <c r="K395" s="22"/>
      <c r="L395" s="22"/>
      <c r="M395" s="22"/>
      <c r="N395" s="22"/>
      <c r="O395" s="22"/>
      <c r="P395" s="53" t="str">
        <f t="shared" si="268"/>
        <v>Número de Empleados en Empresas del Sector Agrícola en cultivos de Flores según la Categoría de Tamaño Específica del Servicio de Impuestos Internos de Chile para el Año 2020 (empleados)</v>
      </c>
      <c r="Q395" s="20" t="str">
        <f t="shared" si="286"/>
        <v>Gráfico 6</v>
      </c>
      <c r="R395" s="49" t="s">
        <v>193</v>
      </c>
      <c r="S395" s="50">
        <f t="shared" si="273"/>
        <v>100117005</v>
      </c>
      <c r="T395" s="28"/>
      <c r="U395" s="28"/>
      <c r="V395" s="28"/>
      <c r="W395" s="28"/>
      <c r="X395" s="28"/>
      <c r="Y395" s="28"/>
      <c r="Z395" s="25" t="str">
        <f t="shared" si="274"/>
        <v>https://analytics.zoho.com/open-view/2395394000001175301?ZOHO_CRITERIA=%224.5%22.%22Id_Categor%C3%ADa%22%3D100117005</v>
      </c>
      <c r="AA395" s="29" t="s">
        <v>194</v>
      </c>
      <c r="AB395" s="30" t="str">
        <f t="shared" si="282"/>
        <v>Chile</v>
      </c>
      <c r="AC395" s="31" t="str">
        <f t="shared" si="282"/>
        <v>Año 2020</v>
      </c>
      <c r="AD395" s="32" t="str">
        <f t="shared" si="282"/>
        <v>Número</v>
      </c>
      <c r="AE395" s="30" t="str">
        <f t="shared" si="282"/>
        <v>Empleados</v>
      </c>
      <c r="AG395" s="33" t="str">
        <f t="shared" si="275"/>
        <v>Gráfico 6</v>
      </c>
      <c r="AH395" s="34" t="str">
        <f t="shared" si="283"/>
        <v>Número Empleados Agrícultura</v>
      </c>
      <c r="AI395" s="34" t="str">
        <f t="shared" si="267"/>
        <v>Ventas Estimadas de empresas dedicadas a agricultura y/o ganadería clasificadas por el Servicio de Impuestos Internos de tamaño GRANDE 3</v>
      </c>
      <c r="AJ395" s="34" t="str">
        <f t="shared" si="276"/>
        <v>Número de Empleados en Empresas del Sector Agrícola en cultivos de Flores según la Categoría de Tamaño Específica del Servicio de Impuestos Internos de Chile para el Año 2020 (empleados)</v>
      </c>
      <c r="AK395" s="35" t="str">
        <f t="shared" si="284"/>
        <v>Año 2020</v>
      </c>
      <c r="AL395" s="34" t="str">
        <f t="shared" si="284"/>
        <v>venta estimada, empresas en agricultura, cultivos, actividad económica, agricultura, ganadería</v>
      </c>
      <c r="AM395" s="36" t="str">
        <f t="shared" si="277"/>
        <v>https://analytics.zoho.com/open-view/2395394000001175301?ZOHO_CRITERIA=%224.5%22.%22Id_Categor%C3%ADa%22%3D100117005</v>
      </c>
      <c r="AN395" s="44" t="str">
        <f t="shared" si="278"/>
        <v>CHL</v>
      </c>
      <c r="AO395" s="44" t="str">
        <f t="shared" si="278"/>
        <v>País</v>
      </c>
      <c r="AP395" s="34" t="str">
        <f t="shared" si="278"/>
        <v>Número de Empleados de las empresas dedicadas a una actividad económica asociada a la agricultura o la ganadería, según tamaño de la empresa.</v>
      </c>
      <c r="AQ395" s="45">
        <f t="shared" si="278"/>
        <v>44324</v>
      </c>
      <c r="AR395" s="36" t="str">
        <f t="shared" si="278"/>
        <v>Español</v>
      </c>
      <c r="AS395" s="36" t="str">
        <f t="shared" si="278"/>
        <v>Naty</v>
      </c>
      <c r="AT395" s="40" t="str">
        <f t="shared" si="278"/>
        <v>No Aplica</v>
      </c>
      <c r="AU395" s="40" t="str">
        <f t="shared" si="278"/>
        <v>No Aplica</v>
      </c>
      <c r="AV395" s="40" t="str">
        <f t="shared" si="278"/>
        <v>No Aplica</v>
      </c>
      <c r="AW395" s="35">
        <v>100117005</v>
      </c>
      <c r="AX395" s="41" t="e">
        <f t="shared" si="279"/>
        <v>#REF!</v>
      </c>
      <c r="AY395" s="46" t="str">
        <f t="shared" si="279"/>
        <v>Fruta</v>
      </c>
      <c r="AZ395" s="40">
        <f t="shared" si="279"/>
        <v>38</v>
      </c>
      <c r="BA395" s="41" t="e">
        <f>+VLOOKUP($Z395,[3]!Temporalidad[[nombre]:[Columna1]],7,0)</f>
        <v>#REF!</v>
      </c>
      <c r="BB395" s="41" t="e">
        <f>+VLOOKUP($B395,[3]!Tipo_Gráfico[#Data],2,0)</f>
        <v>#REF!</v>
      </c>
      <c r="BC395" s="36" t="str">
        <f t="shared" si="285"/>
        <v>Servicio de Impuestos Internos , Ministerio de Hacienda, Chile</v>
      </c>
      <c r="BD395" s="35" t="e">
        <f>+VLOOKUP($AA395,[3]!unidad_medida[[nombre]:[Columna1]],2,0)</f>
        <v>#REF!</v>
      </c>
      <c r="BE395" s="40" t="str">
        <f t="shared" si="280"/>
        <v>No Aplica</v>
      </c>
      <c r="BF395" s="40" t="str">
        <f t="shared" si="280"/>
        <v>No Aplica</v>
      </c>
      <c r="BG395" s="40" t="str">
        <f t="shared" si="280"/>
        <v>No Aplica</v>
      </c>
      <c r="BH395" s="41" t="e">
        <f>+VLOOKUP($AP395,[3]!Responsables[#Data],3,0)</f>
        <v>#REF!</v>
      </c>
      <c r="BI395" s="41" t="e">
        <f>+VLOOKUP($AA395,[3]!unidad_medida[[nombre]:[Columna1]],5,0)</f>
        <v>#REF!</v>
      </c>
    </row>
    <row r="396" spans="1:61" ht="42" x14ac:dyDescent="0.35">
      <c r="A396" s="58" t="s">
        <v>250</v>
      </c>
      <c r="B396" s="58" t="s">
        <v>251</v>
      </c>
      <c r="C396" s="59">
        <v>4.3</v>
      </c>
      <c r="D396" s="19">
        <f t="shared" si="281"/>
        <v>81</v>
      </c>
      <c r="E396" s="20" t="str">
        <f t="shared" si="287"/>
        <v>GR</v>
      </c>
      <c r="F396" s="21"/>
      <c r="G396" s="22"/>
      <c r="H396" s="22"/>
      <c r="I396" s="24">
        <v>100117006</v>
      </c>
      <c r="J396" s="23" t="s">
        <v>48</v>
      </c>
      <c r="K396" s="22"/>
      <c r="L396" s="22"/>
      <c r="M396" s="22"/>
      <c r="N396" s="22"/>
      <c r="O396" s="22"/>
      <c r="P396" s="53" t="str">
        <f t="shared" si="268"/>
        <v>Número de Empleados en Empresas del Sector Agrícola en cultivos de Forraje en praderas mejoradas o sembradas según la Categoría de Tamaño Específica del Servicio de Impuestos Internos de Chile para el Año 2020 (empleados)</v>
      </c>
      <c r="Q396" s="20" t="str">
        <f t="shared" si="286"/>
        <v>Gráfico 6</v>
      </c>
      <c r="R396" s="49" t="s">
        <v>195</v>
      </c>
      <c r="S396" s="50">
        <f t="shared" si="273"/>
        <v>100117006</v>
      </c>
      <c r="T396" s="28"/>
      <c r="U396" s="28"/>
      <c r="V396" s="28"/>
      <c r="W396" s="28"/>
      <c r="X396" s="28"/>
      <c r="Y396" s="28"/>
      <c r="Z396" s="25" t="str">
        <f t="shared" si="274"/>
        <v>https://analytics.zoho.com/open-view/2395394000001175301?ZOHO_CRITERIA=%224.5%22.%22Id_Categor%C3%ADa%22%3D100117006</v>
      </c>
      <c r="AA396" s="29" t="s">
        <v>196</v>
      </c>
      <c r="AB396" s="30" t="str">
        <f t="shared" si="282"/>
        <v>Chile</v>
      </c>
      <c r="AC396" s="31" t="str">
        <f t="shared" si="282"/>
        <v>Año 2020</v>
      </c>
      <c r="AD396" s="32" t="str">
        <f t="shared" si="282"/>
        <v>Número</v>
      </c>
      <c r="AE396" s="30" t="str">
        <f t="shared" si="282"/>
        <v>Empleados</v>
      </c>
      <c r="AG396" s="33" t="str">
        <f t="shared" si="275"/>
        <v>Gráfico 6</v>
      </c>
      <c r="AH396" s="34" t="str">
        <f t="shared" si="283"/>
        <v>Número Empleados Agrícultura</v>
      </c>
      <c r="AI396" s="34" t="str">
        <f t="shared" si="267"/>
        <v>Ventas Estimadas de empresas dedicadas a agricultura y/o ganadería clasificadas por el Servicio de Impuestos Internos de tamaño GRANDE 3</v>
      </c>
      <c r="AJ396" s="34" t="str">
        <f t="shared" si="276"/>
        <v>Número de Empleados en Empresas del Sector Agrícola en cultivos de Forraje en praderas mejoradas o sembradas según la Categoría de Tamaño Específica del Servicio de Impuestos Internos de Chile para el Año 2020 (empleados)</v>
      </c>
      <c r="AK396" s="35" t="str">
        <f t="shared" si="284"/>
        <v>Año 2020</v>
      </c>
      <c r="AL396" s="34" t="str">
        <f t="shared" si="284"/>
        <v>venta estimada, empresas en agricultura, cultivos, actividad económica, agricultura, ganadería</v>
      </c>
      <c r="AM396" s="36" t="str">
        <f t="shared" si="277"/>
        <v>https://analytics.zoho.com/open-view/2395394000001175301?ZOHO_CRITERIA=%224.5%22.%22Id_Categor%C3%ADa%22%3D100117006</v>
      </c>
      <c r="AN396" s="44" t="str">
        <f t="shared" si="278"/>
        <v>CHL</v>
      </c>
      <c r="AO396" s="44" t="str">
        <f t="shared" si="278"/>
        <v>País</v>
      </c>
      <c r="AP396" s="34" t="str">
        <f t="shared" si="278"/>
        <v>Número de Empleados de las empresas dedicadas a una actividad económica asociada a la agricultura o la ganadería, según tamaño de la empresa.</v>
      </c>
      <c r="AQ396" s="45">
        <f t="shared" si="278"/>
        <v>44324</v>
      </c>
      <c r="AR396" s="36" t="str">
        <f t="shared" si="278"/>
        <v>Español</v>
      </c>
      <c r="AS396" s="36" t="str">
        <f t="shared" si="278"/>
        <v>Naty</v>
      </c>
      <c r="AT396" s="40" t="str">
        <f t="shared" si="278"/>
        <v>No Aplica</v>
      </c>
      <c r="AU396" s="40" t="str">
        <f t="shared" si="278"/>
        <v>No Aplica</v>
      </c>
      <c r="AV396" s="40" t="str">
        <f t="shared" si="278"/>
        <v>No Aplica</v>
      </c>
      <c r="AW396" s="35">
        <v>100117006</v>
      </c>
      <c r="AX396" s="41" t="e">
        <f t="shared" si="279"/>
        <v>#REF!</v>
      </c>
      <c r="AY396" s="46" t="str">
        <f t="shared" si="279"/>
        <v>Fruta</v>
      </c>
      <c r="AZ396" s="40">
        <f t="shared" si="279"/>
        <v>38</v>
      </c>
      <c r="BA396" s="41" t="e">
        <f>+VLOOKUP($Z396,[3]!Temporalidad[[nombre]:[Columna1]],7,0)</f>
        <v>#REF!</v>
      </c>
      <c r="BB396" s="41" t="e">
        <f>+VLOOKUP($B396,[3]!Tipo_Gráfico[#Data],2,0)</f>
        <v>#REF!</v>
      </c>
      <c r="BC396" s="36" t="str">
        <f t="shared" si="285"/>
        <v>Servicio de Impuestos Internos , Ministerio de Hacienda, Chile</v>
      </c>
      <c r="BD396" s="35" t="e">
        <f>+VLOOKUP($AA396,[3]!unidad_medida[[nombre]:[Columna1]],2,0)</f>
        <v>#REF!</v>
      </c>
      <c r="BE396" s="40" t="str">
        <f t="shared" si="280"/>
        <v>No Aplica</v>
      </c>
      <c r="BF396" s="40" t="str">
        <f t="shared" si="280"/>
        <v>No Aplica</v>
      </c>
      <c r="BG396" s="40" t="str">
        <f t="shared" si="280"/>
        <v>No Aplica</v>
      </c>
      <c r="BH396" s="41" t="e">
        <f>+VLOOKUP($AP396,[3]!Responsables[#Data],3,0)</f>
        <v>#REF!</v>
      </c>
      <c r="BI396" s="41" t="e">
        <f>+VLOOKUP($AA396,[3]!unidad_medida[[nombre]:[Columna1]],5,0)</f>
        <v>#REF!</v>
      </c>
    </row>
    <row r="397" spans="1:61" ht="24" x14ac:dyDescent="0.35">
      <c r="A397" s="58" t="s">
        <v>250</v>
      </c>
      <c r="B397" s="58" t="s">
        <v>251</v>
      </c>
      <c r="C397" s="59">
        <v>4.3</v>
      </c>
      <c r="D397" s="19">
        <f t="shared" si="281"/>
        <v>82</v>
      </c>
      <c r="E397" s="20" t="str">
        <f t="shared" si="287"/>
        <v>GR</v>
      </c>
      <c r="F397" s="21"/>
      <c r="G397" s="22"/>
      <c r="H397" s="24">
        <v>100110</v>
      </c>
      <c r="I397" s="22"/>
      <c r="J397" s="23" t="s">
        <v>48</v>
      </c>
      <c r="K397" s="22"/>
      <c r="L397" s="22"/>
      <c r="M397" s="22"/>
      <c r="N397" s="22"/>
      <c r="O397" s="22"/>
      <c r="P397" s="53" t="str">
        <f>+"Ventas Estimadas de Empresas del Sector Agrícola en cultivos de "&amp;R397&amp;"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397" s="20" t="s">
        <v>197</v>
      </c>
      <c r="R397" s="47" t="s">
        <v>136</v>
      </c>
      <c r="S397" s="48">
        <f>+H397</f>
        <v>100110</v>
      </c>
      <c r="T397" s="28"/>
      <c r="U397" s="28"/>
      <c r="V397" s="28"/>
      <c r="W397" s="28"/>
      <c r="X397" s="28"/>
      <c r="Y397" s="28"/>
      <c r="Z397" s="25" t="str">
        <f>+"https://analytics.zoho.com/open-view/2395394000001175328?ZOHO_CRITERIA=%224.5%22.%22Id_Producto%22%3D"&amp;S397</f>
        <v>https://analytics.zoho.com/open-view/2395394000001175328?ZOHO_CRITERIA=%224.5%22.%22Id_Producto%22%3D100110</v>
      </c>
      <c r="AA397" s="29" t="s">
        <v>198</v>
      </c>
      <c r="AB397" s="30" t="str">
        <f t="shared" si="282"/>
        <v>Chile</v>
      </c>
      <c r="AC397" s="31" t="str">
        <f t="shared" si="282"/>
        <v>Año 2020</v>
      </c>
      <c r="AD397" s="32" t="s">
        <v>106</v>
      </c>
      <c r="AE397" s="30" t="s">
        <v>107</v>
      </c>
      <c r="AG397" s="33" t="str">
        <f t="shared" si="275"/>
        <v>Gráfico 7</v>
      </c>
      <c r="AH397" s="34" t="s">
        <v>108</v>
      </c>
      <c r="AI397" s="34" t="s">
        <v>199</v>
      </c>
      <c r="AJ397" s="34" t="str">
        <f t="shared" si="276"/>
        <v>Ventas Estimadas de Empresas del Sector Agrícola en cultivos de Legumbres según la Categoría de Tamaño Específica del Servicio de Impuestos Internos de Chile para el Año 2020 (USD)</v>
      </c>
      <c r="AK397" s="35" t="str">
        <f t="shared" si="284"/>
        <v>Año 2020</v>
      </c>
      <c r="AL397" s="34" t="str">
        <f t="shared" si="284"/>
        <v>venta estimada, empresas en agricultura, cultivos, actividad económica, agricultura, ganadería</v>
      </c>
      <c r="AM397" s="36" t="str">
        <f t="shared" si="277"/>
        <v>https://analytics.zoho.com/open-view/2395394000001175328?ZOHO_CRITERIA=%224.5%22.%22Id_Producto%22%3D100110</v>
      </c>
      <c r="AN397" s="44" t="str">
        <f t="shared" ref="AN397:AZ412" si="288">+AN396</f>
        <v>CHL</v>
      </c>
      <c r="AO397" s="44" t="str">
        <f t="shared" si="288"/>
        <v>País</v>
      </c>
      <c r="AP397" s="34" t="str">
        <f t="shared" si="288"/>
        <v>Número de Empleados de las empresas dedicadas a una actividad económica asociada a la agricultura o la ganadería, según tamaño de la empresa.</v>
      </c>
      <c r="AQ397" s="45">
        <f t="shared" si="288"/>
        <v>44324</v>
      </c>
      <c r="AR397" s="36" t="str">
        <f t="shared" si="288"/>
        <v>Español</v>
      </c>
      <c r="AS397" s="36" t="str">
        <f t="shared" si="288"/>
        <v>Naty</v>
      </c>
      <c r="AT397" s="40" t="str">
        <f t="shared" si="288"/>
        <v>No Aplica</v>
      </c>
      <c r="AU397" s="40" t="str">
        <f t="shared" si="288"/>
        <v>No Aplica</v>
      </c>
      <c r="AV397" s="40" t="str">
        <f t="shared" si="288"/>
        <v>No Aplica</v>
      </c>
      <c r="AW397" s="35">
        <f t="shared" si="288"/>
        <v>100117006</v>
      </c>
      <c r="AX397" s="41" t="e">
        <f t="shared" si="288"/>
        <v>#REF!</v>
      </c>
      <c r="AY397" s="46" t="str">
        <f t="shared" si="288"/>
        <v>Fruta</v>
      </c>
      <c r="AZ397" s="40">
        <f t="shared" si="288"/>
        <v>38</v>
      </c>
      <c r="BA397" s="41" t="e">
        <f>+VLOOKUP($Z397,[3]!Temporalidad[[nombre]:[Columna1]],7,0)</f>
        <v>#REF!</v>
      </c>
      <c r="BB397" s="41" t="e">
        <f>+VLOOKUP($B397,[3]!Tipo_Gráfico[#Data],2,0)</f>
        <v>#REF!</v>
      </c>
      <c r="BC397" s="36" t="str">
        <f t="shared" si="285"/>
        <v>Servicio de Impuestos Internos , Ministerio de Hacienda, Chile</v>
      </c>
      <c r="BD397" s="35" t="e">
        <f>+VLOOKUP($AA397,[3]!unidad_medida[[nombre]:[Columna1]],2,0)</f>
        <v>#REF!</v>
      </c>
      <c r="BE397" s="40" t="str">
        <f t="shared" ref="BE397:BG412" si="289">+BE396</f>
        <v>No Aplica</v>
      </c>
      <c r="BF397" s="40" t="str">
        <f t="shared" si="289"/>
        <v>No Aplica</v>
      </c>
      <c r="BG397" s="40" t="str">
        <f t="shared" si="289"/>
        <v>No Aplica</v>
      </c>
      <c r="BH397" s="41" t="e">
        <f>+VLOOKUP($AP397,[3]!Responsables[#Data],3,0)</f>
        <v>#REF!</v>
      </c>
      <c r="BI397" s="41" t="e">
        <f>+VLOOKUP($AA397,[3]!unidad_medida[[nombre]:[Columna1]],5,0)</f>
        <v>#REF!</v>
      </c>
    </row>
    <row r="398" spans="1:61" ht="24" x14ac:dyDescent="0.35">
      <c r="A398" s="58" t="s">
        <v>250</v>
      </c>
      <c r="B398" s="58" t="s">
        <v>251</v>
      </c>
      <c r="C398" s="59">
        <v>4.3</v>
      </c>
      <c r="D398" s="19">
        <f t="shared" si="281"/>
        <v>83</v>
      </c>
      <c r="E398" s="20" t="str">
        <f t="shared" si="287"/>
        <v>GR</v>
      </c>
      <c r="F398" s="21"/>
      <c r="G398" s="22"/>
      <c r="H398" s="24">
        <v>100111</v>
      </c>
      <c r="I398" s="22"/>
      <c r="J398" s="23" t="s">
        <v>48</v>
      </c>
      <c r="K398" s="22"/>
      <c r="L398" s="22"/>
      <c r="M398" s="22"/>
      <c r="N398" s="22"/>
      <c r="O398" s="22"/>
      <c r="P398" s="53" t="str">
        <f t="shared" ref="P398:P425" si="290">+"Ventas Estimadas de Empresas del Sector Agrícola en cultivos de "&amp;R398&amp;"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398" s="20" t="str">
        <f t="shared" si="286"/>
        <v>Gráfico 7</v>
      </c>
      <c r="R398" s="47" t="s">
        <v>140</v>
      </c>
      <c r="S398" s="48">
        <f t="shared" ref="S398:S403" si="291">+H398</f>
        <v>100111</v>
      </c>
      <c r="T398" s="28"/>
      <c r="U398" s="28"/>
      <c r="V398" s="28"/>
      <c r="W398" s="28"/>
      <c r="X398" s="28"/>
      <c r="Y398" s="28"/>
      <c r="Z398" s="25" t="str">
        <f t="shared" ref="Z398:Z403" si="292">+"https://analytics.zoho.com/open-view/2395394000001175328?ZOHO_CRITERIA=%224.5%22.%22Id_Producto%22%3D"&amp;S398</f>
        <v>https://analytics.zoho.com/open-view/2395394000001175328?ZOHO_CRITERIA=%224.5%22.%22Id_Producto%22%3D100111</v>
      </c>
      <c r="AA398" s="29" t="s">
        <v>200</v>
      </c>
      <c r="AB398" s="30" t="str">
        <f t="shared" ref="AB398:AE413" si="293">+AB397</f>
        <v>Chile</v>
      </c>
      <c r="AC398" s="31" t="str">
        <f t="shared" si="293"/>
        <v>Año 2020</v>
      </c>
      <c r="AD398" s="32" t="str">
        <f t="shared" si="293"/>
        <v>Dólar USA</v>
      </c>
      <c r="AE398" s="30" t="str">
        <f t="shared" si="293"/>
        <v>Ventas</v>
      </c>
      <c r="AG398" s="33" t="str">
        <f t="shared" si="275"/>
        <v>Gráfico 7</v>
      </c>
      <c r="AH398" s="34" t="str">
        <f t="shared" si="283"/>
        <v>Ventas Estimadas Agricultura</v>
      </c>
      <c r="AI398" s="34" t="str">
        <f t="shared" si="267"/>
        <v>Ventas estimadas de empresas dedicadas a agricultura y/o ganadería</v>
      </c>
      <c r="AJ398" s="34" t="str">
        <f t="shared" si="276"/>
        <v>Ventas Estimadas de Empresas del Sector Agrícola en cultivos de Cereales según la Categoría de Tamaño Específica del Servicio de Impuestos Internos de Chile para el Año 2020 (USD)</v>
      </c>
      <c r="AK398" s="35" t="str">
        <f t="shared" ref="AK398:AL413" si="294">+AK397</f>
        <v>Año 2020</v>
      </c>
      <c r="AL398" s="34" t="str">
        <f t="shared" si="294"/>
        <v>venta estimada, empresas en agricultura, cultivos, actividad económica, agricultura, ganadería</v>
      </c>
      <c r="AM398" s="36" t="str">
        <f t="shared" si="277"/>
        <v>https://analytics.zoho.com/open-view/2395394000001175328?ZOHO_CRITERIA=%224.5%22.%22Id_Producto%22%3D100111</v>
      </c>
      <c r="AN398" s="44" t="str">
        <f t="shared" si="288"/>
        <v>CHL</v>
      </c>
      <c r="AO398" s="44" t="str">
        <f t="shared" si="288"/>
        <v>País</v>
      </c>
      <c r="AP398" s="34" t="str">
        <f t="shared" si="288"/>
        <v>Número de Empleados de las empresas dedicadas a una actividad económica asociada a la agricultura o la ganadería, según tamaño de la empresa.</v>
      </c>
      <c r="AQ398" s="45">
        <f t="shared" si="288"/>
        <v>44324</v>
      </c>
      <c r="AR398" s="36" t="str">
        <f t="shared" si="288"/>
        <v>Español</v>
      </c>
      <c r="AS398" s="36" t="str">
        <f t="shared" si="288"/>
        <v>Naty</v>
      </c>
      <c r="AT398" s="40" t="str">
        <f t="shared" si="288"/>
        <v>No Aplica</v>
      </c>
      <c r="AU398" s="40" t="str">
        <f t="shared" si="288"/>
        <v>No Aplica</v>
      </c>
      <c r="AV398" s="40" t="str">
        <f t="shared" si="288"/>
        <v>No Aplica</v>
      </c>
      <c r="AW398" s="35">
        <f t="shared" si="288"/>
        <v>100117006</v>
      </c>
      <c r="AX398" s="41" t="e">
        <f t="shared" si="288"/>
        <v>#REF!</v>
      </c>
      <c r="AY398" s="46" t="str">
        <f t="shared" si="288"/>
        <v>Fruta</v>
      </c>
      <c r="AZ398" s="40">
        <f t="shared" si="288"/>
        <v>38</v>
      </c>
      <c r="BA398" s="41" t="e">
        <f>+VLOOKUP($Z398,[3]!Temporalidad[[nombre]:[Columna1]],7,0)</f>
        <v>#REF!</v>
      </c>
      <c r="BB398" s="41" t="e">
        <f>+VLOOKUP($B398,[3]!Tipo_Gráfico[#Data],2,0)</f>
        <v>#REF!</v>
      </c>
      <c r="BC398" s="36" t="str">
        <f t="shared" si="285"/>
        <v>Servicio de Impuestos Internos , Ministerio de Hacienda, Chile</v>
      </c>
      <c r="BD398" s="35" t="e">
        <f>+VLOOKUP($AA398,[3]!unidad_medida[[nombre]:[Columna1]],2,0)</f>
        <v>#REF!</v>
      </c>
      <c r="BE398" s="40" t="str">
        <f t="shared" si="289"/>
        <v>No Aplica</v>
      </c>
      <c r="BF398" s="40" t="str">
        <f t="shared" si="289"/>
        <v>No Aplica</v>
      </c>
      <c r="BG398" s="40" t="str">
        <f t="shared" si="289"/>
        <v>No Aplica</v>
      </c>
      <c r="BH398" s="41" t="e">
        <f>+VLOOKUP($AP398,[3]!Responsables[#Data],3,0)</f>
        <v>#REF!</v>
      </c>
      <c r="BI398" s="41" t="e">
        <f>+VLOOKUP($AA398,[3]!unidad_medida[[nombre]:[Columna1]],5,0)</f>
        <v>#REF!</v>
      </c>
    </row>
    <row r="399" spans="1:61" ht="24" x14ac:dyDescent="0.35">
      <c r="A399" s="58" t="s">
        <v>250</v>
      </c>
      <c r="B399" s="58" t="s">
        <v>251</v>
      </c>
      <c r="C399" s="59">
        <v>4.3</v>
      </c>
      <c r="D399" s="19">
        <f t="shared" si="281"/>
        <v>84</v>
      </c>
      <c r="E399" s="20" t="str">
        <f t="shared" si="287"/>
        <v>GR</v>
      </c>
      <c r="F399" s="21"/>
      <c r="G399" s="22"/>
      <c r="H399" s="24">
        <v>100112</v>
      </c>
      <c r="I399" s="22"/>
      <c r="J399" s="23" t="s">
        <v>48</v>
      </c>
      <c r="K399" s="22"/>
      <c r="L399" s="22"/>
      <c r="M399" s="22"/>
      <c r="N399" s="22"/>
      <c r="O399" s="22"/>
      <c r="P399" s="53" t="str">
        <f t="shared" si="290"/>
        <v>Ventas Estimadas de Empresas del Sector Agrícola en cultivos de Hortalizas según la Categoría de Tamaño Específica del Servicio de Impuestos Internos de Chile para el Año 2020 (USD)</v>
      </c>
      <c r="Q399" s="20" t="str">
        <f t="shared" si="286"/>
        <v>Gráfico 7</v>
      </c>
      <c r="R399" s="47" t="s">
        <v>142</v>
      </c>
      <c r="S399" s="48">
        <f t="shared" si="291"/>
        <v>100112</v>
      </c>
      <c r="T399" s="28"/>
      <c r="U399" s="28"/>
      <c r="V399" s="28"/>
      <c r="W399" s="28"/>
      <c r="X399" s="28"/>
      <c r="Y399" s="28"/>
      <c r="Z399" s="25" t="str">
        <f t="shared" si="292"/>
        <v>https://analytics.zoho.com/open-view/2395394000001175328?ZOHO_CRITERIA=%224.5%22.%22Id_Producto%22%3D100112</v>
      </c>
      <c r="AA399" s="29" t="s">
        <v>201</v>
      </c>
      <c r="AB399" s="30" t="str">
        <f t="shared" si="293"/>
        <v>Chile</v>
      </c>
      <c r="AC399" s="31" t="str">
        <f t="shared" si="293"/>
        <v>Año 2020</v>
      </c>
      <c r="AD399" s="32" t="str">
        <f t="shared" si="293"/>
        <v>Dólar USA</v>
      </c>
      <c r="AE399" s="30" t="str">
        <f t="shared" si="293"/>
        <v>Ventas</v>
      </c>
      <c r="AG399" s="33" t="str">
        <f t="shared" si="275"/>
        <v>Gráfico 7</v>
      </c>
      <c r="AH399" s="34" t="str">
        <f t="shared" si="283"/>
        <v>Ventas Estimadas Agricultura</v>
      </c>
      <c r="AI399" s="34" t="str">
        <f t="shared" si="267"/>
        <v>Ventas estimadas de empresas dedicadas a agricultura y/o ganadería</v>
      </c>
      <c r="AJ399" s="34" t="str">
        <f t="shared" si="276"/>
        <v>Ventas Estimadas de Empresas del Sector Agrícola en cultivos de Hortalizas según la Categoría de Tamaño Específica del Servicio de Impuestos Internos de Chile para el Año 2020 (USD)</v>
      </c>
      <c r="AK399" s="35" t="str">
        <f t="shared" si="294"/>
        <v>Año 2020</v>
      </c>
      <c r="AL399" s="34" t="str">
        <f t="shared" si="294"/>
        <v>venta estimada, empresas en agricultura, cultivos, actividad económica, agricultura, ganadería</v>
      </c>
      <c r="AM399" s="36" t="str">
        <f t="shared" si="277"/>
        <v>https://analytics.zoho.com/open-view/2395394000001175328?ZOHO_CRITERIA=%224.5%22.%22Id_Producto%22%3D100112</v>
      </c>
      <c r="AN399" s="44" t="str">
        <f t="shared" si="288"/>
        <v>CHL</v>
      </c>
      <c r="AO399" s="44" t="str">
        <f t="shared" si="288"/>
        <v>País</v>
      </c>
      <c r="AP399" s="34" t="str">
        <f t="shared" si="288"/>
        <v>Número de Empleados de las empresas dedicadas a una actividad económica asociada a la agricultura o la ganadería, según tamaño de la empresa.</v>
      </c>
      <c r="AQ399" s="45">
        <f t="shared" si="288"/>
        <v>44324</v>
      </c>
      <c r="AR399" s="36" t="str">
        <f t="shared" si="288"/>
        <v>Español</v>
      </c>
      <c r="AS399" s="36" t="str">
        <f t="shared" si="288"/>
        <v>Naty</v>
      </c>
      <c r="AT399" s="40" t="str">
        <f t="shared" si="288"/>
        <v>No Aplica</v>
      </c>
      <c r="AU399" s="40" t="str">
        <f t="shared" si="288"/>
        <v>No Aplica</v>
      </c>
      <c r="AV399" s="40" t="str">
        <f t="shared" si="288"/>
        <v>No Aplica</v>
      </c>
      <c r="AW399" s="35">
        <f t="shared" si="288"/>
        <v>100117006</v>
      </c>
      <c r="AX399" s="41" t="e">
        <f t="shared" si="288"/>
        <v>#REF!</v>
      </c>
      <c r="AY399" s="46" t="str">
        <f t="shared" si="288"/>
        <v>Fruta</v>
      </c>
      <c r="AZ399" s="40">
        <f t="shared" si="288"/>
        <v>38</v>
      </c>
      <c r="BA399" s="41" t="e">
        <f>+VLOOKUP($Z399,[3]!Temporalidad[[nombre]:[Columna1]],7,0)</f>
        <v>#REF!</v>
      </c>
      <c r="BB399" s="41" t="e">
        <f>+VLOOKUP($B399,[3]!Tipo_Gráfico[#Data],2,0)</f>
        <v>#REF!</v>
      </c>
      <c r="BC399" s="36" t="str">
        <f t="shared" si="285"/>
        <v>Servicio de Impuestos Internos , Ministerio de Hacienda, Chile</v>
      </c>
      <c r="BD399" s="35" t="e">
        <f>+VLOOKUP($AA399,[3]!unidad_medida[[nombre]:[Columna1]],2,0)</f>
        <v>#REF!</v>
      </c>
      <c r="BE399" s="40" t="str">
        <f t="shared" si="289"/>
        <v>No Aplica</v>
      </c>
      <c r="BF399" s="40" t="str">
        <f t="shared" si="289"/>
        <v>No Aplica</v>
      </c>
      <c r="BG399" s="40" t="str">
        <f t="shared" si="289"/>
        <v>No Aplica</v>
      </c>
      <c r="BH399" s="41" t="e">
        <f>+VLOOKUP($AP399,[3]!Responsables[#Data],3,0)</f>
        <v>#REF!</v>
      </c>
      <c r="BI399" s="41" t="e">
        <f>+VLOOKUP($AA399,[3]!unidad_medida[[nombre]:[Columna1]],5,0)</f>
        <v>#REF!</v>
      </c>
    </row>
    <row r="400" spans="1:61" ht="24" x14ac:dyDescent="0.35">
      <c r="A400" s="58" t="s">
        <v>250</v>
      </c>
      <c r="B400" s="58" t="s">
        <v>251</v>
      </c>
      <c r="C400" s="59">
        <v>4.3</v>
      </c>
      <c r="D400" s="19">
        <f t="shared" si="281"/>
        <v>85</v>
      </c>
      <c r="E400" s="20" t="s">
        <v>47</v>
      </c>
      <c r="F400" s="21"/>
      <c r="G400" s="22"/>
      <c r="H400" s="24">
        <v>100113</v>
      </c>
      <c r="I400" s="22"/>
      <c r="J400" s="23" t="s">
        <v>48</v>
      </c>
      <c r="K400" s="22"/>
      <c r="L400" s="22"/>
      <c r="M400" s="22"/>
      <c r="N400" s="22"/>
      <c r="O400" s="22"/>
      <c r="P400" s="53" t="str">
        <f t="shared" si="290"/>
        <v>Ventas Estimadas de Empresas del Sector Agrícola en cultivos de Industriales según la Categoría de Tamaño Específica del Servicio de Impuestos Internos de Chile para el Año 2020 (USD)</v>
      </c>
      <c r="Q400" s="20" t="s">
        <v>197</v>
      </c>
      <c r="R400" s="47" t="s">
        <v>144</v>
      </c>
      <c r="S400" s="48">
        <f t="shared" si="291"/>
        <v>100113</v>
      </c>
      <c r="T400" s="28"/>
      <c r="U400" s="28"/>
      <c r="V400" s="28"/>
      <c r="W400" s="28"/>
      <c r="X400" s="28"/>
      <c r="Y400" s="28"/>
      <c r="Z400" s="25" t="str">
        <f t="shared" si="292"/>
        <v>https://analytics.zoho.com/open-view/2395394000001175328?ZOHO_CRITERIA=%224.5%22.%22Id_Producto%22%3D100113</v>
      </c>
      <c r="AA400" s="29" t="s">
        <v>202</v>
      </c>
      <c r="AB400" s="30" t="str">
        <f t="shared" si="293"/>
        <v>Chile</v>
      </c>
      <c r="AC400" s="31" t="str">
        <f t="shared" si="293"/>
        <v>Año 2020</v>
      </c>
      <c r="AD400" s="32" t="str">
        <f t="shared" si="293"/>
        <v>Dólar USA</v>
      </c>
      <c r="AE400" s="30" t="str">
        <f t="shared" si="293"/>
        <v>Ventas</v>
      </c>
      <c r="AG400" s="33" t="str">
        <f t="shared" si="275"/>
        <v>Gráfico 7</v>
      </c>
      <c r="AH400" s="34" t="str">
        <f t="shared" si="283"/>
        <v>Ventas Estimadas Agricultura</v>
      </c>
      <c r="AI400" s="34" t="str">
        <f t="shared" si="267"/>
        <v>Ventas estimadas de empresas dedicadas a agricultura y/o ganadería</v>
      </c>
      <c r="AJ400" s="34" t="str">
        <f t="shared" si="276"/>
        <v>Ventas Estimadas de Empresas del Sector Agrícola en cultivos de Industriales según la Categoría de Tamaño Específica del Servicio de Impuestos Internos de Chile para el Año 2020 (USD)</v>
      </c>
      <c r="AK400" s="35" t="str">
        <f t="shared" si="294"/>
        <v>Año 2020</v>
      </c>
      <c r="AL400" s="34" t="str">
        <f t="shared" si="294"/>
        <v>venta estimada, empresas en agricultura, cultivos, actividad económica, agricultura, ganadería</v>
      </c>
      <c r="AM400" s="36" t="str">
        <f t="shared" si="277"/>
        <v>https://analytics.zoho.com/open-view/2395394000001175328?ZOHO_CRITERIA=%224.5%22.%22Id_Producto%22%3D100113</v>
      </c>
      <c r="AN400" s="44" t="str">
        <f t="shared" si="288"/>
        <v>CHL</v>
      </c>
      <c r="AO400" s="44" t="str">
        <f t="shared" si="288"/>
        <v>País</v>
      </c>
      <c r="AP400" s="34" t="str">
        <f t="shared" si="288"/>
        <v>Número de Empleados de las empresas dedicadas a una actividad económica asociada a la agricultura o la ganadería, según tamaño de la empresa.</v>
      </c>
      <c r="AQ400" s="45">
        <f t="shared" si="288"/>
        <v>44324</v>
      </c>
      <c r="AR400" s="36" t="str">
        <f t="shared" si="288"/>
        <v>Español</v>
      </c>
      <c r="AS400" s="36" t="str">
        <f t="shared" si="288"/>
        <v>Naty</v>
      </c>
      <c r="AT400" s="40" t="str">
        <f t="shared" si="288"/>
        <v>No Aplica</v>
      </c>
      <c r="AU400" s="40" t="str">
        <f t="shared" si="288"/>
        <v>No Aplica</v>
      </c>
      <c r="AV400" s="40" t="str">
        <f t="shared" si="288"/>
        <v>No Aplica</v>
      </c>
      <c r="AW400" s="35">
        <f t="shared" si="288"/>
        <v>100117006</v>
      </c>
      <c r="AX400" s="41" t="e">
        <f t="shared" si="288"/>
        <v>#REF!</v>
      </c>
      <c r="AY400" s="46" t="str">
        <f t="shared" si="288"/>
        <v>Fruta</v>
      </c>
      <c r="AZ400" s="40">
        <f t="shared" si="288"/>
        <v>38</v>
      </c>
      <c r="BA400" s="41" t="e">
        <f>+VLOOKUP($Z400,[3]!Temporalidad[[nombre]:[Columna1]],7,0)</f>
        <v>#REF!</v>
      </c>
      <c r="BB400" s="41" t="e">
        <f>+VLOOKUP($B400,[3]!Tipo_Gráfico[#Data],2,0)</f>
        <v>#REF!</v>
      </c>
      <c r="BC400" s="36" t="str">
        <f t="shared" si="285"/>
        <v>Servicio de Impuestos Internos , Ministerio de Hacienda, Chile</v>
      </c>
      <c r="BD400" s="35" t="e">
        <f>+VLOOKUP($AA400,[3]!unidad_medida[[nombre]:[Columna1]],2,0)</f>
        <v>#REF!</v>
      </c>
      <c r="BE400" s="40" t="str">
        <f t="shared" si="289"/>
        <v>No Aplica</v>
      </c>
      <c r="BF400" s="40" t="str">
        <f t="shared" si="289"/>
        <v>No Aplica</v>
      </c>
      <c r="BG400" s="40" t="str">
        <f t="shared" si="289"/>
        <v>No Aplica</v>
      </c>
      <c r="BH400" s="41" t="e">
        <f>+VLOOKUP($AP400,[3]!Responsables[#Data],3,0)</f>
        <v>#REF!</v>
      </c>
      <c r="BI400" s="41" t="e">
        <f>+VLOOKUP($AA400,[3]!unidad_medida[[nombre]:[Columna1]],5,0)</f>
        <v>#REF!</v>
      </c>
    </row>
    <row r="401" spans="1:61" ht="24" x14ac:dyDescent="0.35">
      <c r="A401" s="58" t="s">
        <v>250</v>
      </c>
      <c r="B401" s="58" t="s">
        <v>251</v>
      </c>
      <c r="C401" s="59">
        <v>4.3</v>
      </c>
      <c r="D401" s="19">
        <f t="shared" si="281"/>
        <v>86</v>
      </c>
      <c r="E401" s="20" t="str">
        <f>+E400</f>
        <v>GR</v>
      </c>
      <c r="F401" s="21"/>
      <c r="G401" s="22"/>
      <c r="H401" s="24">
        <v>100114</v>
      </c>
      <c r="I401" s="22"/>
      <c r="J401" s="23" t="s">
        <v>48</v>
      </c>
      <c r="K401" s="22"/>
      <c r="L401" s="22"/>
      <c r="M401" s="22"/>
      <c r="N401" s="22"/>
      <c r="O401" s="22"/>
      <c r="P401" s="53" t="str">
        <f t="shared" si="290"/>
        <v>Ventas Estimadas de Empresas del Sector Agrícola en cultivos de Tubérculos según la Categoría de Tamaño Específica del Servicio de Impuestos Internos de Chile para el Año 2020 (USD)</v>
      </c>
      <c r="Q401" s="20" t="str">
        <f t="shared" ref="Q401:Q413" si="295">+Q400</f>
        <v>Gráfico 7</v>
      </c>
      <c r="R401" s="47" t="s">
        <v>146</v>
      </c>
      <c r="S401" s="48">
        <f t="shared" si="291"/>
        <v>100114</v>
      </c>
      <c r="T401" s="28"/>
      <c r="U401" s="28"/>
      <c r="V401" s="28"/>
      <c r="W401" s="28"/>
      <c r="X401" s="28"/>
      <c r="Y401" s="28"/>
      <c r="Z401" s="25" t="str">
        <f t="shared" si="292"/>
        <v>https://analytics.zoho.com/open-view/2395394000001175328?ZOHO_CRITERIA=%224.5%22.%22Id_Producto%22%3D100114</v>
      </c>
      <c r="AA401" s="29" t="s">
        <v>203</v>
      </c>
      <c r="AB401" s="30" t="str">
        <f t="shared" si="293"/>
        <v>Chile</v>
      </c>
      <c r="AC401" s="31" t="str">
        <f t="shared" si="293"/>
        <v>Año 2020</v>
      </c>
      <c r="AD401" s="32" t="str">
        <f t="shared" si="293"/>
        <v>Dólar USA</v>
      </c>
      <c r="AE401" s="30" t="str">
        <f t="shared" si="293"/>
        <v>Ventas</v>
      </c>
      <c r="AG401" s="33" t="str">
        <f t="shared" si="275"/>
        <v>Gráfico 7</v>
      </c>
      <c r="AH401" s="34" t="str">
        <f t="shared" si="283"/>
        <v>Ventas Estimadas Agricultura</v>
      </c>
      <c r="AI401" s="34" t="str">
        <f t="shared" si="267"/>
        <v>Ventas estimadas de empresas dedicadas a agricultura y/o ganadería</v>
      </c>
      <c r="AJ401" s="34" t="str">
        <f t="shared" si="276"/>
        <v>Ventas Estimadas de Empresas del Sector Agrícola en cultivos de Tubérculos según la Categoría de Tamaño Específica del Servicio de Impuestos Internos de Chile para el Año 2020 (USD)</v>
      </c>
      <c r="AK401" s="35" t="str">
        <f t="shared" si="294"/>
        <v>Año 2020</v>
      </c>
      <c r="AL401" s="34" t="str">
        <f t="shared" si="294"/>
        <v>venta estimada, empresas en agricultura, cultivos, actividad económica, agricultura, ganadería</v>
      </c>
      <c r="AM401" s="36" t="str">
        <f t="shared" si="277"/>
        <v>https://analytics.zoho.com/open-view/2395394000001175328?ZOHO_CRITERIA=%224.5%22.%22Id_Producto%22%3D100114</v>
      </c>
      <c r="AN401" s="44" t="str">
        <f t="shared" si="288"/>
        <v>CHL</v>
      </c>
      <c r="AO401" s="44" t="str">
        <f t="shared" si="288"/>
        <v>País</v>
      </c>
      <c r="AP401" s="34" t="str">
        <f t="shared" si="288"/>
        <v>Número de Empleados de las empresas dedicadas a una actividad económica asociada a la agricultura o la ganadería, según tamaño de la empresa.</v>
      </c>
      <c r="AQ401" s="45">
        <f t="shared" si="288"/>
        <v>44324</v>
      </c>
      <c r="AR401" s="36" t="str">
        <f t="shared" si="288"/>
        <v>Español</v>
      </c>
      <c r="AS401" s="36" t="str">
        <f t="shared" si="288"/>
        <v>Naty</v>
      </c>
      <c r="AT401" s="40" t="str">
        <f t="shared" si="288"/>
        <v>No Aplica</v>
      </c>
      <c r="AU401" s="40" t="str">
        <f t="shared" si="288"/>
        <v>No Aplica</v>
      </c>
      <c r="AV401" s="40" t="str">
        <f t="shared" si="288"/>
        <v>No Aplica</v>
      </c>
      <c r="AW401" s="35">
        <f t="shared" si="288"/>
        <v>100117006</v>
      </c>
      <c r="AX401" s="41" t="e">
        <f t="shared" si="288"/>
        <v>#REF!</v>
      </c>
      <c r="AY401" s="46" t="str">
        <f t="shared" si="288"/>
        <v>Fruta</v>
      </c>
      <c r="AZ401" s="40">
        <f t="shared" si="288"/>
        <v>38</v>
      </c>
      <c r="BA401" s="41" t="e">
        <f>+VLOOKUP($Z401,[3]!Temporalidad[[nombre]:[Columna1]],7,0)</f>
        <v>#REF!</v>
      </c>
      <c r="BB401" s="41" t="e">
        <f>+VLOOKUP($B401,[3]!Tipo_Gráfico[#Data],2,0)</f>
        <v>#REF!</v>
      </c>
      <c r="BC401" s="36" t="str">
        <f t="shared" si="285"/>
        <v>Servicio de Impuestos Internos , Ministerio de Hacienda, Chile</v>
      </c>
      <c r="BD401" s="35" t="e">
        <f>+VLOOKUP($AA401,[3]!unidad_medida[[nombre]:[Columna1]],2,0)</f>
        <v>#REF!</v>
      </c>
      <c r="BE401" s="40" t="str">
        <f t="shared" si="289"/>
        <v>No Aplica</v>
      </c>
      <c r="BF401" s="40" t="str">
        <f t="shared" si="289"/>
        <v>No Aplica</v>
      </c>
      <c r="BG401" s="40" t="str">
        <f t="shared" si="289"/>
        <v>No Aplica</v>
      </c>
      <c r="BH401" s="41" t="e">
        <f>+VLOOKUP($AP401,[3]!Responsables[#Data],3,0)</f>
        <v>#REF!</v>
      </c>
      <c r="BI401" s="41" t="e">
        <f>+VLOOKUP($AA401,[3]!unidad_medida[[nombre]:[Columna1]],5,0)</f>
        <v>#REF!</v>
      </c>
    </row>
    <row r="402" spans="1:61" ht="24" x14ac:dyDescent="0.35">
      <c r="A402" s="58" t="s">
        <v>250</v>
      </c>
      <c r="B402" s="58" t="s">
        <v>251</v>
      </c>
      <c r="C402" s="59">
        <v>4.3</v>
      </c>
      <c r="D402" s="19">
        <f t="shared" si="281"/>
        <v>87</v>
      </c>
      <c r="E402" s="20" t="str">
        <f t="shared" ref="E402:E413" si="296">+E401</f>
        <v>GR</v>
      </c>
      <c r="F402" s="21"/>
      <c r="G402" s="22"/>
      <c r="H402" s="24">
        <v>100115</v>
      </c>
      <c r="I402" s="22"/>
      <c r="J402" s="23" t="s">
        <v>48</v>
      </c>
      <c r="K402" s="22"/>
      <c r="L402" s="22"/>
      <c r="M402" s="22"/>
      <c r="N402" s="22"/>
      <c r="O402" s="22"/>
      <c r="P402" s="53" t="str">
        <f t="shared" si="290"/>
        <v>Ventas Estimadas de Empresas del Sector Agrícola en cultivos de Semillas según la Categoría de Tamaño Específica del Servicio de Impuestos Internos de Chile para el Año 2020 (USD)</v>
      </c>
      <c r="Q402" s="20" t="str">
        <f t="shared" si="295"/>
        <v>Gráfico 7</v>
      </c>
      <c r="R402" s="47" t="s">
        <v>148</v>
      </c>
      <c r="S402" s="48">
        <f t="shared" si="291"/>
        <v>100115</v>
      </c>
      <c r="T402" s="28"/>
      <c r="U402" s="28"/>
      <c r="V402" s="28"/>
      <c r="W402" s="28"/>
      <c r="X402" s="28"/>
      <c r="Y402" s="28"/>
      <c r="Z402" s="25" t="str">
        <f t="shared" si="292"/>
        <v>https://analytics.zoho.com/open-view/2395394000001175328?ZOHO_CRITERIA=%224.5%22.%22Id_Producto%22%3D100115</v>
      </c>
      <c r="AA402" s="29" t="s">
        <v>204</v>
      </c>
      <c r="AB402" s="30" t="str">
        <f t="shared" si="293"/>
        <v>Chile</v>
      </c>
      <c r="AC402" s="31" t="str">
        <f t="shared" si="293"/>
        <v>Año 2020</v>
      </c>
      <c r="AD402" s="32" t="str">
        <f t="shared" si="293"/>
        <v>Dólar USA</v>
      </c>
      <c r="AE402" s="30" t="str">
        <f t="shared" si="293"/>
        <v>Ventas</v>
      </c>
      <c r="AG402" s="33" t="str">
        <f t="shared" si="275"/>
        <v>Gráfico 7</v>
      </c>
      <c r="AH402" s="34" t="str">
        <f t="shared" si="283"/>
        <v>Ventas Estimadas Agricultura</v>
      </c>
      <c r="AI402" s="34" t="str">
        <f t="shared" si="267"/>
        <v>Ventas estimadas de empresas dedicadas a agricultura y/o ganadería</v>
      </c>
      <c r="AJ402" s="34" t="str">
        <f t="shared" si="276"/>
        <v>Ventas Estimadas de Empresas del Sector Agrícola en cultivos de Semillas según la Categoría de Tamaño Específica del Servicio de Impuestos Internos de Chile para el Año 2020 (USD)</v>
      </c>
      <c r="AK402" s="35" t="str">
        <f t="shared" si="294"/>
        <v>Año 2020</v>
      </c>
      <c r="AL402" s="34" t="str">
        <f t="shared" si="294"/>
        <v>venta estimada, empresas en agricultura, cultivos, actividad económica, agricultura, ganadería</v>
      </c>
      <c r="AM402" s="36" t="str">
        <f t="shared" si="277"/>
        <v>https://analytics.zoho.com/open-view/2395394000001175328?ZOHO_CRITERIA=%224.5%22.%22Id_Producto%22%3D100115</v>
      </c>
      <c r="AN402" s="44" t="str">
        <f t="shared" si="288"/>
        <v>CHL</v>
      </c>
      <c r="AO402" s="44" t="str">
        <f t="shared" si="288"/>
        <v>País</v>
      </c>
      <c r="AP402" s="34" t="str">
        <f t="shared" si="288"/>
        <v>Número de Empleados de las empresas dedicadas a una actividad económica asociada a la agricultura o la ganadería, según tamaño de la empresa.</v>
      </c>
      <c r="AQ402" s="45">
        <f t="shared" si="288"/>
        <v>44324</v>
      </c>
      <c r="AR402" s="36" t="str">
        <f t="shared" si="288"/>
        <v>Español</v>
      </c>
      <c r="AS402" s="36" t="str">
        <f t="shared" si="288"/>
        <v>Naty</v>
      </c>
      <c r="AT402" s="40" t="str">
        <f t="shared" si="288"/>
        <v>No Aplica</v>
      </c>
      <c r="AU402" s="40" t="str">
        <f t="shared" si="288"/>
        <v>No Aplica</v>
      </c>
      <c r="AV402" s="40" t="str">
        <f t="shared" si="288"/>
        <v>No Aplica</v>
      </c>
      <c r="AW402" s="35">
        <f t="shared" si="288"/>
        <v>100117006</v>
      </c>
      <c r="AX402" s="41" t="e">
        <f t="shared" si="288"/>
        <v>#REF!</v>
      </c>
      <c r="AY402" s="46" t="str">
        <f t="shared" si="288"/>
        <v>Fruta</v>
      </c>
      <c r="AZ402" s="40">
        <f t="shared" si="288"/>
        <v>38</v>
      </c>
      <c r="BA402" s="41" t="e">
        <f>+VLOOKUP($Z402,[3]!Temporalidad[[nombre]:[Columna1]],7,0)</f>
        <v>#REF!</v>
      </c>
      <c r="BB402" s="41" t="e">
        <f>+VLOOKUP($B402,[3]!Tipo_Gráfico[#Data],2,0)</f>
        <v>#REF!</v>
      </c>
      <c r="BC402" s="36" t="str">
        <f t="shared" si="285"/>
        <v>Servicio de Impuestos Internos , Ministerio de Hacienda, Chile</v>
      </c>
      <c r="BD402" s="35" t="e">
        <f>+VLOOKUP($AA402,[3]!unidad_medida[[nombre]:[Columna1]],2,0)</f>
        <v>#REF!</v>
      </c>
      <c r="BE402" s="40" t="str">
        <f t="shared" si="289"/>
        <v>No Aplica</v>
      </c>
      <c r="BF402" s="40" t="str">
        <f t="shared" si="289"/>
        <v>No Aplica</v>
      </c>
      <c r="BG402" s="40" t="str">
        <f t="shared" si="289"/>
        <v>No Aplica</v>
      </c>
      <c r="BH402" s="41" t="e">
        <f>+VLOOKUP($AP402,[3]!Responsables[#Data],3,0)</f>
        <v>#REF!</v>
      </c>
      <c r="BI402" s="41" t="e">
        <f>+VLOOKUP($AA402,[3]!unidad_medida[[nombre]:[Columna1]],5,0)</f>
        <v>#REF!</v>
      </c>
    </row>
    <row r="403" spans="1:61" ht="24" x14ac:dyDescent="0.35">
      <c r="A403" s="58" t="s">
        <v>250</v>
      </c>
      <c r="B403" s="58" t="s">
        <v>251</v>
      </c>
      <c r="C403" s="59">
        <v>4.3</v>
      </c>
      <c r="D403" s="19">
        <f t="shared" si="281"/>
        <v>88</v>
      </c>
      <c r="E403" s="20" t="str">
        <f t="shared" si="296"/>
        <v>GR</v>
      </c>
      <c r="F403" s="21"/>
      <c r="G403" s="22"/>
      <c r="H403" s="24">
        <v>100117</v>
      </c>
      <c r="I403" s="22"/>
      <c r="J403" s="23" t="s">
        <v>48</v>
      </c>
      <c r="K403" s="22"/>
      <c r="L403" s="22"/>
      <c r="M403" s="22"/>
      <c r="N403" s="22"/>
      <c r="O403" s="22"/>
      <c r="P403" s="53" t="str">
        <f t="shared" si="290"/>
        <v>Ventas Estimadas de Empresas del Sector Agrícola en cultivos de Plantas y forraje según la Categoría de Tamaño Específica del Servicio de Impuestos Internos de Chile para el Año 2020 (USD)</v>
      </c>
      <c r="Q403" s="20" t="str">
        <f t="shared" si="295"/>
        <v>Gráfico 7</v>
      </c>
      <c r="R403" s="47" t="s">
        <v>150</v>
      </c>
      <c r="S403" s="48">
        <f t="shared" si="291"/>
        <v>100117</v>
      </c>
      <c r="T403" s="28"/>
      <c r="U403" s="28"/>
      <c r="V403" s="28"/>
      <c r="W403" s="28"/>
      <c r="X403" s="28"/>
      <c r="Y403" s="28"/>
      <c r="Z403" s="25" t="str">
        <f t="shared" si="292"/>
        <v>https://analytics.zoho.com/open-view/2395394000001175328?ZOHO_CRITERIA=%224.5%22.%22Id_Producto%22%3D100117</v>
      </c>
      <c r="AA403" s="29" t="s">
        <v>205</v>
      </c>
      <c r="AB403" s="30" t="str">
        <f t="shared" si="293"/>
        <v>Chile</v>
      </c>
      <c r="AC403" s="31" t="str">
        <f t="shared" si="293"/>
        <v>Año 2020</v>
      </c>
      <c r="AD403" s="32" t="str">
        <f t="shared" si="293"/>
        <v>Dólar USA</v>
      </c>
      <c r="AE403" s="30" t="str">
        <f t="shared" si="293"/>
        <v>Ventas</v>
      </c>
      <c r="AG403" s="33" t="str">
        <f t="shared" si="275"/>
        <v>Gráfico 7</v>
      </c>
      <c r="AH403" s="34" t="str">
        <f t="shared" si="283"/>
        <v>Ventas Estimadas Agricultura</v>
      </c>
      <c r="AI403" s="34" t="str">
        <f t="shared" si="267"/>
        <v>Ventas estimadas de empresas dedicadas a agricultura y/o ganadería</v>
      </c>
      <c r="AJ403" s="34" t="str">
        <f t="shared" si="276"/>
        <v>Ventas Estimadas de Empresas del Sector Agrícola en cultivos de Plantas y forraje según la Categoría de Tamaño Específica del Servicio de Impuestos Internos de Chile para el Año 2020 (USD)</v>
      </c>
      <c r="AK403" s="35" t="str">
        <f t="shared" si="294"/>
        <v>Año 2020</v>
      </c>
      <c r="AL403" s="34" t="str">
        <f t="shared" si="294"/>
        <v>venta estimada, empresas en agricultura, cultivos, actividad económica, agricultura, ganadería</v>
      </c>
      <c r="AM403" s="36" t="str">
        <f t="shared" si="277"/>
        <v>https://analytics.zoho.com/open-view/2395394000001175328?ZOHO_CRITERIA=%224.5%22.%22Id_Producto%22%3D100117</v>
      </c>
      <c r="AN403" s="44" t="str">
        <f t="shared" si="288"/>
        <v>CHL</v>
      </c>
      <c r="AO403" s="44" t="str">
        <f t="shared" si="288"/>
        <v>País</v>
      </c>
      <c r="AP403" s="34" t="str">
        <f t="shared" si="288"/>
        <v>Número de Empleados de las empresas dedicadas a una actividad económica asociada a la agricultura o la ganadería, según tamaño de la empresa.</v>
      </c>
      <c r="AQ403" s="45">
        <f t="shared" si="288"/>
        <v>44324</v>
      </c>
      <c r="AR403" s="36" t="str">
        <f t="shared" si="288"/>
        <v>Español</v>
      </c>
      <c r="AS403" s="36" t="str">
        <f t="shared" si="288"/>
        <v>Naty</v>
      </c>
      <c r="AT403" s="40" t="str">
        <f t="shared" si="288"/>
        <v>No Aplica</v>
      </c>
      <c r="AU403" s="40" t="str">
        <f t="shared" si="288"/>
        <v>No Aplica</v>
      </c>
      <c r="AV403" s="40" t="str">
        <f t="shared" si="288"/>
        <v>No Aplica</v>
      </c>
      <c r="AW403" s="35">
        <f t="shared" si="288"/>
        <v>100117006</v>
      </c>
      <c r="AX403" s="41" t="e">
        <f t="shared" si="288"/>
        <v>#REF!</v>
      </c>
      <c r="AY403" s="46" t="str">
        <f t="shared" si="288"/>
        <v>Fruta</v>
      </c>
      <c r="AZ403" s="40">
        <f t="shared" si="288"/>
        <v>38</v>
      </c>
      <c r="BA403" s="41" t="e">
        <f>+VLOOKUP($Z403,[3]!Temporalidad[[nombre]:[Columna1]],7,0)</f>
        <v>#REF!</v>
      </c>
      <c r="BB403" s="41" t="e">
        <f>+VLOOKUP($B403,[3]!Tipo_Gráfico[#Data],2,0)</f>
        <v>#REF!</v>
      </c>
      <c r="BC403" s="36" t="str">
        <f t="shared" si="285"/>
        <v>Servicio de Impuestos Internos , Ministerio de Hacienda, Chile</v>
      </c>
      <c r="BD403" s="35" t="e">
        <f>+VLOOKUP($AA403,[3]!unidad_medida[[nombre]:[Columna1]],2,0)</f>
        <v>#REF!</v>
      </c>
      <c r="BE403" s="40" t="str">
        <f t="shared" si="289"/>
        <v>No Aplica</v>
      </c>
      <c r="BF403" s="40" t="str">
        <f t="shared" si="289"/>
        <v>No Aplica</v>
      </c>
      <c r="BG403" s="40" t="str">
        <f t="shared" si="289"/>
        <v>No Aplica</v>
      </c>
      <c r="BH403" s="41" t="e">
        <f>+VLOOKUP($AP403,[3]!Responsables[#Data],3,0)</f>
        <v>#REF!</v>
      </c>
      <c r="BI403" s="41" t="e">
        <f>+VLOOKUP($AA403,[3]!unidad_medida[[nombre]:[Columna1]],5,0)</f>
        <v>#REF!</v>
      </c>
    </row>
    <row r="404" spans="1:61" ht="24" x14ac:dyDescent="0.35">
      <c r="A404" s="58" t="s">
        <v>250</v>
      </c>
      <c r="B404" s="58" t="s">
        <v>251</v>
      </c>
      <c r="C404" s="59">
        <v>4.3</v>
      </c>
      <c r="D404" s="19">
        <f t="shared" si="281"/>
        <v>89</v>
      </c>
      <c r="E404" s="20" t="str">
        <f t="shared" si="296"/>
        <v>GR</v>
      </c>
      <c r="F404" s="21"/>
      <c r="G404" s="22"/>
      <c r="H404" s="22"/>
      <c r="I404" s="24">
        <v>100110002</v>
      </c>
      <c r="J404" s="23" t="s">
        <v>48</v>
      </c>
      <c r="K404" s="22"/>
      <c r="L404" s="22"/>
      <c r="M404" s="22"/>
      <c r="N404" s="22"/>
      <c r="O404" s="22"/>
      <c r="P404" s="53" t="str">
        <f t="shared" si="290"/>
        <v>Ventas Estimadas de Empresas del Sector Agrícola en cultivos de Porotos según la Categoría de Tamaño Específica del Servicio de Impuestos Internos de Chile para el Año 2020 (USD)</v>
      </c>
      <c r="Q404" s="20" t="s">
        <v>206</v>
      </c>
      <c r="R404" s="49" t="s">
        <v>153</v>
      </c>
      <c r="S404" s="50">
        <f>+I404</f>
        <v>100110002</v>
      </c>
      <c r="T404" s="28"/>
      <c r="U404" s="28"/>
      <c r="V404" s="28"/>
      <c r="W404" s="28"/>
      <c r="X404" s="28"/>
      <c r="Y404" s="28"/>
      <c r="Z404" s="25" t="str">
        <f>+"https://analytics.zoho.com/open-view/2395394000001175359?ZOHO_CRITERIA=%224.5%22.%22Id_Categor%C3%ADa%22%3D"&amp;S404</f>
        <v>https://analytics.zoho.com/open-view/2395394000001175359?ZOHO_CRITERIA=%224.5%22.%22Id_Categor%C3%ADa%22%3D100110002</v>
      </c>
      <c r="AA404" s="29" t="s">
        <v>207</v>
      </c>
      <c r="AB404" s="30" t="str">
        <f t="shared" si="293"/>
        <v>Chile</v>
      </c>
      <c r="AC404" s="31" t="str">
        <f t="shared" si="293"/>
        <v>Año 2020</v>
      </c>
      <c r="AD404" s="32" t="str">
        <f t="shared" si="293"/>
        <v>Dólar USA</v>
      </c>
      <c r="AE404" s="30" t="str">
        <f t="shared" si="293"/>
        <v>Ventas</v>
      </c>
      <c r="AG404" s="33" t="str">
        <f t="shared" si="275"/>
        <v>Gráfico 8</v>
      </c>
      <c r="AH404" s="34" t="str">
        <f t="shared" si="283"/>
        <v>Ventas Estimadas Agricultura</v>
      </c>
      <c r="AI404" s="34" t="str">
        <f t="shared" si="267"/>
        <v>Ventas estimadas de empresas dedicadas a agricultura y/o ganadería</v>
      </c>
      <c r="AJ404" s="34" t="str">
        <f t="shared" si="276"/>
        <v>Ventas Estimadas de Empresas del Sector Agrícola en cultivos de Porotos según la Categoría de Tamaño Específica del Servicio de Impuestos Internos de Chile para el Año 2020 (USD)</v>
      </c>
      <c r="AK404" s="35" t="str">
        <f t="shared" si="294"/>
        <v>Año 2020</v>
      </c>
      <c r="AL404" s="34" t="str">
        <f t="shared" si="294"/>
        <v>venta estimada, empresas en agricultura, cultivos, actividad económica, agricultura, ganadería</v>
      </c>
      <c r="AM404" s="36" t="str">
        <f t="shared" si="277"/>
        <v>https://analytics.zoho.com/open-view/2395394000001175359?ZOHO_CRITERIA=%224.5%22.%22Id_Categor%C3%ADa%22%3D100110002</v>
      </c>
      <c r="AN404" s="44" t="str">
        <f t="shared" si="288"/>
        <v>CHL</v>
      </c>
      <c r="AO404" s="44" t="str">
        <f t="shared" si="288"/>
        <v>País</v>
      </c>
      <c r="AP404" s="34" t="str">
        <f t="shared" si="288"/>
        <v>Número de Empleados de las empresas dedicadas a una actividad económica asociada a la agricultura o la ganadería, según tamaño de la empresa.</v>
      </c>
      <c r="AQ404" s="45">
        <f t="shared" si="288"/>
        <v>44324</v>
      </c>
      <c r="AR404" s="36" t="str">
        <f t="shared" si="288"/>
        <v>Español</v>
      </c>
      <c r="AS404" s="36" t="str">
        <f t="shared" si="288"/>
        <v>Naty</v>
      </c>
      <c r="AT404" s="40" t="str">
        <f t="shared" si="288"/>
        <v>No Aplica</v>
      </c>
      <c r="AU404" s="40" t="str">
        <f t="shared" si="288"/>
        <v>No Aplica</v>
      </c>
      <c r="AV404" s="40" t="str">
        <f t="shared" si="288"/>
        <v>No Aplica</v>
      </c>
      <c r="AW404" s="35">
        <v>100110002</v>
      </c>
      <c r="AX404" s="41" t="e">
        <f t="shared" si="288"/>
        <v>#REF!</v>
      </c>
      <c r="AY404" s="46" t="str">
        <f t="shared" si="288"/>
        <v>Fruta</v>
      </c>
      <c r="AZ404" s="40">
        <f t="shared" si="288"/>
        <v>38</v>
      </c>
      <c r="BA404" s="41" t="e">
        <f>+VLOOKUP($Z404,[3]!Temporalidad[[nombre]:[Columna1]],7,0)</f>
        <v>#REF!</v>
      </c>
      <c r="BB404" s="41" t="e">
        <f>+VLOOKUP($B404,[3]!Tipo_Gráfico[#Data],2,0)</f>
        <v>#REF!</v>
      </c>
      <c r="BC404" s="36" t="str">
        <f t="shared" si="285"/>
        <v>Servicio de Impuestos Internos , Ministerio de Hacienda, Chile</v>
      </c>
      <c r="BD404" s="35" t="e">
        <f>+VLOOKUP($AA404,[3]!unidad_medida[[nombre]:[Columna1]],2,0)</f>
        <v>#REF!</v>
      </c>
      <c r="BE404" s="40" t="str">
        <f t="shared" si="289"/>
        <v>No Aplica</v>
      </c>
      <c r="BF404" s="40" t="str">
        <f t="shared" si="289"/>
        <v>No Aplica</v>
      </c>
      <c r="BG404" s="40" t="str">
        <f t="shared" si="289"/>
        <v>No Aplica</v>
      </c>
      <c r="BH404" s="41" t="e">
        <f>+VLOOKUP($AP404,[3]!Responsables[#Data],3,0)</f>
        <v>#REF!</v>
      </c>
      <c r="BI404" s="41" t="e">
        <f>+VLOOKUP($AA404,[3]!unidad_medida[[nombre]:[Columna1]],5,0)</f>
        <v>#REF!</v>
      </c>
    </row>
    <row r="405" spans="1:61" ht="24" x14ac:dyDescent="0.35">
      <c r="A405" s="58" t="s">
        <v>250</v>
      </c>
      <c r="B405" s="58" t="s">
        <v>251</v>
      </c>
      <c r="C405" s="59">
        <v>4.3</v>
      </c>
      <c r="D405" s="19">
        <f t="shared" si="281"/>
        <v>90</v>
      </c>
      <c r="E405" s="20" t="str">
        <f t="shared" si="296"/>
        <v>GR</v>
      </c>
      <c r="F405" s="21"/>
      <c r="G405" s="22"/>
      <c r="H405" s="22"/>
      <c r="I405" s="24">
        <v>100110007</v>
      </c>
      <c r="J405" s="23" t="s">
        <v>48</v>
      </c>
      <c r="K405" s="22"/>
      <c r="L405" s="22"/>
      <c r="M405" s="22"/>
      <c r="N405" s="22"/>
      <c r="O405" s="22"/>
      <c r="P405" s="53" t="str">
        <f t="shared" si="290"/>
        <v>Ventas Estimadas de Empresas del Sector Agrícola en cultivos de Otras legumbres según la Categoría de Tamaño Específica del Servicio de Impuestos Internos de Chile para el Año 2020 (USD)</v>
      </c>
      <c r="Q405" s="20" t="str">
        <f t="shared" si="295"/>
        <v>Gráfico 8</v>
      </c>
      <c r="R405" s="49" t="s">
        <v>155</v>
      </c>
      <c r="S405" s="50">
        <f t="shared" ref="S405:S425" si="297">+I405</f>
        <v>100110007</v>
      </c>
      <c r="T405" s="28"/>
      <c r="U405" s="28"/>
      <c r="V405" s="28"/>
      <c r="W405" s="28"/>
      <c r="X405" s="28"/>
      <c r="Y405" s="28"/>
      <c r="Z405" s="25" t="str">
        <f t="shared" ref="Z405:Z425" si="298">+"https://analytics.zoho.com/open-view/2395394000001175359?ZOHO_CRITERIA=%224.5%22.%22Id_Categor%C3%ADa%22%3D"&amp;S405</f>
        <v>https://analytics.zoho.com/open-view/2395394000001175359?ZOHO_CRITERIA=%224.5%22.%22Id_Categor%C3%ADa%22%3D100110007</v>
      </c>
      <c r="AA405" s="29" t="s">
        <v>208</v>
      </c>
      <c r="AB405" s="30" t="str">
        <f t="shared" si="293"/>
        <v>Chile</v>
      </c>
      <c r="AC405" s="31" t="str">
        <f t="shared" si="293"/>
        <v>Año 2020</v>
      </c>
      <c r="AD405" s="32" t="str">
        <f t="shared" si="293"/>
        <v>Dólar USA</v>
      </c>
      <c r="AE405" s="30" t="str">
        <f t="shared" si="293"/>
        <v>Ventas</v>
      </c>
      <c r="AG405" s="33" t="str">
        <f t="shared" si="275"/>
        <v>Gráfico 8</v>
      </c>
      <c r="AH405" s="34" t="str">
        <f t="shared" si="283"/>
        <v>Ventas Estimadas Agricultura</v>
      </c>
      <c r="AI405" s="34" t="str">
        <f t="shared" si="267"/>
        <v>Ventas estimadas de empresas dedicadas a agricultura y/o ganadería</v>
      </c>
      <c r="AJ405" s="34" t="str">
        <f t="shared" si="276"/>
        <v>Ventas Estimadas de Empresas del Sector Agrícola en cultivos de Otras legumbres según la Categoría de Tamaño Específica del Servicio de Impuestos Internos de Chile para el Año 2020 (USD)</v>
      </c>
      <c r="AK405" s="35" t="str">
        <f t="shared" si="294"/>
        <v>Año 2020</v>
      </c>
      <c r="AL405" s="34" t="str">
        <f t="shared" si="294"/>
        <v>venta estimada, empresas en agricultura, cultivos, actividad económica, agricultura, ganadería</v>
      </c>
      <c r="AM405" s="36" t="str">
        <f t="shared" si="277"/>
        <v>https://analytics.zoho.com/open-view/2395394000001175359?ZOHO_CRITERIA=%224.5%22.%22Id_Categor%C3%ADa%22%3D100110007</v>
      </c>
      <c r="AN405" s="44" t="str">
        <f t="shared" si="288"/>
        <v>CHL</v>
      </c>
      <c r="AO405" s="44" t="str">
        <f t="shared" si="288"/>
        <v>País</v>
      </c>
      <c r="AP405" s="34" t="str">
        <f t="shared" si="288"/>
        <v>Número de Empleados de las empresas dedicadas a una actividad económica asociada a la agricultura o la ganadería, según tamaño de la empresa.</v>
      </c>
      <c r="AQ405" s="45">
        <f t="shared" si="288"/>
        <v>44324</v>
      </c>
      <c r="AR405" s="36" t="str">
        <f t="shared" si="288"/>
        <v>Español</v>
      </c>
      <c r="AS405" s="36" t="str">
        <f t="shared" si="288"/>
        <v>Naty</v>
      </c>
      <c r="AT405" s="40" t="str">
        <f t="shared" si="288"/>
        <v>No Aplica</v>
      </c>
      <c r="AU405" s="40" t="str">
        <f t="shared" si="288"/>
        <v>No Aplica</v>
      </c>
      <c r="AV405" s="40" t="str">
        <f t="shared" si="288"/>
        <v>No Aplica</v>
      </c>
      <c r="AW405" s="35">
        <v>100110007</v>
      </c>
      <c r="AX405" s="41" t="e">
        <f t="shared" si="288"/>
        <v>#REF!</v>
      </c>
      <c r="AY405" s="46" t="str">
        <f t="shared" si="288"/>
        <v>Fruta</v>
      </c>
      <c r="AZ405" s="40">
        <f t="shared" si="288"/>
        <v>38</v>
      </c>
      <c r="BA405" s="41" t="e">
        <f>+VLOOKUP($Z405,[3]!Temporalidad[[nombre]:[Columna1]],7,0)</f>
        <v>#REF!</v>
      </c>
      <c r="BB405" s="41" t="e">
        <f>+VLOOKUP($B405,[3]!Tipo_Gráfico[#Data],2,0)</f>
        <v>#REF!</v>
      </c>
      <c r="BC405" s="36" t="str">
        <f t="shared" si="285"/>
        <v>Servicio de Impuestos Internos , Ministerio de Hacienda, Chile</v>
      </c>
      <c r="BD405" s="35" t="e">
        <f>+VLOOKUP($AA405,[3]!unidad_medida[[nombre]:[Columna1]],2,0)</f>
        <v>#REF!</v>
      </c>
      <c r="BE405" s="40" t="str">
        <f t="shared" si="289"/>
        <v>No Aplica</v>
      </c>
      <c r="BF405" s="40" t="str">
        <f t="shared" si="289"/>
        <v>No Aplica</v>
      </c>
      <c r="BG405" s="40" t="str">
        <f t="shared" si="289"/>
        <v>No Aplica</v>
      </c>
      <c r="BH405" s="41" t="e">
        <f>+VLOOKUP($AP405,[3]!Responsables[#Data],3,0)</f>
        <v>#REF!</v>
      </c>
      <c r="BI405" s="41" t="e">
        <f>+VLOOKUP($AA405,[3]!unidad_medida[[nombre]:[Columna1]],5,0)</f>
        <v>#REF!</v>
      </c>
    </row>
    <row r="406" spans="1:61" ht="24" x14ac:dyDescent="0.35">
      <c r="A406" s="58" t="s">
        <v>250</v>
      </c>
      <c r="B406" s="58" t="s">
        <v>251</v>
      </c>
      <c r="C406" s="59">
        <v>4.3</v>
      </c>
      <c r="D406" s="19">
        <f t="shared" si="281"/>
        <v>91</v>
      </c>
      <c r="E406" s="20" t="str">
        <f t="shared" si="296"/>
        <v>GR</v>
      </c>
      <c r="F406" s="21"/>
      <c r="G406" s="22"/>
      <c r="H406" s="22"/>
      <c r="I406" s="24">
        <v>100111001</v>
      </c>
      <c r="J406" s="23" t="s">
        <v>48</v>
      </c>
      <c r="K406" s="22"/>
      <c r="L406" s="22"/>
      <c r="M406" s="22"/>
      <c r="N406" s="22"/>
      <c r="O406" s="22"/>
      <c r="P406" s="53" t="str">
        <f t="shared" si="290"/>
        <v>Ventas Estimadas de Empresas del Sector Agrícola en cultivos de Arroz según la Categoría de Tamaño Específica del Servicio de Impuestos Internos de Chile para el Año 2020 (USD)</v>
      </c>
      <c r="Q406" s="20" t="str">
        <f t="shared" si="295"/>
        <v>Gráfico 8</v>
      </c>
      <c r="R406" s="49" t="s">
        <v>157</v>
      </c>
      <c r="S406" s="50">
        <f t="shared" si="297"/>
        <v>100111001</v>
      </c>
      <c r="T406" s="28"/>
      <c r="U406" s="28"/>
      <c r="V406" s="28"/>
      <c r="W406" s="28"/>
      <c r="X406" s="28"/>
      <c r="Y406" s="28"/>
      <c r="Z406" s="25" t="str">
        <f t="shared" si="298"/>
        <v>https://analytics.zoho.com/open-view/2395394000001175359?ZOHO_CRITERIA=%224.5%22.%22Id_Categor%C3%ADa%22%3D100111001</v>
      </c>
      <c r="AA406" s="29" t="s">
        <v>209</v>
      </c>
      <c r="AB406" s="30" t="str">
        <f t="shared" si="293"/>
        <v>Chile</v>
      </c>
      <c r="AC406" s="31" t="str">
        <f t="shared" si="293"/>
        <v>Año 2020</v>
      </c>
      <c r="AD406" s="32" t="str">
        <f t="shared" si="293"/>
        <v>Dólar USA</v>
      </c>
      <c r="AE406" s="30" t="str">
        <f t="shared" si="293"/>
        <v>Ventas</v>
      </c>
      <c r="AG406" s="33" t="str">
        <f t="shared" si="275"/>
        <v>Gráfico 8</v>
      </c>
      <c r="AH406" s="34" t="str">
        <f t="shared" si="283"/>
        <v>Ventas Estimadas Agricultura</v>
      </c>
      <c r="AI406" s="34" t="str">
        <f t="shared" si="267"/>
        <v>Ventas estimadas de empresas dedicadas a agricultura y/o ganadería</v>
      </c>
      <c r="AJ406" s="34" t="str">
        <f t="shared" si="276"/>
        <v>Ventas Estimadas de Empresas del Sector Agrícola en cultivos de Arroz según la Categoría de Tamaño Específica del Servicio de Impuestos Internos de Chile para el Año 2020 (USD)</v>
      </c>
      <c r="AK406" s="35" t="str">
        <f t="shared" si="294"/>
        <v>Año 2020</v>
      </c>
      <c r="AL406" s="34" t="str">
        <f t="shared" si="294"/>
        <v>venta estimada, empresas en agricultura, cultivos, actividad económica, agricultura, ganadería</v>
      </c>
      <c r="AM406" s="36" t="str">
        <f t="shared" si="277"/>
        <v>https://analytics.zoho.com/open-view/2395394000001175359?ZOHO_CRITERIA=%224.5%22.%22Id_Categor%C3%ADa%22%3D100111001</v>
      </c>
      <c r="AN406" s="44" t="str">
        <f t="shared" si="288"/>
        <v>CHL</v>
      </c>
      <c r="AO406" s="44" t="str">
        <f t="shared" si="288"/>
        <v>País</v>
      </c>
      <c r="AP406" s="34" t="str">
        <f t="shared" si="288"/>
        <v>Número de Empleados de las empresas dedicadas a una actividad económica asociada a la agricultura o la ganadería, según tamaño de la empresa.</v>
      </c>
      <c r="AQ406" s="45">
        <f t="shared" si="288"/>
        <v>44324</v>
      </c>
      <c r="AR406" s="36" t="str">
        <f t="shared" si="288"/>
        <v>Español</v>
      </c>
      <c r="AS406" s="36" t="str">
        <f t="shared" si="288"/>
        <v>Naty</v>
      </c>
      <c r="AT406" s="40" t="str">
        <f t="shared" si="288"/>
        <v>No Aplica</v>
      </c>
      <c r="AU406" s="40" t="str">
        <f t="shared" si="288"/>
        <v>No Aplica</v>
      </c>
      <c r="AV406" s="40" t="str">
        <f t="shared" si="288"/>
        <v>No Aplica</v>
      </c>
      <c r="AW406" s="35">
        <v>100111001</v>
      </c>
      <c r="AX406" s="41" t="e">
        <f t="shared" si="288"/>
        <v>#REF!</v>
      </c>
      <c r="AY406" s="46" t="str">
        <f t="shared" si="288"/>
        <v>Fruta</v>
      </c>
      <c r="AZ406" s="40">
        <f t="shared" si="288"/>
        <v>38</v>
      </c>
      <c r="BA406" s="41" t="e">
        <f>+VLOOKUP($Z406,[3]!Temporalidad[[nombre]:[Columna1]],7,0)</f>
        <v>#REF!</v>
      </c>
      <c r="BB406" s="41" t="e">
        <f>+VLOOKUP($B406,[3]!Tipo_Gráfico[#Data],2,0)</f>
        <v>#REF!</v>
      </c>
      <c r="BC406" s="36" t="str">
        <f t="shared" si="285"/>
        <v>Servicio de Impuestos Internos , Ministerio de Hacienda, Chile</v>
      </c>
      <c r="BD406" s="35" t="e">
        <f>+VLOOKUP($AA406,[3]!unidad_medida[[nombre]:[Columna1]],2,0)</f>
        <v>#REF!</v>
      </c>
      <c r="BE406" s="40" t="str">
        <f t="shared" si="289"/>
        <v>No Aplica</v>
      </c>
      <c r="BF406" s="40" t="str">
        <f t="shared" si="289"/>
        <v>No Aplica</v>
      </c>
      <c r="BG406" s="40" t="str">
        <f t="shared" si="289"/>
        <v>No Aplica</v>
      </c>
      <c r="BH406" s="41" t="e">
        <f>+VLOOKUP($AP406,[3]!Responsables[#Data],3,0)</f>
        <v>#REF!</v>
      </c>
      <c r="BI406" s="41" t="e">
        <f>+VLOOKUP($AA406,[3]!unidad_medida[[nombre]:[Columna1]],5,0)</f>
        <v>#REF!</v>
      </c>
    </row>
    <row r="407" spans="1:61" ht="24" x14ac:dyDescent="0.35">
      <c r="A407" s="58" t="s">
        <v>250</v>
      </c>
      <c r="B407" s="58" t="s">
        <v>251</v>
      </c>
      <c r="C407" s="59">
        <v>4.3</v>
      </c>
      <c r="D407" s="19">
        <f t="shared" si="281"/>
        <v>92</v>
      </c>
      <c r="E407" s="20" t="str">
        <f t="shared" si="296"/>
        <v>GR</v>
      </c>
      <c r="F407" s="21"/>
      <c r="G407" s="22"/>
      <c r="H407" s="22"/>
      <c r="I407" s="24">
        <v>100111002</v>
      </c>
      <c r="J407" s="23" t="s">
        <v>48</v>
      </c>
      <c r="K407" s="22"/>
      <c r="L407" s="22"/>
      <c r="M407" s="22"/>
      <c r="N407" s="22"/>
      <c r="O407" s="22"/>
      <c r="P407" s="53" t="str">
        <f t="shared" si="290"/>
        <v>Ventas Estimadas de Empresas del Sector Agrícola en cultivos de Trigo según la Categoría de Tamaño Específica del Servicio de Impuestos Internos de Chile para el Año 2020 (USD)</v>
      </c>
      <c r="Q407" s="20" t="str">
        <f t="shared" si="295"/>
        <v>Gráfico 8</v>
      </c>
      <c r="R407" s="49" t="s">
        <v>159</v>
      </c>
      <c r="S407" s="50">
        <f t="shared" si="297"/>
        <v>100111002</v>
      </c>
      <c r="T407" s="28"/>
      <c r="U407" s="28"/>
      <c r="V407" s="28"/>
      <c r="W407" s="28"/>
      <c r="X407" s="28"/>
      <c r="Y407" s="28"/>
      <c r="Z407" s="25" t="str">
        <f t="shared" si="298"/>
        <v>https://analytics.zoho.com/open-view/2395394000001175359?ZOHO_CRITERIA=%224.5%22.%22Id_Categor%C3%ADa%22%3D100111002</v>
      </c>
      <c r="AA407" s="29" t="s">
        <v>210</v>
      </c>
      <c r="AB407" s="30" t="str">
        <f t="shared" si="293"/>
        <v>Chile</v>
      </c>
      <c r="AC407" s="31" t="str">
        <f t="shared" si="293"/>
        <v>Año 2020</v>
      </c>
      <c r="AD407" s="32" t="str">
        <f t="shared" si="293"/>
        <v>Dólar USA</v>
      </c>
      <c r="AE407" s="30" t="str">
        <f t="shared" si="293"/>
        <v>Ventas</v>
      </c>
      <c r="AG407" s="33" t="str">
        <f t="shared" si="275"/>
        <v>Gráfico 8</v>
      </c>
      <c r="AH407" s="34" t="str">
        <f t="shared" si="283"/>
        <v>Ventas Estimadas Agricultura</v>
      </c>
      <c r="AI407" s="34" t="str">
        <f t="shared" si="267"/>
        <v>Ventas estimadas de empresas dedicadas a agricultura y/o ganadería</v>
      </c>
      <c r="AJ407" s="34" t="str">
        <f t="shared" si="276"/>
        <v>Ventas Estimadas de Empresas del Sector Agrícola en cultivos de Trigo según la Categoría de Tamaño Específica del Servicio de Impuestos Internos de Chile para el Año 2020 (USD)</v>
      </c>
      <c r="AK407" s="35" t="str">
        <f t="shared" si="294"/>
        <v>Año 2020</v>
      </c>
      <c r="AL407" s="34" t="str">
        <f t="shared" si="294"/>
        <v>venta estimada, empresas en agricultura, cultivos, actividad económica, agricultura, ganadería</v>
      </c>
      <c r="AM407" s="36" t="str">
        <f t="shared" si="277"/>
        <v>https://analytics.zoho.com/open-view/2395394000001175359?ZOHO_CRITERIA=%224.5%22.%22Id_Categor%C3%ADa%22%3D100111002</v>
      </c>
      <c r="AN407" s="44" t="str">
        <f t="shared" si="288"/>
        <v>CHL</v>
      </c>
      <c r="AO407" s="44" t="str">
        <f t="shared" si="288"/>
        <v>País</v>
      </c>
      <c r="AP407" s="34" t="str">
        <f t="shared" si="288"/>
        <v>Número de Empleados de las empresas dedicadas a una actividad económica asociada a la agricultura o la ganadería, según tamaño de la empresa.</v>
      </c>
      <c r="AQ407" s="45">
        <f t="shared" si="288"/>
        <v>44324</v>
      </c>
      <c r="AR407" s="36" t="str">
        <f t="shared" si="288"/>
        <v>Español</v>
      </c>
      <c r="AS407" s="36" t="str">
        <f t="shared" si="288"/>
        <v>Naty</v>
      </c>
      <c r="AT407" s="40" t="str">
        <f t="shared" si="288"/>
        <v>No Aplica</v>
      </c>
      <c r="AU407" s="40" t="str">
        <f t="shared" si="288"/>
        <v>No Aplica</v>
      </c>
      <c r="AV407" s="40" t="str">
        <f t="shared" si="288"/>
        <v>No Aplica</v>
      </c>
      <c r="AW407" s="35">
        <v>100111002</v>
      </c>
      <c r="AX407" s="41" t="e">
        <f t="shared" si="288"/>
        <v>#REF!</v>
      </c>
      <c r="AY407" s="46" t="str">
        <f t="shared" si="288"/>
        <v>Fruta</v>
      </c>
      <c r="AZ407" s="40">
        <f t="shared" si="288"/>
        <v>38</v>
      </c>
      <c r="BA407" s="41" t="e">
        <f>+VLOOKUP($Z407,[3]!Temporalidad[[nombre]:[Columna1]],7,0)</f>
        <v>#REF!</v>
      </c>
      <c r="BB407" s="41" t="e">
        <f>+VLOOKUP($B407,[3]!Tipo_Gráfico[#Data],2,0)</f>
        <v>#REF!</v>
      </c>
      <c r="BC407" s="36" t="str">
        <f t="shared" si="285"/>
        <v>Servicio de Impuestos Internos , Ministerio de Hacienda, Chile</v>
      </c>
      <c r="BD407" s="35" t="e">
        <f>+VLOOKUP($AA407,[3]!unidad_medida[[nombre]:[Columna1]],2,0)</f>
        <v>#REF!</v>
      </c>
      <c r="BE407" s="40" t="str">
        <f t="shared" si="289"/>
        <v>No Aplica</v>
      </c>
      <c r="BF407" s="40" t="str">
        <f t="shared" si="289"/>
        <v>No Aplica</v>
      </c>
      <c r="BG407" s="40" t="str">
        <f t="shared" si="289"/>
        <v>No Aplica</v>
      </c>
      <c r="BH407" s="41" t="e">
        <f>+VLOOKUP($AP407,[3]!Responsables[#Data],3,0)</f>
        <v>#REF!</v>
      </c>
      <c r="BI407" s="41" t="e">
        <f>+VLOOKUP($AA407,[3]!unidad_medida[[nombre]:[Columna1]],5,0)</f>
        <v>#REF!</v>
      </c>
    </row>
    <row r="408" spans="1:61" ht="24" x14ac:dyDescent="0.35">
      <c r="A408" s="58" t="s">
        <v>250</v>
      </c>
      <c r="B408" s="58" t="s">
        <v>251</v>
      </c>
      <c r="C408" s="59">
        <v>4.3</v>
      </c>
      <c r="D408" s="19">
        <f t="shared" si="281"/>
        <v>93</v>
      </c>
      <c r="E408" s="20" t="str">
        <f t="shared" si="296"/>
        <v>GR</v>
      </c>
      <c r="F408" s="21"/>
      <c r="G408" s="22"/>
      <c r="H408" s="22"/>
      <c r="I408" s="24">
        <v>100111003</v>
      </c>
      <c r="J408" s="23" t="s">
        <v>48</v>
      </c>
      <c r="K408" s="22"/>
      <c r="L408" s="22"/>
      <c r="M408" s="22"/>
      <c r="N408" s="22"/>
      <c r="O408" s="22"/>
      <c r="P408" s="53" t="str">
        <f t="shared" si="290"/>
        <v>Ventas Estimadas de Empresas del Sector Agrícola en cultivos de Maíz según la Categoría de Tamaño Específica del Servicio de Impuestos Internos de Chile para el Año 2020 (USD)</v>
      </c>
      <c r="Q408" s="20" t="str">
        <f t="shared" si="295"/>
        <v>Gráfico 8</v>
      </c>
      <c r="R408" s="49" t="s">
        <v>161</v>
      </c>
      <c r="S408" s="50">
        <f t="shared" si="297"/>
        <v>100111003</v>
      </c>
      <c r="T408" s="28"/>
      <c r="U408" s="28"/>
      <c r="V408" s="28"/>
      <c r="W408" s="28"/>
      <c r="X408" s="28"/>
      <c r="Y408" s="28"/>
      <c r="Z408" s="25" t="str">
        <f t="shared" si="298"/>
        <v>https://analytics.zoho.com/open-view/2395394000001175359?ZOHO_CRITERIA=%224.5%22.%22Id_Categor%C3%ADa%22%3D100111003</v>
      </c>
      <c r="AA408" s="29" t="s">
        <v>211</v>
      </c>
      <c r="AB408" s="30" t="str">
        <f t="shared" si="293"/>
        <v>Chile</v>
      </c>
      <c r="AC408" s="31" t="str">
        <f t="shared" si="293"/>
        <v>Año 2020</v>
      </c>
      <c r="AD408" s="32" t="str">
        <f t="shared" si="293"/>
        <v>Dólar USA</v>
      </c>
      <c r="AE408" s="30" t="str">
        <f t="shared" si="293"/>
        <v>Ventas</v>
      </c>
      <c r="AG408" s="33" t="str">
        <f t="shared" si="275"/>
        <v>Gráfico 8</v>
      </c>
      <c r="AH408" s="34" t="str">
        <f t="shared" si="283"/>
        <v>Ventas Estimadas Agricultura</v>
      </c>
      <c r="AI408" s="34" t="str">
        <f t="shared" si="267"/>
        <v>Ventas estimadas de empresas dedicadas a agricultura y/o ganadería</v>
      </c>
      <c r="AJ408" s="34" t="str">
        <f t="shared" si="276"/>
        <v>Ventas Estimadas de Empresas del Sector Agrícola en cultivos de Maíz según la Categoría de Tamaño Específica del Servicio de Impuestos Internos de Chile para el Año 2020 (USD)</v>
      </c>
      <c r="AK408" s="35" t="str">
        <f t="shared" si="294"/>
        <v>Año 2020</v>
      </c>
      <c r="AL408" s="34" t="str">
        <f t="shared" si="294"/>
        <v>venta estimada, empresas en agricultura, cultivos, actividad económica, agricultura, ganadería</v>
      </c>
      <c r="AM408" s="36" t="str">
        <f t="shared" si="277"/>
        <v>https://analytics.zoho.com/open-view/2395394000001175359?ZOHO_CRITERIA=%224.5%22.%22Id_Categor%C3%ADa%22%3D100111003</v>
      </c>
      <c r="AN408" s="44" t="str">
        <f t="shared" si="288"/>
        <v>CHL</v>
      </c>
      <c r="AO408" s="44" t="str">
        <f t="shared" si="288"/>
        <v>País</v>
      </c>
      <c r="AP408" s="34" t="str">
        <f t="shared" si="288"/>
        <v>Número de Empleados de las empresas dedicadas a una actividad económica asociada a la agricultura o la ganadería, según tamaño de la empresa.</v>
      </c>
      <c r="AQ408" s="45">
        <f t="shared" si="288"/>
        <v>44324</v>
      </c>
      <c r="AR408" s="36" t="str">
        <f t="shared" si="288"/>
        <v>Español</v>
      </c>
      <c r="AS408" s="36" t="str">
        <f t="shared" si="288"/>
        <v>Naty</v>
      </c>
      <c r="AT408" s="40" t="str">
        <f t="shared" si="288"/>
        <v>No Aplica</v>
      </c>
      <c r="AU408" s="40" t="str">
        <f t="shared" si="288"/>
        <v>No Aplica</v>
      </c>
      <c r="AV408" s="40" t="str">
        <f t="shared" si="288"/>
        <v>No Aplica</v>
      </c>
      <c r="AW408" s="35">
        <v>100111003</v>
      </c>
      <c r="AX408" s="41" t="e">
        <f t="shared" si="288"/>
        <v>#REF!</v>
      </c>
      <c r="AY408" s="46" t="str">
        <f t="shared" si="288"/>
        <v>Fruta</v>
      </c>
      <c r="AZ408" s="40">
        <f t="shared" si="288"/>
        <v>38</v>
      </c>
      <c r="BA408" s="41" t="e">
        <f>+VLOOKUP($Z408,[3]!Temporalidad[[nombre]:[Columna1]],7,0)</f>
        <v>#REF!</v>
      </c>
      <c r="BB408" s="41" t="e">
        <f>+VLOOKUP($B408,[3]!Tipo_Gráfico[#Data],2,0)</f>
        <v>#REF!</v>
      </c>
      <c r="BC408" s="36" t="str">
        <f t="shared" si="285"/>
        <v>Servicio de Impuestos Internos , Ministerio de Hacienda, Chile</v>
      </c>
      <c r="BD408" s="35" t="e">
        <f>+VLOOKUP($AA408,[3]!unidad_medida[[nombre]:[Columna1]],2,0)</f>
        <v>#REF!</v>
      </c>
      <c r="BE408" s="40" t="str">
        <f t="shared" si="289"/>
        <v>No Aplica</v>
      </c>
      <c r="BF408" s="40" t="str">
        <f t="shared" si="289"/>
        <v>No Aplica</v>
      </c>
      <c r="BG408" s="40" t="str">
        <f t="shared" si="289"/>
        <v>No Aplica</v>
      </c>
      <c r="BH408" s="41" t="e">
        <f>+VLOOKUP($AP408,[3]!Responsables[#Data],3,0)</f>
        <v>#REF!</v>
      </c>
      <c r="BI408" s="41" t="e">
        <f>+VLOOKUP($AA408,[3]!unidad_medida[[nombre]:[Columna1]],5,0)</f>
        <v>#REF!</v>
      </c>
    </row>
    <row r="409" spans="1:61" ht="24" x14ac:dyDescent="0.35">
      <c r="A409" s="58" t="s">
        <v>250</v>
      </c>
      <c r="B409" s="58" t="s">
        <v>251</v>
      </c>
      <c r="C409" s="59">
        <v>4.3</v>
      </c>
      <c r="D409" s="19">
        <f t="shared" si="281"/>
        <v>94</v>
      </c>
      <c r="E409" s="20" t="str">
        <f t="shared" si="296"/>
        <v>GR</v>
      </c>
      <c r="F409" s="21"/>
      <c r="G409" s="22"/>
      <c r="H409" s="22"/>
      <c r="I409" s="24">
        <v>100111004</v>
      </c>
      <c r="J409" s="23" t="s">
        <v>48</v>
      </c>
      <c r="K409" s="22"/>
      <c r="L409" s="22"/>
      <c r="M409" s="22"/>
      <c r="N409" s="22"/>
      <c r="O409" s="22"/>
      <c r="P409" s="53" t="str">
        <f t="shared" si="290"/>
        <v>Ventas Estimadas de Empresas del Sector Agrícola en cultivos de Cebada según la Categoría de Tamaño Específica del Servicio de Impuestos Internos de Chile para el Año 2020 (USD)</v>
      </c>
      <c r="Q409" s="20" t="str">
        <f t="shared" si="295"/>
        <v>Gráfico 8</v>
      </c>
      <c r="R409" s="49" t="s">
        <v>163</v>
      </c>
      <c r="S409" s="50">
        <f t="shared" si="297"/>
        <v>100111004</v>
      </c>
      <c r="T409" s="28"/>
      <c r="U409" s="28"/>
      <c r="V409" s="28"/>
      <c r="W409" s="28"/>
      <c r="X409" s="28"/>
      <c r="Y409" s="28"/>
      <c r="Z409" s="25" t="str">
        <f t="shared" si="298"/>
        <v>https://analytics.zoho.com/open-view/2395394000001175359?ZOHO_CRITERIA=%224.5%22.%22Id_Categor%C3%ADa%22%3D100111004</v>
      </c>
      <c r="AA409" s="29" t="s">
        <v>212</v>
      </c>
      <c r="AB409" s="30" t="str">
        <f t="shared" si="293"/>
        <v>Chile</v>
      </c>
      <c r="AC409" s="31" t="str">
        <f t="shared" si="293"/>
        <v>Año 2020</v>
      </c>
      <c r="AD409" s="32" t="str">
        <f t="shared" si="293"/>
        <v>Dólar USA</v>
      </c>
      <c r="AE409" s="30" t="str">
        <f t="shared" si="293"/>
        <v>Ventas</v>
      </c>
      <c r="AG409" s="33" t="str">
        <f t="shared" si="275"/>
        <v>Gráfico 8</v>
      </c>
      <c r="AH409" s="34" t="str">
        <f t="shared" si="283"/>
        <v>Ventas Estimadas Agricultura</v>
      </c>
      <c r="AI409" s="34" t="str">
        <f t="shared" si="267"/>
        <v>Ventas estimadas de empresas dedicadas a agricultura y/o ganadería</v>
      </c>
      <c r="AJ409" s="34" t="str">
        <f t="shared" si="276"/>
        <v>Ventas Estimadas de Empresas del Sector Agrícola en cultivos de Cebada según la Categoría de Tamaño Específica del Servicio de Impuestos Internos de Chile para el Año 2020 (USD)</v>
      </c>
      <c r="AK409" s="35" t="str">
        <f t="shared" si="294"/>
        <v>Año 2020</v>
      </c>
      <c r="AL409" s="34" t="str">
        <f t="shared" si="294"/>
        <v>venta estimada, empresas en agricultura, cultivos, actividad económica, agricultura, ganadería</v>
      </c>
      <c r="AM409" s="36" t="str">
        <f t="shared" si="277"/>
        <v>https://analytics.zoho.com/open-view/2395394000001175359?ZOHO_CRITERIA=%224.5%22.%22Id_Categor%C3%ADa%22%3D100111004</v>
      </c>
      <c r="AN409" s="44" t="str">
        <f t="shared" si="288"/>
        <v>CHL</v>
      </c>
      <c r="AO409" s="44" t="str">
        <f t="shared" si="288"/>
        <v>País</v>
      </c>
      <c r="AP409" s="34" t="str">
        <f t="shared" si="288"/>
        <v>Número de Empleados de las empresas dedicadas a una actividad económica asociada a la agricultura o la ganadería, según tamaño de la empresa.</v>
      </c>
      <c r="AQ409" s="45">
        <f t="shared" si="288"/>
        <v>44324</v>
      </c>
      <c r="AR409" s="36" t="str">
        <f t="shared" si="288"/>
        <v>Español</v>
      </c>
      <c r="AS409" s="36" t="str">
        <f t="shared" si="288"/>
        <v>Naty</v>
      </c>
      <c r="AT409" s="40" t="str">
        <f t="shared" si="288"/>
        <v>No Aplica</v>
      </c>
      <c r="AU409" s="40" t="str">
        <f t="shared" si="288"/>
        <v>No Aplica</v>
      </c>
      <c r="AV409" s="40" t="str">
        <f t="shared" si="288"/>
        <v>No Aplica</v>
      </c>
      <c r="AW409" s="35">
        <v>100111004</v>
      </c>
      <c r="AX409" s="41" t="e">
        <f t="shared" si="288"/>
        <v>#REF!</v>
      </c>
      <c r="AY409" s="46" t="str">
        <f t="shared" si="288"/>
        <v>Fruta</v>
      </c>
      <c r="AZ409" s="40">
        <f t="shared" si="288"/>
        <v>38</v>
      </c>
      <c r="BA409" s="41" t="e">
        <f>+VLOOKUP($Z409,[3]!Temporalidad[[nombre]:[Columna1]],7,0)</f>
        <v>#REF!</v>
      </c>
      <c r="BB409" s="41" t="e">
        <f>+VLOOKUP($B409,[3]!Tipo_Gráfico[#Data],2,0)</f>
        <v>#REF!</v>
      </c>
      <c r="BC409" s="36" t="str">
        <f t="shared" si="285"/>
        <v>Servicio de Impuestos Internos , Ministerio de Hacienda, Chile</v>
      </c>
      <c r="BD409" s="35" t="e">
        <f>+VLOOKUP($AA409,[3]!unidad_medida[[nombre]:[Columna1]],2,0)</f>
        <v>#REF!</v>
      </c>
      <c r="BE409" s="40" t="str">
        <f t="shared" si="289"/>
        <v>No Aplica</v>
      </c>
      <c r="BF409" s="40" t="str">
        <f t="shared" si="289"/>
        <v>No Aplica</v>
      </c>
      <c r="BG409" s="40" t="str">
        <f t="shared" si="289"/>
        <v>No Aplica</v>
      </c>
      <c r="BH409" s="41" t="e">
        <f>+VLOOKUP($AP409,[3]!Responsables[#Data],3,0)</f>
        <v>#REF!</v>
      </c>
      <c r="BI409" s="41" t="e">
        <f>+VLOOKUP($AA409,[3]!unidad_medida[[nombre]:[Columna1]],5,0)</f>
        <v>#REF!</v>
      </c>
    </row>
    <row r="410" spans="1:61" ht="24" x14ac:dyDescent="0.35">
      <c r="A410" s="58" t="s">
        <v>250</v>
      </c>
      <c r="B410" s="58" t="s">
        <v>251</v>
      </c>
      <c r="C410" s="59">
        <v>4.3</v>
      </c>
      <c r="D410" s="19">
        <f t="shared" si="281"/>
        <v>95</v>
      </c>
      <c r="E410" s="20" t="str">
        <f t="shared" si="296"/>
        <v>GR</v>
      </c>
      <c r="F410" s="21"/>
      <c r="G410" s="22"/>
      <c r="H410" s="22"/>
      <c r="I410" s="24">
        <v>100111005</v>
      </c>
      <c r="J410" s="23" t="s">
        <v>48</v>
      </c>
      <c r="K410" s="22"/>
      <c r="L410" s="22"/>
      <c r="M410" s="22"/>
      <c r="N410" s="22"/>
      <c r="O410" s="22"/>
      <c r="P410" s="53" t="str">
        <f t="shared" si="290"/>
        <v>Ventas Estimadas de Empresas del Sector Agrícola en cultivos de Avena según la Categoría de Tamaño Específica del Servicio de Impuestos Internos de Chile para el Año 2020 (USD)</v>
      </c>
      <c r="Q410" s="20" t="str">
        <f t="shared" si="295"/>
        <v>Gráfico 8</v>
      </c>
      <c r="R410" s="49" t="s">
        <v>165</v>
      </c>
      <c r="S410" s="50">
        <f t="shared" si="297"/>
        <v>100111005</v>
      </c>
      <c r="T410" s="28"/>
      <c r="U410" s="28"/>
      <c r="V410" s="28"/>
      <c r="W410" s="28"/>
      <c r="X410" s="28"/>
      <c r="Y410" s="28"/>
      <c r="Z410" s="25" t="str">
        <f t="shared" si="298"/>
        <v>https://analytics.zoho.com/open-view/2395394000001175359?ZOHO_CRITERIA=%224.5%22.%22Id_Categor%C3%ADa%22%3D100111005</v>
      </c>
      <c r="AA410" s="29" t="s">
        <v>213</v>
      </c>
      <c r="AB410" s="30" t="str">
        <f t="shared" si="293"/>
        <v>Chile</v>
      </c>
      <c r="AC410" s="31" t="str">
        <f t="shared" si="293"/>
        <v>Año 2020</v>
      </c>
      <c r="AD410" s="32" t="str">
        <f t="shared" si="293"/>
        <v>Dólar USA</v>
      </c>
      <c r="AE410" s="30" t="str">
        <f t="shared" si="293"/>
        <v>Ventas</v>
      </c>
      <c r="AG410" s="33" t="str">
        <f t="shared" si="275"/>
        <v>Gráfico 8</v>
      </c>
      <c r="AH410" s="34" t="str">
        <f t="shared" si="283"/>
        <v>Ventas Estimadas Agricultura</v>
      </c>
      <c r="AI410" s="34" t="str">
        <f t="shared" si="267"/>
        <v>Ventas estimadas de empresas dedicadas a agricultura y/o ganadería</v>
      </c>
      <c r="AJ410" s="34" t="str">
        <f t="shared" si="276"/>
        <v>Ventas Estimadas de Empresas del Sector Agrícola en cultivos de Avena según la Categoría de Tamaño Específica del Servicio de Impuestos Internos de Chile para el Año 2020 (USD)</v>
      </c>
      <c r="AK410" s="35" t="str">
        <f t="shared" si="294"/>
        <v>Año 2020</v>
      </c>
      <c r="AL410" s="34" t="str">
        <f t="shared" si="294"/>
        <v>venta estimada, empresas en agricultura, cultivos, actividad económica, agricultura, ganadería</v>
      </c>
      <c r="AM410" s="36" t="str">
        <f t="shared" si="277"/>
        <v>https://analytics.zoho.com/open-view/2395394000001175359?ZOHO_CRITERIA=%224.5%22.%22Id_Categor%C3%ADa%22%3D100111005</v>
      </c>
      <c r="AN410" s="44" t="str">
        <f t="shared" si="288"/>
        <v>CHL</v>
      </c>
      <c r="AO410" s="44" t="str">
        <f t="shared" si="288"/>
        <v>País</v>
      </c>
      <c r="AP410" s="34" t="str">
        <f t="shared" si="288"/>
        <v>Número de Empleados de las empresas dedicadas a una actividad económica asociada a la agricultura o la ganadería, según tamaño de la empresa.</v>
      </c>
      <c r="AQ410" s="45">
        <f t="shared" si="288"/>
        <v>44324</v>
      </c>
      <c r="AR410" s="36" t="str">
        <f t="shared" si="288"/>
        <v>Español</v>
      </c>
      <c r="AS410" s="36" t="str">
        <f t="shared" si="288"/>
        <v>Naty</v>
      </c>
      <c r="AT410" s="40" t="str">
        <f t="shared" si="288"/>
        <v>No Aplica</v>
      </c>
      <c r="AU410" s="40" t="str">
        <f t="shared" si="288"/>
        <v>No Aplica</v>
      </c>
      <c r="AV410" s="40" t="str">
        <f t="shared" si="288"/>
        <v>No Aplica</v>
      </c>
      <c r="AW410" s="35">
        <v>100111005</v>
      </c>
      <c r="AX410" s="41" t="e">
        <f t="shared" si="288"/>
        <v>#REF!</v>
      </c>
      <c r="AY410" s="46" t="str">
        <f t="shared" si="288"/>
        <v>Fruta</v>
      </c>
      <c r="AZ410" s="40">
        <f t="shared" si="288"/>
        <v>38</v>
      </c>
      <c r="BA410" s="41" t="e">
        <f>+VLOOKUP($Z410,[3]!Temporalidad[[nombre]:[Columna1]],7,0)</f>
        <v>#REF!</v>
      </c>
      <c r="BB410" s="41" t="e">
        <f>+VLOOKUP($B410,[3]!Tipo_Gráfico[#Data],2,0)</f>
        <v>#REF!</v>
      </c>
      <c r="BC410" s="36" t="str">
        <f t="shared" si="285"/>
        <v>Servicio de Impuestos Internos , Ministerio de Hacienda, Chile</v>
      </c>
      <c r="BD410" s="35" t="e">
        <f>+VLOOKUP($AA410,[3]!unidad_medida[[nombre]:[Columna1]],2,0)</f>
        <v>#REF!</v>
      </c>
      <c r="BE410" s="40" t="str">
        <f t="shared" si="289"/>
        <v>No Aplica</v>
      </c>
      <c r="BF410" s="40" t="str">
        <f t="shared" si="289"/>
        <v>No Aplica</v>
      </c>
      <c r="BG410" s="40" t="str">
        <f t="shared" si="289"/>
        <v>No Aplica</v>
      </c>
      <c r="BH410" s="41" t="e">
        <f>+VLOOKUP($AP410,[3]!Responsables[#Data],3,0)</f>
        <v>#REF!</v>
      </c>
      <c r="BI410" s="41" t="e">
        <f>+VLOOKUP($AA410,[3]!unidad_medida[[nombre]:[Columna1]],5,0)</f>
        <v>#REF!</v>
      </c>
    </row>
    <row r="411" spans="1:61" ht="24" x14ac:dyDescent="0.35">
      <c r="A411" s="58" t="s">
        <v>250</v>
      </c>
      <c r="B411" s="58" t="s">
        <v>251</v>
      </c>
      <c r="C411" s="59">
        <v>4.3</v>
      </c>
      <c r="D411" s="19">
        <f t="shared" si="281"/>
        <v>96</v>
      </c>
      <c r="E411" s="20" t="str">
        <f t="shared" si="296"/>
        <v>GR</v>
      </c>
      <c r="F411" s="21"/>
      <c r="G411" s="22"/>
      <c r="H411" s="22"/>
      <c r="I411" s="24">
        <v>100111011</v>
      </c>
      <c r="J411" s="23" t="s">
        <v>48</v>
      </c>
      <c r="K411" s="22"/>
      <c r="L411" s="22"/>
      <c r="M411" s="22"/>
      <c r="N411" s="22"/>
      <c r="O411" s="22"/>
      <c r="P411" s="53" t="str">
        <f t="shared" si="290"/>
        <v>Ventas Estimadas de Empresas del Sector Agrícola en cultivos de Otros cereales según la Categoría de Tamaño Específica del Servicio de Impuestos Internos de Chile para el Año 2020 (USD)</v>
      </c>
      <c r="Q411" s="20" t="str">
        <f t="shared" si="295"/>
        <v>Gráfico 8</v>
      </c>
      <c r="R411" s="49" t="s">
        <v>167</v>
      </c>
      <c r="S411" s="50">
        <f t="shared" si="297"/>
        <v>100111011</v>
      </c>
      <c r="T411" s="28"/>
      <c r="U411" s="28"/>
      <c r="V411" s="28"/>
      <c r="W411" s="28"/>
      <c r="X411" s="28"/>
      <c r="Y411" s="28"/>
      <c r="Z411" s="25" t="str">
        <f t="shared" si="298"/>
        <v>https://analytics.zoho.com/open-view/2395394000001175359?ZOHO_CRITERIA=%224.5%22.%22Id_Categor%C3%ADa%22%3D100111011</v>
      </c>
      <c r="AA411" s="29" t="s">
        <v>214</v>
      </c>
      <c r="AB411" s="30" t="str">
        <f t="shared" si="293"/>
        <v>Chile</v>
      </c>
      <c r="AC411" s="31" t="str">
        <f t="shared" si="293"/>
        <v>Año 2020</v>
      </c>
      <c r="AD411" s="32" t="str">
        <f t="shared" si="293"/>
        <v>Dólar USA</v>
      </c>
      <c r="AE411" s="30" t="str">
        <f t="shared" si="293"/>
        <v>Ventas</v>
      </c>
      <c r="AG411" s="33" t="str">
        <f t="shared" si="275"/>
        <v>Gráfico 8</v>
      </c>
      <c r="AH411" s="34" t="str">
        <f t="shared" si="283"/>
        <v>Ventas Estimadas Agricultura</v>
      </c>
      <c r="AI411" s="34" t="str">
        <f t="shared" si="267"/>
        <v>Ventas estimadas de empresas dedicadas a agricultura y/o ganadería</v>
      </c>
      <c r="AJ411" s="34" t="str">
        <f t="shared" si="276"/>
        <v>Ventas Estimadas de Empresas del Sector Agrícola en cultivos de Otros cereales según la Categoría de Tamaño Específica del Servicio de Impuestos Internos de Chile para el Año 2020 (USD)</v>
      </c>
      <c r="AK411" s="35" t="str">
        <f t="shared" si="294"/>
        <v>Año 2020</v>
      </c>
      <c r="AL411" s="34" t="str">
        <f t="shared" si="294"/>
        <v>venta estimada, empresas en agricultura, cultivos, actividad económica, agricultura, ganadería</v>
      </c>
      <c r="AM411" s="36" t="str">
        <f t="shared" si="277"/>
        <v>https://analytics.zoho.com/open-view/2395394000001175359?ZOHO_CRITERIA=%224.5%22.%22Id_Categor%C3%ADa%22%3D100111011</v>
      </c>
      <c r="AN411" s="44" t="str">
        <f t="shared" si="288"/>
        <v>CHL</v>
      </c>
      <c r="AO411" s="44" t="str">
        <f t="shared" si="288"/>
        <v>País</v>
      </c>
      <c r="AP411" s="34" t="str">
        <f t="shared" si="288"/>
        <v>Número de Empleados de las empresas dedicadas a una actividad económica asociada a la agricultura o la ganadería, según tamaño de la empresa.</v>
      </c>
      <c r="AQ411" s="45">
        <f t="shared" si="288"/>
        <v>44324</v>
      </c>
      <c r="AR411" s="36" t="str">
        <f t="shared" si="288"/>
        <v>Español</v>
      </c>
      <c r="AS411" s="36" t="str">
        <f t="shared" si="288"/>
        <v>Naty</v>
      </c>
      <c r="AT411" s="40" t="str">
        <f t="shared" si="288"/>
        <v>No Aplica</v>
      </c>
      <c r="AU411" s="40" t="str">
        <f t="shared" si="288"/>
        <v>No Aplica</v>
      </c>
      <c r="AV411" s="40" t="str">
        <f t="shared" si="288"/>
        <v>No Aplica</v>
      </c>
      <c r="AW411" s="35">
        <v>100111011</v>
      </c>
      <c r="AX411" s="41" t="e">
        <f t="shared" si="288"/>
        <v>#REF!</v>
      </c>
      <c r="AY411" s="46" t="str">
        <f t="shared" si="288"/>
        <v>Fruta</v>
      </c>
      <c r="AZ411" s="40">
        <f t="shared" si="288"/>
        <v>38</v>
      </c>
      <c r="BA411" s="41" t="e">
        <f>+VLOOKUP($Z411,[3]!Temporalidad[[nombre]:[Columna1]],7,0)</f>
        <v>#REF!</v>
      </c>
      <c r="BB411" s="41" t="e">
        <f>+VLOOKUP($B411,[3]!Tipo_Gráfico[#Data],2,0)</f>
        <v>#REF!</v>
      </c>
      <c r="BC411" s="36" t="str">
        <f t="shared" si="285"/>
        <v>Servicio de Impuestos Internos , Ministerio de Hacienda, Chile</v>
      </c>
      <c r="BD411" s="35" t="e">
        <f>+VLOOKUP($AA411,[3]!unidad_medida[[nombre]:[Columna1]],2,0)</f>
        <v>#REF!</v>
      </c>
      <c r="BE411" s="40" t="str">
        <f t="shared" si="289"/>
        <v>No Aplica</v>
      </c>
      <c r="BF411" s="40" t="str">
        <f t="shared" si="289"/>
        <v>No Aplica</v>
      </c>
      <c r="BG411" s="40" t="str">
        <f t="shared" si="289"/>
        <v>No Aplica</v>
      </c>
      <c r="BH411" s="41" t="e">
        <f>+VLOOKUP($AP411,[3]!Responsables[#Data],3,0)</f>
        <v>#REF!</v>
      </c>
      <c r="BI411" s="41" t="e">
        <f>+VLOOKUP($AA411,[3]!unidad_medida[[nombre]:[Columna1]],5,0)</f>
        <v>#REF!</v>
      </c>
    </row>
    <row r="412" spans="1:61" ht="24" x14ac:dyDescent="0.35">
      <c r="A412" s="58" t="s">
        <v>250</v>
      </c>
      <c r="B412" s="58" t="s">
        <v>251</v>
      </c>
      <c r="C412" s="59">
        <v>4.3</v>
      </c>
      <c r="D412" s="19">
        <f t="shared" si="281"/>
        <v>97</v>
      </c>
      <c r="E412" s="20" t="str">
        <f t="shared" si="296"/>
        <v>GR</v>
      </c>
      <c r="F412" s="21"/>
      <c r="G412" s="22"/>
      <c r="H412" s="22"/>
      <c r="I412" s="24">
        <v>100112046</v>
      </c>
      <c r="J412" s="23" t="s">
        <v>48</v>
      </c>
      <c r="K412" s="22"/>
      <c r="L412" s="22"/>
      <c r="M412" s="22"/>
      <c r="N412" s="22"/>
      <c r="O412" s="22"/>
      <c r="P412" s="53" t="str">
        <f t="shared" si="290"/>
        <v>Ventas Estimadas de Empresas del Sector Agrícola en cultivos de Hortalizas y melones según la Categoría de Tamaño Específica del Servicio de Impuestos Internos de Chile para el Año 2020 (USD)</v>
      </c>
      <c r="Q412" s="20" t="str">
        <f t="shared" si="295"/>
        <v>Gráfico 8</v>
      </c>
      <c r="R412" s="49" t="s">
        <v>169</v>
      </c>
      <c r="S412" s="50">
        <f t="shared" si="297"/>
        <v>100112046</v>
      </c>
      <c r="T412" s="28"/>
      <c r="U412" s="28"/>
      <c r="V412" s="28"/>
      <c r="W412" s="28"/>
      <c r="X412" s="28"/>
      <c r="Y412" s="28"/>
      <c r="Z412" s="25" t="str">
        <f t="shared" si="298"/>
        <v>https://analytics.zoho.com/open-view/2395394000001175359?ZOHO_CRITERIA=%224.5%22.%22Id_Categor%C3%ADa%22%3D100112046</v>
      </c>
      <c r="AA412" s="29" t="s">
        <v>215</v>
      </c>
      <c r="AB412" s="30" t="str">
        <f t="shared" si="293"/>
        <v>Chile</v>
      </c>
      <c r="AC412" s="31" t="str">
        <f t="shared" si="293"/>
        <v>Año 2020</v>
      </c>
      <c r="AD412" s="32" t="str">
        <f t="shared" si="293"/>
        <v>Dólar USA</v>
      </c>
      <c r="AE412" s="30" t="str">
        <f t="shared" si="293"/>
        <v>Ventas</v>
      </c>
      <c r="AG412" s="33" t="str">
        <f t="shared" si="275"/>
        <v>Gráfico 8</v>
      </c>
      <c r="AH412" s="34" t="str">
        <f t="shared" si="283"/>
        <v>Ventas Estimadas Agricultura</v>
      </c>
      <c r="AI412" s="34" t="str">
        <f t="shared" si="267"/>
        <v>Ventas estimadas de empresas dedicadas a agricultura y/o ganadería</v>
      </c>
      <c r="AJ412" s="34" t="str">
        <f t="shared" si="276"/>
        <v>Ventas Estimadas de Empresas del Sector Agrícola en cultivos de Hortalizas y melones según la Categoría de Tamaño Específica del Servicio de Impuestos Internos de Chile para el Año 2020 (USD)</v>
      </c>
      <c r="AK412" s="35" t="str">
        <f t="shared" si="294"/>
        <v>Año 2020</v>
      </c>
      <c r="AL412" s="34" t="str">
        <f t="shared" si="294"/>
        <v>venta estimada, empresas en agricultura, cultivos, actividad económica, agricultura, ganadería</v>
      </c>
      <c r="AM412" s="36" t="str">
        <f t="shared" si="277"/>
        <v>https://analytics.zoho.com/open-view/2395394000001175359?ZOHO_CRITERIA=%224.5%22.%22Id_Categor%C3%ADa%22%3D100112046</v>
      </c>
      <c r="AN412" s="44" t="str">
        <f t="shared" si="288"/>
        <v>CHL</v>
      </c>
      <c r="AO412" s="44" t="str">
        <f t="shared" si="288"/>
        <v>País</v>
      </c>
      <c r="AP412" s="34" t="str">
        <f t="shared" si="288"/>
        <v>Número de Empleados de las empresas dedicadas a una actividad económica asociada a la agricultura o la ganadería, según tamaño de la empresa.</v>
      </c>
      <c r="AQ412" s="45">
        <f t="shared" si="288"/>
        <v>44324</v>
      </c>
      <c r="AR412" s="36" t="str">
        <f t="shared" si="288"/>
        <v>Español</v>
      </c>
      <c r="AS412" s="36" t="str">
        <f t="shared" si="288"/>
        <v>Naty</v>
      </c>
      <c r="AT412" s="40" t="str">
        <f t="shared" si="288"/>
        <v>No Aplica</v>
      </c>
      <c r="AU412" s="40" t="str">
        <f t="shared" si="288"/>
        <v>No Aplica</v>
      </c>
      <c r="AV412" s="40" t="str">
        <f t="shared" si="288"/>
        <v>No Aplica</v>
      </c>
      <c r="AW412" s="35">
        <v>100112046</v>
      </c>
      <c r="AX412" s="41" t="e">
        <f t="shared" si="288"/>
        <v>#REF!</v>
      </c>
      <c r="AY412" s="46" t="str">
        <f t="shared" si="288"/>
        <v>Fruta</v>
      </c>
      <c r="AZ412" s="40">
        <f t="shared" si="288"/>
        <v>38</v>
      </c>
      <c r="BA412" s="41" t="e">
        <f>+VLOOKUP($Z412,[3]!Temporalidad[[nombre]:[Columna1]],7,0)</f>
        <v>#REF!</v>
      </c>
      <c r="BB412" s="41" t="e">
        <f>+VLOOKUP($B412,[3]!Tipo_Gráfico[#Data],2,0)</f>
        <v>#REF!</v>
      </c>
      <c r="BC412" s="36" t="str">
        <f t="shared" si="285"/>
        <v>Servicio de Impuestos Internos , Ministerio de Hacienda, Chile</v>
      </c>
      <c r="BD412" s="35" t="e">
        <f>+VLOOKUP($AA412,[3]!unidad_medida[[nombre]:[Columna1]],2,0)</f>
        <v>#REF!</v>
      </c>
      <c r="BE412" s="40" t="str">
        <f t="shared" si="289"/>
        <v>No Aplica</v>
      </c>
      <c r="BF412" s="40" t="str">
        <f t="shared" si="289"/>
        <v>No Aplica</v>
      </c>
      <c r="BG412" s="40" t="str">
        <f t="shared" si="289"/>
        <v>No Aplica</v>
      </c>
      <c r="BH412" s="41" t="e">
        <f>+VLOOKUP($AP412,[3]!Responsables[#Data],3,0)</f>
        <v>#REF!</v>
      </c>
      <c r="BI412" s="41" t="e">
        <f>+VLOOKUP($AA412,[3]!unidad_medida[[nombre]:[Columna1]],5,0)</f>
        <v>#REF!</v>
      </c>
    </row>
    <row r="413" spans="1:61" ht="24" x14ac:dyDescent="0.35">
      <c r="A413" s="58" t="s">
        <v>250</v>
      </c>
      <c r="B413" s="58" t="s">
        <v>251</v>
      </c>
      <c r="C413" s="59">
        <v>4.3</v>
      </c>
      <c r="D413" s="19">
        <f t="shared" si="281"/>
        <v>98</v>
      </c>
      <c r="E413" s="20" t="str">
        <f t="shared" si="296"/>
        <v>GR</v>
      </c>
      <c r="F413" s="21"/>
      <c r="G413" s="22"/>
      <c r="H413" s="22"/>
      <c r="I413" s="24">
        <v>100113001</v>
      </c>
      <c r="J413" s="23" t="s">
        <v>48</v>
      </c>
      <c r="K413" s="22"/>
      <c r="L413" s="22"/>
      <c r="M413" s="22"/>
      <c r="N413" s="22"/>
      <c r="O413" s="22"/>
      <c r="P413" s="53" t="str">
        <f t="shared" si="290"/>
        <v>Ventas Estimadas de Empresas del Sector Agrícola en cultivos de Lupino según la Categoría de Tamaño Específica del Servicio de Impuestos Internos de Chile para el Año 2020 (USD)</v>
      </c>
      <c r="Q413" s="20" t="str">
        <f t="shared" si="295"/>
        <v>Gráfico 8</v>
      </c>
      <c r="R413" s="49" t="s">
        <v>171</v>
      </c>
      <c r="S413" s="50">
        <f t="shared" si="297"/>
        <v>100113001</v>
      </c>
      <c r="T413" s="28"/>
      <c r="U413" s="28"/>
      <c r="V413" s="28"/>
      <c r="W413" s="28"/>
      <c r="X413" s="28"/>
      <c r="Y413" s="28"/>
      <c r="Z413" s="25" t="str">
        <f t="shared" si="298"/>
        <v>https://analytics.zoho.com/open-view/2395394000001175359?ZOHO_CRITERIA=%224.5%22.%22Id_Categor%C3%ADa%22%3D100113001</v>
      </c>
      <c r="AA413" s="29" t="s">
        <v>216</v>
      </c>
      <c r="AB413" s="30" t="str">
        <f t="shared" si="293"/>
        <v>Chile</v>
      </c>
      <c r="AC413" s="31" t="str">
        <f t="shared" si="293"/>
        <v>Año 2020</v>
      </c>
      <c r="AD413" s="32" t="str">
        <f t="shared" si="293"/>
        <v>Dólar USA</v>
      </c>
      <c r="AE413" s="30" t="str">
        <f t="shared" si="293"/>
        <v>Ventas</v>
      </c>
      <c r="AG413" s="33" t="str">
        <f t="shared" si="275"/>
        <v>Gráfico 8</v>
      </c>
      <c r="AH413" s="34" t="str">
        <f t="shared" si="283"/>
        <v>Ventas Estimadas Agricultura</v>
      </c>
      <c r="AI413" s="34" t="str">
        <f t="shared" si="267"/>
        <v>Ventas estimadas de empresas dedicadas a agricultura y/o ganadería</v>
      </c>
      <c r="AJ413" s="34" t="str">
        <f t="shared" si="276"/>
        <v>Ventas Estimadas de Empresas del Sector Agrícola en cultivos de Lupino según la Categoría de Tamaño Específica del Servicio de Impuestos Internos de Chile para el Año 2020 (USD)</v>
      </c>
      <c r="AK413" s="35" t="str">
        <f t="shared" si="294"/>
        <v>Año 2020</v>
      </c>
      <c r="AL413" s="34" t="str">
        <f t="shared" si="294"/>
        <v>venta estimada, empresas en agricultura, cultivos, actividad económica, agricultura, ganadería</v>
      </c>
      <c r="AM413" s="36" t="str">
        <f t="shared" si="277"/>
        <v>https://analytics.zoho.com/open-view/2395394000001175359?ZOHO_CRITERIA=%224.5%22.%22Id_Categor%C3%ADa%22%3D100113001</v>
      </c>
      <c r="AN413" s="44" t="str">
        <f t="shared" ref="AN413:AW428" si="299">+AN412</f>
        <v>CHL</v>
      </c>
      <c r="AO413" s="44" t="str">
        <f t="shared" si="299"/>
        <v>País</v>
      </c>
      <c r="AP413" s="34" t="str">
        <f t="shared" si="299"/>
        <v>Número de Empleados de las empresas dedicadas a una actividad económica asociada a la agricultura o la ganadería, según tamaño de la empresa.</v>
      </c>
      <c r="AQ413" s="45">
        <f t="shared" si="299"/>
        <v>44324</v>
      </c>
      <c r="AR413" s="36" t="str">
        <f t="shared" si="299"/>
        <v>Español</v>
      </c>
      <c r="AS413" s="36" t="str">
        <f t="shared" si="299"/>
        <v>Naty</v>
      </c>
      <c r="AT413" s="40" t="str">
        <f t="shared" si="299"/>
        <v>No Aplica</v>
      </c>
      <c r="AU413" s="40" t="str">
        <f t="shared" si="299"/>
        <v>No Aplica</v>
      </c>
      <c r="AV413" s="40" t="str">
        <f t="shared" si="299"/>
        <v>No Aplica</v>
      </c>
      <c r="AW413" s="35">
        <v>100113001</v>
      </c>
      <c r="AX413" s="41" t="e">
        <f t="shared" ref="AX413:AZ428" si="300">+AX412</f>
        <v>#REF!</v>
      </c>
      <c r="AY413" s="46" t="str">
        <f t="shared" si="300"/>
        <v>Fruta</v>
      </c>
      <c r="AZ413" s="40">
        <f t="shared" si="300"/>
        <v>38</v>
      </c>
      <c r="BA413" s="41" t="e">
        <f>+VLOOKUP($Z413,[3]!Temporalidad[[nombre]:[Columna1]],7,0)</f>
        <v>#REF!</v>
      </c>
      <c r="BB413" s="41" t="e">
        <f>+VLOOKUP($B413,[3]!Tipo_Gráfico[#Data],2,0)</f>
        <v>#REF!</v>
      </c>
      <c r="BC413" s="36" t="str">
        <f t="shared" si="285"/>
        <v>Servicio de Impuestos Internos , Ministerio de Hacienda, Chile</v>
      </c>
      <c r="BD413" s="35" t="e">
        <f>+VLOOKUP($AA413,[3]!unidad_medida[[nombre]:[Columna1]],2,0)</f>
        <v>#REF!</v>
      </c>
      <c r="BE413" s="40" t="str">
        <f t="shared" ref="BE413:BG428" si="301">+BE412</f>
        <v>No Aplica</v>
      </c>
      <c r="BF413" s="40" t="str">
        <f t="shared" si="301"/>
        <v>No Aplica</v>
      </c>
      <c r="BG413" s="40" t="str">
        <f t="shared" si="301"/>
        <v>No Aplica</v>
      </c>
      <c r="BH413" s="41" t="e">
        <f>+VLOOKUP($AP413,[3]!Responsables[#Data],3,0)</f>
        <v>#REF!</v>
      </c>
      <c r="BI413" s="41" t="e">
        <f>+VLOOKUP($AA413,[3]!unidad_medida[[nombre]:[Columna1]],5,0)</f>
        <v>#REF!</v>
      </c>
    </row>
    <row r="414" spans="1:61" ht="24" x14ac:dyDescent="0.35">
      <c r="A414" s="58" t="s">
        <v>250</v>
      </c>
      <c r="B414" s="58" t="s">
        <v>251</v>
      </c>
      <c r="C414" s="59">
        <v>4.3</v>
      </c>
      <c r="D414" s="19">
        <f t="shared" si="281"/>
        <v>99</v>
      </c>
      <c r="E414" s="20" t="s">
        <v>47</v>
      </c>
      <c r="F414" s="21"/>
      <c r="G414" s="22"/>
      <c r="H414" s="22"/>
      <c r="I414" s="24">
        <v>100113002</v>
      </c>
      <c r="J414" s="23" t="s">
        <v>48</v>
      </c>
      <c r="K414" s="22"/>
      <c r="L414" s="22"/>
      <c r="M414" s="22"/>
      <c r="N414" s="22"/>
      <c r="O414" s="22"/>
      <c r="P414" s="53" t="str">
        <f t="shared" si="290"/>
        <v>Ventas Estimadas de Empresas del Sector Agrícola en cultivos de Semillas de Maravilla según la Categoría de Tamaño Específica del Servicio de Impuestos Internos de Chile para el Año 2020 (USD)</v>
      </c>
      <c r="Q414" s="20" t="s">
        <v>206</v>
      </c>
      <c r="R414" s="49" t="s">
        <v>173</v>
      </c>
      <c r="S414" s="50">
        <f t="shared" si="297"/>
        <v>100113002</v>
      </c>
      <c r="T414" s="28"/>
      <c r="U414" s="28"/>
      <c r="V414" s="28"/>
      <c r="W414" s="28"/>
      <c r="X414" s="28"/>
      <c r="Y414" s="28"/>
      <c r="Z414" s="25" t="str">
        <f t="shared" si="298"/>
        <v>https://analytics.zoho.com/open-view/2395394000001175359?ZOHO_CRITERIA=%224.5%22.%22Id_Categor%C3%ADa%22%3D100113002</v>
      </c>
      <c r="AA414" s="29" t="s">
        <v>217</v>
      </c>
      <c r="AB414" s="30" t="str">
        <f t="shared" ref="AB414:AE429" si="302">+AB413</f>
        <v>Chile</v>
      </c>
      <c r="AC414" s="31" t="str">
        <f t="shared" si="302"/>
        <v>Año 2020</v>
      </c>
      <c r="AD414" s="32" t="str">
        <f t="shared" si="302"/>
        <v>Dólar USA</v>
      </c>
      <c r="AE414" s="30" t="str">
        <f t="shared" si="302"/>
        <v>Ventas</v>
      </c>
      <c r="AG414" s="33" t="str">
        <f t="shared" si="275"/>
        <v>Gráfico 8</v>
      </c>
      <c r="AH414" s="34" t="str">
        <f t="shared" si="283"/>
        <v>Ventas Estimadas Agricultura</v>
      </c>
      <c r="AI414" s="34" t="str">
        <f t="shared" si="267"/>
        <v>Ventas estimadas de empresas dedicadas a agricultura y/o ganadería</v>
      </c>
      <c r="AJ414" s="34" t="str">
        <f t="shared" si="276"/>
        <v>Ventas Estimadas de Empresas del Sector Agrícola en cultivos de Semillas de Maravilla según la Categoría de Tamaño Específica del Servicio de Impuestos Internos de Chile para el Año 2020 (USD)</v>
      </c>
      <c r="AK414" s="35" t="str">
        <f t="shared" ref="AK414:AL429" si="303">+AK413</f>
        <v>Año 2020</v>
      </c>
      <c r="AL414" s="34" t="str">
        <f t="shared" si="303"/>
        <v>venta estimada, empresas en agricultura, cultivos, actividad económica, agricultura, ganadería</v>
      </c>
      <c r="AM414" s="36" t="str">
        <f t="shared" si="277"/>
        <v>https://analytics.zoho.com/open-view/2395394000001175359?ZOHO_CRITERIA=%224.5%22.%22Id_Categor%C3%ADa%22%3D100113002</v>
      </c>
      <c r="AN414" s="44" t="str">
        <f t="shared" si="299"/>
        <v>CHL</v>
      </c>
      <c r="AO414" s="44" t="str">
        <f t="shared" si="299"/>
        <v>País</v>
      </c>
      <c r="AP414" s="34" t="str">
        <f t="shared" si="299"/>
        <v>Número de Empleados de las empresas dedicadas a una actividad económica asociada a la agricultura o la ganadería, según tamaño de la empresa.</v>
      </c>
      <c r="AQ414" s="45">
        <f t="shared" si="299"/>
        <v>44324</v>
      </c>
      <c r="AR414" s="36" t="str">
        <f t="shared" si="299"/>
        <v>Español</v>
      </c>
      <c r="AS414" s="36" t="str">
        <f t="shared" si="299"/>
        <v>Naty</v>
      </c>
      <c r="AT414" s="40" t="str">
        <f t="shared" si="299"/>
        <v>No Aplica</v>
      </c>
      <c r="AU414" s="40" t="str">
        <f t="shared" si="299"/>
        <v>No Aplica</v>
      </c>
      <c r="AV414" s="40" t="str">
        <f t="shared" si="299"/>
        <v>No Aplica</v>
      </c>
      <c r="AW414" s="35">
        <v>100113002</v>
      </c>
      <c r="AX414" s="41" t="e">
        <f t="shared" si="300"/>
        <v>#REF!</v>
      </c>
      <c r="AY414" s="46" t="str">
        <f t="shared" si="300"/>
        <v>Fruta</v>
      </c>
      <c r="AZ414" s="40">
        <f t="shared" si="300"/>
        <v>38</v>
      </c>
      <c r="BA414" s="41" t="e">
        <f>+VLOOKUP($Z414,[3]!Temporalidad[[nombre]:[Columna1]],7,0)</f>
        <v>#REF!</v>
      </c>
      <c r="BB414" s="41" t="e">
        <f>+VLOOKUP($B414,[3]!Tipo_Gráfico[#Data],2,0)</f>
        <v>#REF!</v>
      </c>
      <c r="BC414" s="36" t="str">
        <f t="shared" si="285"/>
        <v>Servicio de Impuestos Internos , Ministerio de Hacienda, Chile</v>
      </c>
      <c r="BD414" s="35" t="e">
        <f>+VLOOKUP($AA414,[3]!unidad_medida[[nombre]:[Columna1]],2,0)</f>
        <v>#REF!</v>
      </c>
      <c r="BE414" s="40" t="str">
        <f t="shared" si="301"/>
        <v>No Aplica</v>
      </c>
      <c r="BF414" s="40" t="str">
        <f t="shared" si="301"/>
        <v>No Aplica</v>
      </c>
      <c r="BG414" s="40" t="str">
        <f t="shared" si="301"/>
        <v>No Aplica</v>
      </c>
      <c r="BH414" s="41" t="e">
        <f>+VLOOKUP($AP414,[3]!Responsables[#Data],3,0)</f>
        <v>#REF!</v>
      </c>
      <c r="BI414" s="41" t="e">
        <f>+VLOOKUP($AA414,[3]!unidad_medida[[nombre]:[Columna1]],5,0)</f>
        <v>#REF!</v>
      </c>
    </row>
    <row r="415" spans="1:61" ht="24" x14ac:dyDescent="0.35">
      <c r="A415" s="58" t="s">
        <v>250</v>
      </c>
      <c r="B415" s="58" t="s">
        <v>251</v>
      </c>
      <c r="C415" s="59">
        <v>4.3</v>
      </c>
      <c r="D415" s="19">
        <f t="shared" si="281"/>
        <v>100</v>
      </c>
      <c r="E415" s="20" t="str">
        <f>+E414</f>
        <v>GR</v>
      </c>
      <c r="F415" s="21"/>
      <c r="G415" s="22"/>
      <c r="H415" s="22"/>
      <c r="I415" s="24">
        <v>100113003</v>
      </c>
      <c r="J415" s="23" t="s">
        <v>48</v>
      </c>
      <c r="K415" s="22"/>
      <c r="L415" s="22"/>
      <c r="M415" s="22"/>
      <c r="N415" s="22"/>
      <c r="O415" s="22"/>
      <c r="P415" s="53" t="str">
        <f t="shared" si="290"/>
        <v>Ventas Estimadas de Empresas del Sector Agrícola en cultivos de Semillas de Raps según la Categoría de Tamaño Específica del Servicio de Impuestos Internos de Chile para el Año 2020 (USD)</v>
      </c>
      <c r="Q415" s="20" t="str">
        <f t="shared" ref="Q415:Q425" si="304">+Q414</f>
        <v>Gráfico 8</v>
      </c>
      <c r="R415" s="49" t="s">
        <v>175</v>
      </c>
      <c r="S415" s="50">
        <f t="shared" si="297"/>
        <v>100113003</v>
      </c>
      <c r="T415" s="28"/>
      <c r="U415" s="28"/>
      <c r="V415" s="28"/>
      <c r="W415" s="28"/>
      <c r="X415" s="28"/>
      <c r="Y415" s="28"/>
      <c r="Z415" s="25" t="str">
        <f t="shared" si="298"/>
        <v>https://analytics.zoho.com/open-view/2395394000001175359?ZOHO_CRITERIA=%224.5%22.%22Id_Categor%C3%ADa%22%3D100113003</v>
      </c>
      <c r="AA415" s="29" t="s">
        <v>218</v>
      </c>
      <c r="AB415" s="30" t="str">
        <f t="shared" si="302"/>
        <v>Chile</v>
      </c>
      <c r="AC415" s="31" t="str">
        <f t="shared" si="302"/>
        <v>Año 2020</v>
      </c>
      <c r="AD415" s="32" t="str">
        <f t="shared" si="302"/>
        <v>Dólar USA</v>
      </c>
      <c r="AE415" s="30" t="str">
        <f t="shared" si="302"/>
        <v>Ventas</v>
      </c>
      <c r="AG415" s="33" t="str">
        <f t="shared" si="275"/>
        <v>Gráfico 8</v>
      </c>
      <c r="AH415" s="34" t="str">
        <f t="shared" si="283"/>
        <v>Ventas Estimadas Agricultura</v>
      </c>
      <c r="AI415" s="34" t="str">
        <f t="shared" si="267"/>
        <v>Ventas estimadas de empresas dedicadas a agricultura y/o ganadería</v>
      </c>
      <c r="AJ415" s="34" t="str">
        <f t="shared" si="276"/>
        <v>Ventas Estimadas de Empresas del Sector Agrícola en cultivos de Semillas de Raps según la Categoría de Tamaño Específica del Servicio de Impuestos Internos de Chile para el Año 2020 (USD)</v>
      </c>
      <c r="AK415" s="35" t="str">
        <f t="shared" si="303"/>
        <v>Año 2020</v>
      </c>
      <c r="AL415" s="34" t="str">
        <f t="shared" si="303"/>
        <v>venta estimada, empresas en agricultura, cultivos, actividad económica, agricultura, ganadería</v>
      </c>
      <c r="AM415" s="36" t="str">
        <f t="shared" si="277"/>
        <v>https://analytics.zoho.com/open-view/2395394000001175359?ZOHO_CRITERIA=%224.5%22.%22Id_Categor%C3%ADa%22%3D100113003</v>
      </c>
      <c r="AN415" s="44" t="str">
        <f t="shared" si="299"/>
        <v>CHL</v>
      </c>
      <c r="AO415" s="44" t="str">
        <f t="shared" si="299"/>
        <v>País</v>
      </c>
      <c r="AP415" s="34" t="str">
        <f t="shared" si="299"/>
        <v>Número de Empleados de las empresas dedicadas a una actividad económica asociada a la agricultura o la ganadería, según tamaño de la empresa.</v>
      </c>
      <c r="AQ415" s="45">
        <f t="shared" si="299"/>
        <v>44324</v>
      </c>
      <c r="AR415" s="36" t="str">
        <f t="shared" si="299"/>
        <v>Español</v>
      </c>
      <c r="AS415" s="36" t="str">
        <f t="shared" si="299"/>
        <v>Naty</v>
      </c>
      <c r="AT415" s="40" t="str">
        <f t="shared" si="299"/>
        <v>No Aplica</v>
      </c>
      <c r="AU415" s="40" t="str">
        <f t="shared" si="299"/>
        <v>No Aplica</v>
      </c>
      <c r="AV415" s="40" t="str">
        <f t="shared" si="299"/>
        <v>No Aplica</v>
      </c>
      <c r="AW415" s="35">
        <v>100113003</v>
      </c>
      <c r="AX415" s="41" t="e">
        <f t="shared" si="300"/>
        <v>#REF!</v>
      </c>
      <c r="AY415" s="46" t="str">
        <f t="shared" si="300"/>
        <v>Fruta</v>
      </c>
      <c r="AZ415" s="40">
        <f t="shared" si="300"/>
        <v>38</v>
      </c>
      <c r="BA415" s="41" t="e">
        <f>+VLOOKUP($Z415,[3]!Temporalidad[[nombre]:[Columna1]],7,0)</f>
        <v>#REF!</v>
      </c>
      <c r="BB415" s="41" t="e">
        <f>+VLOOKUP($B415,[3]!Tipo_Gráfico[#Data],2,0)</f>
        <v>#REF!</v>
      </c>
      <c r="BC415" s="36" t="str">
        <f t="shared" si="285"/>
        <v>Servicio de Impuestos Internos , Ministerio de Hacienda, Chile</v>
      </c>
      <c r="BD415" s="35" t="e">
        <f>+VLOOKUP($AA415,[3]!unidad_medida[[nombre]:[Columna1]],2,0)</f>
        <v>#REF!</v>
      </c>
      <c r="BE415" s="40" t="str">
        <f t="shared" si="301"/>
        <v>No Aplica</v>
      </c>
      <c r="BF415" s="40" t="str">
        <f t="shared" si="301"/>
        <v>No Aplica</v>
      </c>
      <c r="BG415" s="40" t="str">
        <f t="shared" si="301"/>
        <v>No Aplica</v>
      </c>
      <c r="BH415" s="41" t="e">
        <f>+VLOOKUP($AP415,[3]!Responsables[#Data],3,0)</f>
        <v>#REF!</v>
      </c>
      <c r="BI415" s="41" t="e">
        <f>+VLOOKUP($AA415,[3]!unidad_medida[[nombre]:[Columna1]],5,0)</f>
        <v>#REF!</v>
      </c>
    </row>
    <row r="416" spans="1:61" ht="24" x14ac:dyDescent="0.35">
      <c r="A416" s="58" t="s">
        <v>250</v>
      </c>
      <c r="B416" s="58" t="s">
        <v>251</v>
      </c>
      <c r="C416" s="59">
        <v>4.3</v>
      </c>
      <c r="D416" s="19">
        <f t="shared" si="281"/>
        <v>101</v>
      </c>
      <c r="E416" s="20" t="str">
        <f t="shared" ref="E416:E428" si="305">+E415</f>
        <v>GR</v>
      </c>
      <c r="F416" s="21"/>
      <c r="G416" s="22"/>
      <c r="H416" s="22"/>
      <c r="I416" s="24">
        <v>100113004</v>
      </c>
      <c r="J416" s="23" t="s">
        <v>48</v>
      </c>
      <c r="K416" s="22"/>
      <c r="L416" s="22"/>
      <c r="M416" s="22"/>
      <c r="N416" s="22"/>
      <c r="O416" s="22"/>
      <c r="P416" s="53" t="str">
        <f t="shared" si="290"/>
        <v>Ventas Estimadas de Empresas del Sector Agrícola en cultivos de Remolacha azucarera según la Categoría de Tamaño Específica del Servicio de Impuestos Internos de Chile para el Año 2020 (USD)</v>
      </c>
      <c r="Q416" s="20" t="str">
        <f t="shared" si="304"/>
        <v>Gráfico 8</v>
      </c>
      <c r="R416" s="49" t="s">
        <v>177</v>
      </c>
      <c r="S416" s="50">
        <f t="shared" si="297"/>
        <v>100113004</v>
      </c>
      <c r="T416" s="28"/>
      <c r="U416" s="28"/>
      <c r="V416" s="28"/>
      <c r="W416" s="28"/>
      <c r="X416" s="28"/>
      <c r="Y416" s="28"/>
      <c r="Z416" s="25" t="str">
        <f t="shared" si="298"/>
        <v>https://analytics.zoho.com/open-view/2395394000001175359?ZOHO_CRITERIA=%224.5%22.%22Id_Categor%C3%ADa%22%3D100113004</v>
      </c>
      <c r="AA416" s="29" t="s">
        <v>219</v>
      </c>
      <c r="AB416" s="30" t="str">
        <f t="shared" si="302"/>
        <v>Chile</v>
      </c>
      <c r="AC416" s="31" t="str">
        <f t="shared" si="302"/>
        <v>Año 2020</v>
      </c>
      <c r="AD416" s="32" t="str">
        <f t="shared" si="302"/>
        <v>Dólar USA</v>
      </c>
      <c r="AE416" s="30" t="str">
        <f t="shared" si="302"/>
        <v>Ventas</v>
      </c>
      <c r="AG416" s="33" t="str">
        <f t="shared" si="275"/>
        <v>Gráfico 8</v>
      </c>
      <c r="AH416" s="34" t="str">
        <f t="shared" si="283"/>
        <v>Ventas Estimadas Agricultura</v>
      </c>
      <c r="AI416" s="34" t="str">
        <f t="shared" si="267"/>
        <v>Ventas estimadas de empresas dedicadas a agricultura y/o ganadería</v>
      </c>
      <c r="AJ416" s="34" t="str">
        <f t="shared" si="276"/>
        <v>Ventas Estimadas de Empresas del Sector Agrícola en cultivos de Remolacha azucarera según la Categoría de Tamaño Específica del Servicio de Impuestos Internos de Chile para el Año 2020 (USD)</v>
      </c>
      <c r="AK416" s="35" t="str">
        <f t="shared" si="303"/>
        <v>Año 2020</v>
      </c>
      <c r="AL416" s="34" t="str">
        <f t="shared" si="303"/>
        <v>venta estimada, empresas en agricultura, cultivos, actividad económica, agricultura, ganadería</v>
      </c>
      <c r="AM416" s="36" t="str">
        <f t="shared" si="277"/>
        <v>https://analytics.zoho.com/open-view/2395394000001175359?ZOHO_CRITERIA=%224.5%22.%22Id_Categor%C3%ADa%22%3D100113004</v>
      </c>
      <c r="AN416" s="44" t="str">
        <f t="shared" si="299"/>
        <v>CHL</v>
      </c>
      <c r="AO416" s="44" t="str">
        <f t="shared" si="299"/>
        <v>País</v>
      </c>
      <c r="AP416" s="34" t="str">
        <f t="shared" si="299"/>
        <v>Número de Empleados de las empresas dedicadas a una actividad económica asociada a la agricultura o la ganadería, según tamaño de la empresa.</v>
      </c>
      <c r="AQ416" s="45">
        <f t="shared" si="299"/>
        <v>44324</v>
      </c>
      <c r="AR416" s="36" t="str">
        <f t="shared" si="299"/>
        <v>Español</v>
      </c>
      <c r="AS416" s="36" t="str">
        <f t="shared" si="299"/>
        <v>Naty</v>
      </c>
      <c r="AT416" s="40" t="str">
        <f t="shared" si="299"/>
        <v>No Aplica</v>
      </c>
      <c r="AU416" s="40" t="str">
        <f t="shared" si="299"/>
        <v>No Aplica</v>
      </c>
      <c r="AV416" s="40" t="str">
        <f t="shared" si="299"/>
        <v>No Aplica</v>
      </c>
      <c r="AW416" s="35">
        <v>100113004</v>
      </c>
      <c r="AX416" s="41" t="e">
        <f t="shared" si="300"/>
        <v>#REF!</v>
      </c>
      <c r="AY416" s="46" t="str">
        <f t="shared" si="300"/>
        <v>Fruta</v>
      </c>
      <c r="AZ416" s="40">
        <f t="shared" si="300"/>
        <v>38</v>
      </c>
      <c r="BA416" s="41" t="e">
        <f>+VLOOKUP($Z416,[3]!Temporalidad[[nombre]:[Columna1]],7,0)</f>
        <v>#REF!</v>
      </c>
      <c r="BB416" s="41" t="e">
        <f>+VLOOKUP($B416,[3]!Tipo_Gráfico[#Data],2,0)</f>
        <v>#REF!</v>
      </c>
      <c r="BC416" s="36" t="str">
        <f t="shared" si="285"/>
        <v>Servicio de Impuestos Internos , Ministerio de Hacienda, Chile</v>
      </c>
      <c r="BD416" s="35" t="e">
        <f>+VLOOKUP($AA416,[3]!unidad_medida[[nombre]:[Columna1]],2,0)</f>
        <v>#REF!</v>
      </c>
      <c r="BE416" s="40" t="str">
        <f t="shared" si="301"/>
        <v>No Aplica</v>
      </c>
      <c r="BF416" s="40" t="str">
        <f t="shared" si="301"/>
        <v>No Aplica</v>
      </c>
      <c r="BG416" s="40" t="str">
        <f t="shared" si="301"/>
        <v>No Aplica</v>
      </c>
      <c r="BH416" s="41" t="e">
        <f>+VLOOKUP($AP416,[3]!Responsables[#Data],3,0)</f>
        <v>#REF!</v>
      </c>
      <c r="BI416" s="41" t="e">
        <f>+VLOOKUP($AA416,[3]!unidad_medida[[nombre]:[Columna1]],5,0)</f>
        <v>#REF!</v>
      </c>
    </row>
    <row r="417" spans="1:61" ht="24" x14ac:dyDescent="0.35">
      <c r="A417" s="58" t="s">
        <v>250</v>
      </c>
      <c r="B417" s="58" t="s">
        <v>251</v>
      </c>
      <c r="C417" s="59">
        <v>4.3</v>
      </c>
      <c r="D417" s="19">
        <f t="shared" si="281"/>
        <v>102</v>
      </c>
      <c r="E417" s="20" t="str">
        <f t="shared" si="305"/>
        <v>GR</v>
      </c>
      <c r="F417" s="21"/>
      <c r="G417" s="22"/>
      <c r="H417" s="22"/>
      <c r="I417" s="24">
        <v>100113005</v>
      </c>
      <c r="J417" s="23" t="s">
        <v>48</v>
      </c>
      <c r="K417" s="22"/>
      <c r="L417" s="22"/>
      <c r="M417" s="22"/>
      <c r="N417" s="22"/>
      <c r="O417" s="22"/>
      <c r="P417" s="53" t="str">
        <f t="shared" si="290"/>
        <v>Ventas Estimadas de Empresas del Sector Agrícola en cultivos de Tabaco según la Categoría de Tamaño Específica del Servicio de Impuestos Internos de Chile para el Año 2020 (USD)</v>
      </c>
      <c r="Q417" s="20" t="str">
        <f t="shared" si="304"/>
        <v>Gráfico 8</v>
      </c>
      <c r="R417" s="49" t="s">
        <v>179</v>
      </c>
      <c r="S417" s="50">
        <f t="shared" si="297"/>
        <v>100113005</v>
      </c>
      <c r="T417" s="28"/>
      <c r="U417" s="28"/>
      <c r="V417" s="28"/>
      <c r="W417" s="28"/>
      <c r="X417" s="28"/>
      <c r="Y417" s="28"/>
      <c r="Z417" s="25" t="str">
        <f t="shared" si="298"/>
        <v>https://analytics.zoho.com/open-view/2395394000001175359?ZOHO_CRITERIA=%224.5%22.%22Id_Categor%C3%ADa%22%3D100113005</v>
      </c>
      <c r="AA417" s="29" t="s">
        <v>220</v>
      </c>
      <c r="AB417" s="30" t="str">
        <f t="shared" si="302"/>
        <v>Chile</v>
      </c>
      <c r="AC417" s="31" t="str">
        <f t="shared" si="302"/>
        <v>Año 2020</v>
      </c>
      <c r="AD417" s="32" t="str">
        <f t="shared" si="302"/>
        <v>Dólar USA</v>
      </c>
      <c r="AE417" s="30" t="str">
        <f t="shared" si="302"/>
        <v>Ventas</v>
      </c>
      <c r="AG417" s="33" t="str">
        <f t="shared" si="275"/>
        <v>Gráfico 8</v>
      </c>
      <c r="AH417" s="34" t="str">
        <f t="shared" si="283"/>
        <v>Ventas Estimadas Agricultura</v>
      </c>
      <c r="AI417" s="34" t="str">
        <f t="shared" si="267"/>
        <v>Ventas estimadas de empresas dedicadas a agricultura y/o ganadería</v>
      </c>
      <c r="AJ417" s="34" t="str">
        <f t="shared" si="276"/>
        <v>Ventas Estimadas de Empresas del Sector Agrícola en cultivos de Tabaco según la Categoría de Tamaño Específica del Servicio de Impuestos Internos de Chile para el Año 2020 (USD)</v>
      </c>
      <c r="AK417" s="35" t="str">
        <f t="shared" si="303"/>
        <v>Año 2020</v>
      </c>
      <c r="AL417" s="34" t="str">
        <f t="shared" si="303"/>
        <v>venta estimada, empresas en agricultura, cultivos, actividad económica, agricultura, ganadería</v>
      </c>
      <c r="AM417" s="36" t="str">
        <f t="shared" si="277"/>
        <v>https://analytics.zoho.com/open-view/2395394000001175359?ZOHO_CRITERIA=%224.5%22.%22Id_Categor%C3%ADa%22%3D100113005</v>
      </c>
      <c r="AN417" s="44" t="str">
        <f t="shared" si="299"/>
        <v>CHL</v>
      </c>
      <c r="AO417" s="44" t="str">
        <f t="shared" si="299"/>
        <v>País</v>
      </c>
      <c r="AP417" s="34" t="str">
        <f t="shared" si="299"/>
        <v>Número de Empleados de las empresas dedicadas a una actividad económica asociada a la agricultura o la ganadería, según tamaño de la empresa.</v>
      </c>
      <c r="AQ417" s="45">
        <f t="shared" si="299"/>
        <v>44324</v>
      </c>
      <c r="AR417" s="36" t="str">
        <f t="shared" si="299"/>
        <v>Español</v>
      </c>
      <c r="AS417" s="36" t="str">
        <f t="shared" si="299"/>
        <v>Naty</v>
      </c>
      <c r="AT417" s="40" t="str">
        <f t="shared" si="299"/>
        <v>No Aplica</v>
      </c>
      <c r="AU417" s="40" t="str">
        <f t="shared" si="299"/>
        <v>No Aplica</v>
      </c>
      <c r="AV417" s="40" t="str">
        <f t="shared" si="299"/>
        <v>No Aplica</v>
      </c>
      <c r="AW417" s="35">
        <v>100113005</v>
      </c>
      <c r="AX417" s="41" t="e">
        <f t="shared" si="300"/>
        <v>#REF!</v>
      </c>
      <c r="AY417" s="46" t="str">
        <f t="shared" si="300"/>
        <v>Fruta</v>
      </c>
      <c r="AZ417" s="40">
        <f t="shared" si="300"/>
        <v>38</v>
      </c>
      <c r="BA417" s="41" t="e">
        <f>+VLOOKUP($Z417,[3]!Temporalidad[[nombre]:[Columna1]],7,0)</f>
        <v>#REF!</v>
      </c>
      <c r="BB417" s="41" t="e">
        <f>+VLOOKUP($B417,[3]!Tipo_Gráfico[#Data],2,0)</f>
        <v>#REF!</v>
      </c>
      <c r="BC417" s="36" t="str">
        <f t="shared" si="285"/>
        <v>Servicio de Impuestos Internos , Ministerio de Hacienda, Chile</v>
      </c>
      <c r="BD417" s="35" t="e">
        <f>+VLOOKUP($AA417,[3]!unidad_medida[[nombre]:[Columna1]],2,0)</f>
        <v>#REF!</v>
      </c>
      <c r="BE417" s="40" t="str">
        <f t="shared" si="301"/>
        <v>No Aplica</v>
      </c>
      <c r="BF417" s="40" t="str">
        <f t="shared" si="301"/>
        <v>No Aplica</v>
      </c>
      <c r="BG417" s="40" t="str">
        <f t="shared" si="301"/>
        <v>No Aplica</v>
      </c>
      <c r="BH417" s="41" t="e">
        <f>+VLOOKUP($AP417,[3]!Responsables[#Data],3,0)</f>
        <v>#REF!</v>
      </c>
      <c r="BI417" s="41" t="e">
        <f>+VLOOKUP($AA417,[3]!unidad_medida[[nombre]:[Columna1]],5,0)</f>
        <v>#REF!</v>
      </c>
    </row>
    <row r="418" spans="1:61" ht="24" x14ac:dyDescent="0.35">
      <c r="A418" s="58" t="s">
        <v>250</v>
      </c>
      <c r="B418" s="58" t="s">
        <v>251</v>
      </c>
      <c r="C418" s="59">
        <v>4.3</v>
      </c>
      <c r="D418" s="19">
        <f t="shared" si="281"/>
        <v>103</v>
      </c>
      <c r="E418" s="20" t="str">
        <f t="shared" si="305"/>
        <v>GR</v>
      </c>
      <c r="F418" s="21"/>
      <c r="G418" s="22"/>
      <c r="H418" s="22"/>
      <c r="I418" s="24">
        <v>100114001</v>
      </c>
      <c r="J418" s="23" t="s">
        <v>48</v>
      </c>
      <c r="K418" s="22"/>
      <c r="L418" s="22"/>
      <c r="M418" s="22"/>
      <c r="N418" s="22"/>
      <c r="O418" s="22"/>
      <c r="P418" s="53" t="str">
        <f t="shared" si="290"/>
        <v>Ventas Estimadas de Empresas del Sector Agrícola en cultivos de Papas según la Categoría de Tamaño Específica del Servicio de Impuestos Internos de Chile para el Año 2020 (USD)</v>
      </c>
      <c r="Q418" s="20" t="str">
        <f t="shared" si="304"/>
        <v>Gráfico 8</v>
      </c>
      <c r="R418" s="49" t="s">
        <v>181</v>
      </c>
      <c r="S418" s="50">
        <f t="shared" si="297"/>
        <v>100114001</v>
      </c>
      <c r="T418" s="28"/>
      <c r="U418" s="28"/>
      <c r="V418" s="28"/>
      <c r="W418" s="28"/>
      <c r="X418" s="28"/>
      <c r="Y418" s="28"/>
      <c r="Z418" s="25" t="str">
        <f t="shared" si="298"/>
        <v>https://analytics.zoho.com/open-view/2395394000001175359?ZOHO_CRITERIA=%224.5%22.%22Id_Categor%C3%ADa%22%3D100114001</v>
      </c>
      <c r="AA418" s="29" t="s">
        <v>221</v>
      </c>
      <c r="AB418" s="30" t="str">
        <f t="shared" si="302"/>
        <v>Chile</v>
      </c>
      <c r="AC418" s="31" t="str">
        <f t="shared" si="302"/>
        <v>Año 2020</v>
      </c>
      <c r="AD418" s="32" t="str">
        <f t="shared" si="302"/>
        <v>Dólar USA</v>
      </c>
      <c r="AE418" s="30" t="str">
        <f t="shared" si="302"/>
        <v>Ventas</v>
      </c>
      <c r="AG418" s="33" t="str">
        <f t="shared" si="275"/>
        <v>Gráfico 8</v>
      </c>
      <c r="AH418" s="34" t="str">
        <f t="shared" si="283"/>
        <v>Ventas Estimadas Agricultura</v>
      </c>
      <c r="AI418" s="34" t="str">
        <f t="shared" si="267"/>
        <v>Ventas estimadas de empresas dedicadas a agricultura y/o ganadería</v>
      </c>
      <c r="AJ418" s="34" t="str">
        <f t="shared" si="276"/>
        <v>Ventas Estimadas de Empresas del Sector Agrícola en cultivos de Papas según la Categoría de Tamaño Específica del Servicio de Impuestos Internos de Chile para el Año 2020 (USD)</v>
      </c>
      <c r="AK418" s="35" t="str">
        <f t="shared" si="303"/>
        <v>Año 2020</v>
      </c>
      <c r="AL418" s="34" t="str">
        <f t="shared" si="303"/>
        <v>venta estimada, empresas en agricultura, cultivos, actividad económica, agricultura, ganadería</v>
      </c>
      <c r="AM418" s="36" t="str">
        <f t="shared" si="277"/>
        <v>https://analytics.zoho.com/open-view/2395394000001175359?ZOHO_CRITERIA=%224.5%22.%22Id_Categor%C3%ADa%22%3D100114001</v>
      </c>
      <c r="AN418" s="44" t="str">
        <f t="shared" si="299"/>
        <v>CHL</v>
      </c>
      <c r="AO418" s="44" t="str">
        <f t="shared" si="299"/>
        <v>País</v>
      </c>
      <c r="AP418" s="34" t="str">
        <f t="shared" si="299"/>
        <v>Número de Empleados de las empresas dedicadas a una actividad económica asociada a la agricultura o la ganadería, según tamaño de la empresa.</v>
      </c>
      <c r="AQ418" s="45">
        <f t="shared" si="299"/>
        <v>44324</v>
      </c>
      <c r="AR418" s="36" t="str">
        <f t="shared" si="299"/>
        <v>Español</v>
      </c>
      <c r="AS418" s="36" t="str">
        <f t="shared" si="299"/>
        <v>Naty</v>
      </c>
      <c r="AT418" s="40" t="str">
        <f t="shared" si="299"/>
        <v>No Aplica</v>
      </c>
      <c r="AU418" s="40" t="str">
        <f t="shared" si="299"/>
        <v>No Aplica</v>
      </c>
      <c r="AV418" s="40" t="str">
        <f t="shared" si="299"/>
        <v>No Aplica</v>
      </c>
      <c r="AW418" s="35">
        <v>100114001</v>
      </c>
      <c r="AX418" s="41" t="e">
        <f t="shared" si="300"/>
        <v>#REF!</v>
      </c>
      <c r="AY418" s="46" t="str">
        <f t="shared" si="300"/>
        <v>Fruta</v>
      </c>
      <c r="AZ418" s="40">
        <f t="shared" si="300"/>
        <v>38</v>
      </c>
      <c r="BA418" s="41" t="e">
        <f>+VLOOKUP($Z418,[3]!Temporalidad[[nombre]:[Columna1]],7,0)</f>
        <v>#REF!</v>
      </c>
      <c r="BB418" s="41" t="e">
        <f>+VLOOKUP($B418,[3]!Tipo_Gráfico[#Data],2,0)</f>
        <v>#REF!</v>
      </c>
      <c r="BC418" s="36" t="str">
        <f t="shared" si="285"/>
        <v>Servicio de Impuestos Internos , Ministerio de Hacienda, Chile</v>
      </c>
      <c r="BD418" s="35" t="e">
        <f>+VLOOKUP($AA418,[3]!unidad_medida[[nombre]:[Columna1]],2,0)</f>
        <v>#REF!</v>
      </c>
      <c r="BE418" s="40" t="str">
        <f t="shared" si="301"/>
        <v>No Aplica</v>
      </c>
      <c r="BF418" s="40" t="str">
        <f t="shared" si="301"/>
        <v>No Aplica</v>
      </c>
      <c r="BG418" s="40" t="str">
        <f t="shared" si="301"/>
        <v>No Aplica</v>
      </c>
      <c r="BH418" s="41" t="e">
        <f>+VLOOKUP($AP418,[3]!Responsables[#Data],3,0)</f>
        <v>#REF!</v>
      </c>
      <c r="BI418" s="41" t="e">
        <f>+VLOOKUP($AA418,[3]!unidad_medida[[nombre]:[Columna1]],5,0)</f>
        <v>#REF!</v>
      </c>
    </row>
    <row r="419" spans="1:61" ht="24" x14ac:dyDescent="0.35">
      <c r="A419" s="58" t="s">
        <v>250</v>
      </c>
      <c r="B419" s="58" t="s">
        <v>251</v>
      </c>
      <c r="C419" s="59">
        <v>4.3</v>
      </c>
      <c r="D419" s="19">
        <f t="shared" si="281"/>
        <v>104</v>
      </c>
      <c r="E419" s="20" t="str">
        <f t="shared" si="305"/>
        <v>GR</v>
      </c>
      <c r="F419" s="21"/>
      <c r="G419" s="22"/>
      <c r="H419" s="22"/>
      <c r="I419" s="24">
        <v>100114002</v>
      </c>
      <c r="J419" s="23" t="s">
        <v>48</v>
      </c>
      <c r="K419" s="22"/>
      <c r="L419" s="22"/>
      <c r="M419" s="22"/>
      <c r="N419" s="22"/>
      <c r="O419" s="22"/>
      <c r="P419" s="53" t="str">
        <f t="shared" si="290"/>
        <v>Ventas Estimadas de Empresas del Sector Agrícola en cultivos de Camotes según la Categoría de Tamaño Específica del Servicio de Impuestos Internos de Chile para el Año 2020 (USD)</v>
      </c>
      <c r="Q419" s="20" t="str">
        <f t="shared" si="304"/>
        <v>Gráfico 8</v>
      </c>
      <c r="R419" s="49" t="s">
        <v>183</v>
      </c>
      <c r="S419" s="50">
        <f t="shared" si="297"/>
        <v>100114002</v>
      </c>
      <c r="T419" s="28"/>
      <c r="U419" s="28"/>
      <c r="V419" s="28"/>
      <c r="W419" s="28"/>
      <c r="X419" s="28"/>
      <c r="Y419" s="28"/>
      <c r="Z419" s="25" t="str">
        <f t="shared" si="298"/>
        <v>https://analytics.zoho.com/open-view/2395394000001175359?ZOHO_CRITERIA=%224.5%22.%22Id_Categor%C3%ADa%22%3D100114002</v>
      </c>
      <c r="AA419" s="29" t="s">
        <v>222</v>
      </c>
      <c r="AB419" s="30" t="str">
        <f t="shared" si="302"/>
        <v>Chile</v>
      </c>
      <c r="AC419" s="31" t="str">
        <f t="shared" si="302"/>
        <v>Año 2020</v>
      </c>
      <c r="AD419" s="32" t="str">
        <f t="shared" si="302"/>
        <v>Dólar USA</v>
      </c>
      <c r="AE419" s="30" t="str">
        <f t="shared" si="302"/>
        <v>Ventas</v>
      </c>
      <c r="AG419" s="33" t="str">
        <f t="shared" si="275"/>
        <v>Gráfico 8</v>
      </c>
      <c r="AH419" s="34" t="str">
        <f t="shared" si="283"/>
        <v>Ventas Estimadas Agricultura</v>
      </c>
      <c r="AI419" s="34" t="str">
        <f t="shared" si="267"/>
        <v>Ventas estimadas de empresas dedicadas a agricultura y/o ganadería</v>
      </c>
      <c r="AJ419" s="34" t="str">
        <f t="shared" si="276"/>
        <v>Ventas Estimadas de Empresas del Sector Agrícola en cultivos de Camotes según la Categoría de Tamaño Específica del Servicio de Impuestos Internos de Chile para el Año 2020 (USD)</v>
      </c>
      <c r="AK419" s="35" t="str">
        <f t="shared" si="303"/>
        <v>Año 2020</v>
      </c>
      <c r="AL419" s="34" t="str">
        <f t="shared" si="303"/>
        <v>venta estimada, empresas en agricultura, cultivos, actividad económica, agricultura, ganadería</v>
      </c>
      <c r="AM419" s="36" t="str">
        <f t="shared" si="277"/>
        <v>https://analytics.zoho.com/open-view/2395394000001175359?ZOHO_CRITERIA=%224.5%22.%22Id_Categor%C3%ADa%22%3D100114002</v>
      </c>
      <c r="AN419" s="44" t="str">
        <f t="shared" si="299"/>
        <v>CHL</v>
      </c>
      <c r="AO419" s="44" t="str">
        <f t="shared" si="299"/>
        <v>País</v>
      </c>
      <c r="AP419" s="34" t="str">
        <f t="shared" si="299"/>
        <v>Número de Empleados de las empresas dedicadas a una actividad económica asociada a la agricultura o la ganadería, según tamaño de la empresa.</v>
      </c>
      <c r="AQ419" s="45">
        <f t="shared" si="299"/>
        <v>44324</v>
      </c>
      <c r="AR419" s="36" t="str">
        <f t="shared" si="299"/>
        <v>Español</v>
      </c>
      <c r="AS419" s="36" t="str">
        <f t="shared" si="299"/>
        <v>Naty</v>
      </c>
      <c r="AT419" s="40" t="str">
        <f t="shared" si="299"/>
        <v>No Aplica</v>
      </c>
      <c r="AU419" s="40" t="str">
        <f t="shared" si="299"/>
        <v>No Aplica</v>
      </c>
      <c r="AV419" s="40" t="str">
        <f t="shared" si="299"/>
        <v>No Aplica</v>
      </c>
      <c r="AW419" s="35">
        <v>100114002</v>
      </c>
      <c r="AX419" s="41" t="e">
        <f t="shared" si="300"/>
        <v>#REF!</v>
      </c>
      <c r="AY419" s="46" t="str">
        <f t="shared" si="300"/>
        <v>Fruta</v>
      </c>
      <c r="AZ419" s="40">
        <f t="shared" si="300"/>
        <v>38</v>
      </c>
      <c r="BA419" s="41" t="e">
        <f>+VLOOKUP($Z419,[3]!Temporalidad[[nombre]:[Columna1]],7,0)</f>
        <v>#REF!</v>
      </c>
      <c r="BB419" s="41" t="e">
        <f>+VLOOKUP($B419,[3]!Tipo_Gráfico[#Data],2,0)</f>
        <v>#REF!</v>
      </c>
      <c r="BC419" s="36" t="str">
        <f t="shared" si="285"/>
        <v>Servicio de Impuestos Internos , Ministerio de Hacienda, Chile</v>
      </c>
      <c r="BD419" s="35" t="e">
        <f>+VLOOKUP($AA419,[3]!unidad_medida[[nombre]:[Columna1]],2,0)</f>
        <v>#REF!</v>
      </c>
      <c r="BE419" s="40" t="str">
        <f t="shared" si="301"/>
        <v>No Aplica</v>
      </c>
      <c r="BF419" s="40" t="str">
        <f t="shared" si="301"/>
        <v>No Aplica</v>
      </c>
      <c r="BG419" s="40" t="str">
        <f t="shared" si="301"/>
        <v>No Aplica</v>
      </c>
      <c r="BH419" s="41" t="e">
        <f>+VLOOKUP($AP419,[3]!Responsables[#Data],3,0)</f>
        <v>#REF!</v>
      </c>
      <c r="BI419" s="41" t="e">
        <f>+VLOOKUP($AA419,[3]!unidad_medida[[nombre]:[Columna1]],5,0)</f>
        <v>#REF!</v>
      </c>
    </row>
    <row r="420" spans="1:61" ht="24" x14ac:dyDescent="0.35">
      <c r="A420" s="58" t="s">
        <v>250</v>
      </c>
      <c r="B420" s="58" t="s">
        <v>251</v>
      </c>
      <c r="C420" s="59">
        <v>4.3</v>
      </c>
      <c r="D420" s="19">
        <f t="shared" si="281"/>
        <v>105</v>
      </c>
      <c r="E420" s="20" t="str">
        <f t="shared" si="305"/>
        <v>GR</v>
      </c>
      <c r="F420" s="21"/>
      <c r="G420" s="22"/>
      <c r="H420" s="22"/>
      <c r="I420" s="24">
        <v>100114015</v>
      </c>
      <c r="J420" s="23" t="s">
        <v>48</v>
      </c>
      <c r="K420" s="22"/>
      <c r="L420" s="22"/>
      <c r="M420" s="22"/>
      <c r="N420" s="22"/>
      <c r="O420" s="22"/>
      <c r="P420" s="53" t="str">
        <f t="shared" si="290"/>
        <v>Ventas Estimadas de Empresas del Sector Agrícola en cultivos de Otros tubérculos según la Categoría de Tamaño Específica del Servicio de Impuestos Internos de Chile para el Año 2020 (USD)</v>
      </c>
      <c r="Q420" s="20" t="str">
        <f t="shared" si="304"/>
        <v>Gráfico 8</v>
      </c>
      <c r="R420" s="49" t="s">
        <v>185</v>
      </c>
      <c r="S420" s="50">
        <f t="shared" si="297"/>
        <v>100114015</v>
      </c>
      <c r="T420" s="28"/>
      <c r="U420" s="28"/>
      <c r="V420" s="28"/>
      <c r="W420" s="28"/>
      <c r="X420" s="28"/>
      <c r="Y420" s="28"/>
      <c r="Z420" s="25" t="str">
        <f t="shared" si="298"/>
        <v>https://analytics.zoho.com/open-view/2395394000001175359?ZOHO_CRITERIA=%224.5%22.%22Id_Categor%C3%ADa%22%3D100114015</v>
      </c>
      <c r="AA420" s="29" t="s">
        <v>223</v>
      </c>
      <c r="AB420" s="30" t="str">
        <f t="shared" si="302"/>
        <v>Chile</v>
      </c>
      <c r="AC420" s="31" t="str">
        <f t="shared" si="302"/>
        <v>Año 2020</v>
      </c>
      <c r="AD420" s="32" t="str">
        <f t="shared" si="302"/>
        <v>Dólar USA</v>
      </c>
      <c r="AE420" s="30" t="str">
        <f t="shared" si="302"/>
        <v>Ventas</v>
      </c>
      <c r="AG420" s="33" t="str">
        <f t="shared" si="275"/>
        <v>Gráfico 8</v>
      </c>
      <c r="AH420" s="34" t="str">
        <f t="shared" si="283"/>
        <v>Ventas Estimadas Agricultura</v>
      </c>
      <c r="AI420" s="34" t="str">
        <f t="shared" si="267"/>
        <v>Ventas estimadas de empresas dedicadas a agricultura y/o ganadería</v>
      </c>
      <c r="AJ420" s="34" t="str">
        <f t="shared" si="276"/>
        <v>Ventas Estimadas de Empresas del Sector Agrícola en cultivos de Otros tubérculos según la Categoría de Tamaño Específica del Servicio de Impuestos Internos de Chile para el Año 2020 (USD)</v>
      </c>
      <c r="AK420" s="35" t="str">
        <f t="shared" si="303"/>
        <v>Año 2020</v>
      </c>
      <c r="AL420" s="34" t="str">
        <f t="shared" si="303"/>
        <v>venta estimada, empresas en agricultura, cultivos, actividad económica, agricultura, ganadería</v>
      </c>
      <c r="AM420" s="36" t="str">
        <f t="shared" si="277"/>
        <v>https://analytics.zoho.com/open-view/2395394000001175359?ZOHO_CRITERIA=%224.5%22.%22Id_Categor%C3%ADa%22%3D100114015</v>
      </c>
      <c r="AN420" s="44" t="str">
        <f t="shared" si="299"/>
        <v>CHL</v>
      </c>
      <c r="AO420" s="44" t="str">
        <f t="shared" si="299"/>
        <v>País</v>
      </c>
      <c r="AP420" s="34" t="str">
        <f t="shared" si="299"/>
        <v>Número de Empleados de las empresas dedicadas a una actividad económica asociada a la agricultura o la ganadería, según tamaño de la empresa.</v>
      </c>
      <c r="AQ420" s="45">
        <f t="shared" si="299"/>
        <v>44324</v>
      </c>
      <c r="AR420" s="36" t="str">
        <f t="shared" si="299"/>
        <v>Español</v>
      </c>
      <c r="AS420" s="36" t="str">
        <f t="shared" si="299"/>
        <v>Naty</v>
      </c>
      <c r="AT420" s="40" t="str">
        <f t="shared" si="299"/>
        <v>No Aplica</v>
      </c>
      <c r="AU420" s="40" t="str">
        <f t="shared" si="299"/>
        <v>No Aplica</v>
      </c>
      <c r="AV420" s="40" t="str">
        <f t="shared" si="299"/>
        <v>No Aplica</v>
      </c>
      <c r="AW420" s="35">
        <v>100114015</v>
      </c>
      <c r="AX420" s="41" t="e">
        <f t="shared" si="300"/>
        <v>#REF!</v>
      </c>
      <c r="AY420" s="46" t="str">
        <f t="shared" si="300"/>
        <v>Fruta</v>
      </c>
      <c r="AZ420" s="40">
        <f t="shared" si="300"/>
        <v>38</v>
      </c>
      <c r="BA420" s="41" t="e">
        <f>+VLOOKUP($Z420,[3]!Temporalidad[[nombre]:[Columna1]],7,0)</f>
        <v>#REF!</v>
      </c>
      <c r="BB420" s="41" t="e">
        <f>+VLOOKUP($B420,[3]!Tipo_Gráfico[#Data],2,0)</f>
        <v>#REF!</v>
      </c>
      <c r="BC420" s="36" t="str">
        <f t="shared" si="285"/>
        <v>Servicio de Impuestos Internos , Ministerio de Hacienda, Chile</v>
      </c>
      <c r="BD420" s="35" t="e">
        <f>+VLOOKUP($AA420,[3]!unidad_medida[[nombre]:[Columna1]],2,0)</f>
        <v>#REF!</v>
      </c>
      <c r="BE420" s="40" t="str">
        <f t="shared" si="301"/>
        <v>No Aplica</v>
      </c>
      <c r="BF420" s="40" t="str">
        <f t="shared" si="301"/>
        <v>No Aplica</v>
      </c>
      <c r="BG420" s="40" t="str">
        <f t="shared" si="301"/>
        <v>No Aplica</v>
      </c>
      <c r="BH420" s="41" t="e">
        <f>+VLOOKUP($AP420,[3]!Responsables[#Data],3,0)</f>
        <v>#REF!</v>
      </c>
      <c r="BI420" s="41" t="e">
        <f>+VLOOKUP($AA420,[3]!unidad_medida[[nombre]:[Columna1]],5,0)</f>
        <v>#REF!</v>
      </c>
    </row>
    <row r="421" spans="1:61" ht="24" x14ac:dyDescent="0.35">
      <c r="A421" s="58" t="s">
        <v>250</v>
      </c>
      <c r="B421" s="58" t="s">
        <v>251</v>
      </c>
      <c r="C421" s="59">
        <v>4.3</v>
      </c>
      <c r="D421" s="19">
        <f t="shared" si="281"/>
        <v>106</v>
      </c>
      <c r="E421" s="20" t="str">
        <f t="shared" si="305"/>
        <v>GR</v>
      </c>
      <c r="F421" s="21"/>
      <c r="G421" s="22"/>
      <c r="H421" s="22"/>
      <c r="I421" s="24">
        <v>100115001</v>
      </c>
      <c r="J421" s="23" t="s">
        <v>48</v>
      </c>
      <c r="K421" s="22"/>
      <c r="L421" s="22"/>
      <c r="M421" s="22"/>
      <c r="N421" s="22"/>
      <c r="O421" s="22"/>
      <c r="P421" s="53" t="str">
        <f t="shared" si="290"/>
        <v>Ventas Estimadas de Empresas del Sector Agrícola en cultivos de Semillas de hortalizas según la Categoría de Tamaño Específica del Servicio de Impuestos Internos de Chile para el Año 2020 (USD)</v>
      </c>
      <c r="Q421" s="20" t="str">
        <f t="shared" si="304"/>
        <v>Gráfico 8</v>
      </c>
      <c r="R421" s="49" t="s">
        <v>187</v>
      </c>
      <c r="S421" s="50">
        <f t="shared" si="297"/>
        <v>100115001</v>
      </c>
      <c r="T421" s="28"/>
      <c r="U421" s="28"/>
      <c r="V421" s="28"/>
      <c r="W421" s="28"/>
      <c r="X421" s="28"/>
      <c r="Y421" s="28"/>
      <c r="Z421" s="25" t="str">
        <f t="shared" si="298"/>
        <v>https://analytics.zoho.com/open-view/2395394000001175359?ZOHO_CRITERIA=%224.5%22.%22Id_Categor%C3%ADa%22%3D100115001</v>
      </c>
      <c r="AA421" s="29" t="s">
        <v>224</v>
      </c>
      <c r="AB421" s="30" t="str">
        <f t="shared" si="302"/>
        <v>Chile</v>
      </c>
      <c r="AC421" s="31" t="str">
        <f t="shared" si="302"/>
        <v>Año 2020</v>
      </c>
      <c r="AD421" s="32" t="str">
        <f t="shared" si="302"/>
        <v>Dólar USA</v>
      </c>
      <c r="AE421" s="30" t="str">
        <f t="shared" si="302"/>
        <v>Ventas</v>
      </c>
      <c r="AG421" s="33" t="str">
        <f t="shared" si="275"/>
        <v>Gráfico 8</v>
      </c>
      <c r="AH421" s="34" t="str">
        <f t="shared" si="283"/>
        <v>Ventas Estimadas Agricultura</v>
      </c>
      <c r="AI421" s="34" t="str">
        <f t="shared" si="267"/>
        <v>Ventas estimadas de empresas dedicadas a agricultura y/o ganadería</v>
      </c>
      <c r="AJ421" s="34" t="str">
        <f t="shared" si="276"/>
        <v>Ventas Estimadas de Empresas del Sector Agrícola en cultivos de Semillas de hortalizas según la Categoría de Tamaño Específica del Servicio de Impuestos Internos de Chile para el Año 2020 (USD)</v>
      </c>
      <c r="AK421" s="35" t="str">
        <f t="shared" si="303"/>
        <v>Año 2020</v>
      </c>
      <c r="AL421" s="34" t="str">
        <f t="shared" si="303"/>
        <v>venta estimada, empresas en agricultura, cultivos, actividad económica, agricultura, ganadería</v>
      </c>
      <c r="AM421" s="36" t="str">
        <f t="shared" si="277"/>
        <v>https://analytics.zoho.com/open-view/2395394000001175359?ZOHO_CRITERIA=%224.5%22.%22Id_Categor%C3%ADa%22%3D100115001</v>
      </c>
      <c r="AN421" s="44" t="str">
        <f t="shared" si="299"/>
        <v>CHL</v>
      </c>
      <c r="AO421" s="44" t="str">
        <f t="shared" si="299"/>
        <v>País</v>
      </c>
      <c r="AP421" s="34" t="str">
        <f t="shared" si="299"/>
        <v>Número de Empleados de las empresas dedicadas a una actividad económica asociada a la agricultura o la ganadería, según tamaño de la empresa.</v>
      </c>
      <c r="AQ421" s="45">
        <f t="shared" si="299"/>
        <v>44324</v>
      </c>
      <c r="AR421" s="36" t="str">
        <f t="shared" si="299"/>
        <v>Español</v>
      </c>
      <c r="AS421" s="36" t="str">
        <f t="shared" si="299"/>
        <v>Naty</v>
      </c>
      <c r="AT421" s="40" t="str">
        <f t="shared" si="299"/>
        <v>No Aplica</v>
      </c>
      <c r="AU421" s="40" t="str">
        <f t="shared" si="299"/>
        <v>No Aplica</v>
      </c>
      <c r="AV421" s="40" t="str">
        <f t="shared" si="299"/>
        <v>No Aplica</v>
      </c>
      <c r="AW421" s="35">
        <v>100115001</v>
      </c>
      <c r="AX421" s="41" t="e">
        <f t="shared" si="300"/>
        <v>#REF!</v>
      </c>
      <c r="AY421" s="46" t="str">
        <f t="shared" si="300"/>
        <v>Fruta</v>
      </c>
      <c r="AZ421" s="40">
        <f t="shared" si="300"/>
        <v>38</v>
      </c>
      <c r="BA421" s="41" t="e">
        <f>+VLOOKUP($Z421,[3]!Temporalidad[[nombre]:[Columna1]],7,0)</f>
        <v>#REF!</v>
      </c>
      <c r="BB421" s="41" t="e">
        <f>+VLOOKUP($B421,[3]!Tipo_Gráfico[#Data],2,0)</f>
        <v>#REF!</v>
      </c>
      <c r="BC421" s="36" t="str">
        <f t="shared" si="285"/>
        <v>Servicio de Impuestos Internos , Ministerio de Hacienda, Chile</v>
      </c>
      <c r="BD421" s="35" t="e">
        <f>+VLOOKUP($AA421,[3]!unidad_medida[[nombre]:[Columna1]],2,0)</f>
        <v>#REF!</v>
      </c>
      <c r="BE421" s="40" t="str">
        <f t="shared" si="301"/>
        <v>No Aplica</v>
      </c>
      <c r="BF421" s="40" t="str">
        <f t="shared" si="301"/>
        <v>No Aplica</v>
      </c>
      <c r="BG421" s="40" t="str">
        <f t="shared" si="301"/>
        <v>No Aplica</v>
      </c>
      <c r="BH421" s="41" t="e">
        <f>+VLOOKUP($AP421,[3]!Responsables[#Data],3,0)</f>
        <v>#REF!</v>
      </c>
      <c r="BI421" s="41" t="e">
        <f>+VLOOKUP($AA421,[3]!unidad_medida[[nombre]:[Columna1]],5,0)</f>
        <v>#REF!</v>
      </c>
    </row>
    <row r="422" spans="1:61" ht="42" x14ac:dyDescent="0.35">
      <c r="A422" s="58" t="s">
        <v>250</v>
      </c>
      <c r="B422" s="58" t="s">
        <v>251</v>
      </c>
      <c r="C422" s="59">
        <v>4.3</v>
      </c>
      <c r="D422" s="19">
        <f t="shared" si="281"/>
        <v>107</v>
      </c>
      <c r="E422" s="20" t="str">
        <f t="shared" si="305"/>
        <v>GR</v>
      </c>
      <c r="F422" s="21"/>
      <c r="G422" s="22"/>
      <c r="H422" s="22"/>
      <c r="I422" s="24">
        <v>100115003</v>
      </c>
      <c r="J422" s="23" t="s">
        <v>48</v>
      </c>
      <c r="K422" s="22"/>
      <c r="L422" s="22"/>
      <c r="M422" s="22"/>
      <c r="N422" s="22"/>
      <c r="O422" s="22"/>
      <c r="P422" s="53" t="str">
        <f t="shared" si="290"/>
        <v>Ventas Estimadas de Empresas del Sector Agrícola en cultivos de Otras semillas de cereales, legumbres y oleaginosas según la Categoría de Tamaño Específica del Servicio de Impuestos Internos de Chile para el Año 2020 (USD)</v>
      </c>
      <c r="Q422" s="20" t="str">
        <f t="shared" si="304"/>
        <v>Gráfico 8</v>
      </c>
      <c r="R422" s="49" t="s">
        <v>189</v>
      </c>
      <c r="S422" s="50">
        <f t="shared" si="297"/>
        <v>100115003</v>
      </c>
      <c r="T422" s="28"/>
      <c r="U422" s="28"/>
      <c r="V422" s="28"/>
      <c r="W422" s="28"/>
      <c r="X422" s="28"/>
      <c r="Y422" s="28"/>
      <c r="Z422" s="25" t="str">
        <f t="shared" si="298"/>
        <v>https://analytics.zoho.com/open-view/2395394000001175359?ZOHO_CRITERIA=%224.5%22.%22Id_Categor%C3%ADa%22%3D100115003</v>
      </c>
      <c r="AA422" s="29" t="s">
        <v>225</v>
      </c>
      <c r="AB422" s="30" t="str">
        <f t="shared" si="302"/>
        <v>Chile</v>
      </c>
      <c r="AC422" s="31" t="str">
        <f t="shared" si="302"/>
        <v>Año 2020</v>
      </c>
      <c r="AD422" s="32" t="str">
        <f t="shared" si="302"/>
        <v>Dólar USA</v>
      </c>
      <c r="AE422" s="30" t="str">
        <f t="shared" si="302"/>
        <v>Ventas</v>
      </c>
      <c r="AG422" s="33" t="str">
        <f t="shared" si="275"/>
        <v>Gráfico 8</v>
      </c>
      <c r="AH422" s="34" t="str">
        <f t="shared" si="283"/>
        <v>Ventas Estimadas Agricultura</v>
      </c>
      <c r="AI422" s="34" t="str">
        <f t="shared" si="267"/>
        <v>Ventas estimadas de empresas dedicadas a agricultura y/o ganadería</v>
      </c>
      <c r="AJ422" s="34" t="str">
        <f t="shared" si="276"/>
        <v>Ventas Estimadas de Empresas del Sector Agrícola en cultivos de Otras semillas de cereales, legumbres y oleaginosas según la Categoría de Tamaño Específica del Servicio de Impuestos Internos de Chile para el Año 2020 (USD)</v>
      </c>
      <c r="AK422" s="35" t="str">
        <f t="shared" si="303"/>
        <v>Año 2020</v>
      </c>
      <c r="AL422" s="34" t="str">
        <f t="shared" si="303"/>
        <v>venta estimada, empresas en agricultura, cultivos, actividad económica, agricultura, ganadería</v>
      </c>
      <c r="AM422" s="36" t="str">
        <f t="shared" si="277"/>
        <v>https://analytics.zoho.com/open-view/2395394000001175359?ZOHO_CRITERIA=%224.5%22.%22Id_Categor%C3%ADa%22%3D100115003</v>
      </c>
      <c r="AN422" s="44" t="str">
        <f t="shared" si="299"/>
        <v>CHL</v>
      </c>
      <c r="AO422" s="44" t="str">
        <f t="shared" si="299"/>
        <v>País</v>
      </c>
      <c r="AP422" s="34" t="str">
        <f t="shared" si="299"/>
        <v>Número de Empleados de las empresas dedicadas a una actividad económica asociada a la agricultura o la ganadería, según tamaño de la empresa.</v>
      </c>
      <c r="AQ422" s="45">
        <f t="shared" si="299"/>
        <v>44324</v>
      </c>
      <c r="AR422" s="36" t="str">
        <f t="shared" si="299"/>
        <v>Español</v>
      </c>
      <c r="AS422" s="36" t="str">
        <f t="shared" si="299"/>
        <v>Naty</v>
      </c>
      <c r="AT422" s="40" t="str">
        <f t="shared" si="299"/>
        <v>No Aplica</v>
      </c>
      <c r="AU422" s="40" t="str">
        <f t="shared" si="299"/>
        <v>No Aplica</v>
      </c>
      <c r="AV422" s="40" t="str">
        <f t="shared" si="299"/>
        <v>No Aplica</v>
      </c>
      <c r="AW422" s="35">
        <v>100115003</v>
      </c>
      <c r="AX422" s="41" t="e">
        <f t="shared" si="300"/>
        <v>#REF!</v>
      </c>
      <c r="AY422" s="46" t="str">
        <f t="shared" si="300"/>
        <v>Fruta</v>
      </c>
      <c r="AZ422" s="40">
        <f t="shared" si="300"/>
        <v>38</v>
      </c>
      <c r="BA422" s="41" t="e">
        <f>+VLOOKUP($Z422,[3]!Temporalidad[[nombre]:[Columna1]],7,0)</f>
        <v>#REF!</v>
      </c>
      <c r="BB422" s="41" t="e">
        <f>+VLOOKUP($B422,[3]!Tipo_Gráfico[#Data],2,0)</f>
        <v>#REF!</v>
      </c>
      <c r="BC422" s="36" t="str">
        <f t="shared" si="285"/>
        <v>Servicio de Impuestos Internos , Ministerio de Hacienda, Chile</v>
      </c>
      <c r="BD422" s="35" t="e">
        <f>+VLOOKUP($AA422,[3]!unidad_medida[[nombre]:[Columna1]],2,0)</f>
        <v>#REF!</v>
      </c>
      <c r="BE422" s="40" t="str">
        <f t="shared" si="301"/>
        <v>No Aplica</v>
      </c>
      <c r="BF422" s="40" t="str">
        <f t="shared" si="301"/>
        <v>No Aplica</v>
      </c>
      <c r="BG422" s="40" t="str">
        <f t="shared" si="301"/>
        <v>No Aplica</v>
      </c>
      <c r="BH422" s="41" t="e">
        <f>+VLOOKUP($AP422,[3]!Responsables[#Data],3,0)</f>
        <v>#REF!</v>
      </c>
      <c r="BI422" s="41" t="e">
        <f>+VLOOKUP($AA422,[3]!unidad_medida[[nombre]:[Columna1]],5,0)</f>
        <v>#REF!</v>
      </c>
    </row>
    <row r="423" spans="1:61" ht="24" x14ac:dyDescent="0.35">
      <c r="A423" s="58" t="s">
        <v>250</v>
      </c>
      <c r="B423" s="58" t="s">
        <v>251</v>
      </c>
      <c r="C423" s="59">
        <v>4.3</v>
      </c>
      <c r="D423" s="19">
        <f t="shared" si="281"/>
        <v>108</v>
      </c>
      <c r="E423" s="20" t="str">
        <f t="shared" si="305"/>
        <v>GR</v>
      </c>
      <c r="F423" s="21"/>
      <c r="G423" s="22"/>
      <c r="H423" s="22"/>
      <c r="I423" s="24">
        <v>100117002</v>
      </c>
      <c r="J423" s="23" t="s">
        <v>48</v>
      </c>
      <c r="K423" s="22"/>
      <c r="L423" s="22"/>
      <c r="M423" s="22"/>
      <c r="N423" s="22"/>
      <c r="O423" s="22"/>
      <c r="P423" s="53" t="str">
        <f t="shared" si="290"/>
        <v>Ventas Estimadas de Empresas del Sector Agrícola en cultivos de Plantas de fibra según la Categoría de Tamaño Específica del Servicio de Impuestos Internos de Chile para el Año 2020 (USD)</v>
      </c>
      <c r="Q423" s="20" t="str">
        <f t="shared" si="304"/>
        <v>Gráfico 8</v>
      </c>
      <c r="R423" s="49" t="s">
        <v>191</v>
      </c>
      <c r="S423" s="50">
        <f t="shared" si="297"/>
        <v>100117002</v>
      </c>
      <c r="T423" s="28"/>
      <c r="U423" s="28"/>
      <c r="V423" s="28"/>
      <c r="W423" s="28"/>
      <c r="X423" s="28"/>
      <c r="Y423" s="28"/>
      <c r="Z423" s="25" t="str">
        <f t="shared" si="298"/>
        <v>https://analytics.zoho.com/open-view/2395394000001175359?ZOHO_CRITERIA=%224.5%22.%22Id_Categor%C3%ADa%22%3D100117002</v>
      </c>
      <c r="AA423" s="29" t="s">
        <v>226</v>
      </c>
      <c r="AB423" s="30" t="str">
        <f t="shared" si="302"/>
        <v>Chile</v>
      </c>
      <c r="AC423" s="31" t="str">
        <f t="shared" si="302"/>
        <v>Año 2020</v>
      </c>
      <c r="AD423" s="32" t="str">
        <f t="shared" si="302"/>
        <v>Dólar USA</v>
      </c>
      <c r="AE423" s="30" t="str">
        <f t="shared" si="302"/>
        <v>Ventas</v>
      </c>
      <c r="AG423" s="33" t="str">
        <f t="shared" si="275"/>
        <v>Gráfico 8</v>
      </c>
      <c r="AH423" s="34" t="str">
        <f t="shared" si="283"/>
        <v>Ventas Estimadas Agricultura</v>
      </c>
      <c r="AI423" s="34" t="str">
        <f t="shared" si="267"/>
        <v>Ventas estimadas de empresas dedicadas a agricultura y/o ganadería</v>
      </c>
      <c r="AJ423" s="34" t="str">
        <f t="shared" si="276"/>
        <v>Ventas Estimadas de Empresas del Sector Agrícola en cultivos de Plantas de fibra según la Categoría de Tamaño Específica del Servicio de Impuestos Internos de Chile para el Año 2020 (USD)</v>
      </c>
      <c r="AK423" s="35" t="str">
        <f t="shared" si="303"/>
        <v>Año 2020</v>
      </c>
      <c r="AL423" s="34" t="str">
        <f t="shared" si="303"/>
        <v>venta estimada, empresas en agricultura, cultivos, actividad económica, agricultura, ganadería</v>
      </c>
      <c r="AM423" s="36" t="str">
        <f t="shared" si="277"/>
        <v>https://analytics.zoho.com/open-view/2395394000001175359?ZOHO_CRITERIA=%224.5%22.%22Id_Categor%C3%ADa%22%3D100117002</v>
      </c>
      <c r="AN423" s="44" t="str">
        <f t="shared" si="299"/>
        <v>CHL</v>
      </c>
      <c r="AO423" s="44" t="str">
        <f t="shared" si="299"/>
        <v>País</v>
      </c>
      <c r="AP423" s="34" t="str">
        <f t="shared" si="299"/>
        <v>Número de Empleados de las empresas dedicadas a una actividad económica asociada a la agricultura o la ganadería, según tamaño de la empresa.</v>
      </c>
      <c r="AQ423" s="45">
        <f t="shared" si="299"/>
        <v>44324</v>
      </c>
      <c r="AR423" s="36" t="str">
        <f t="shared" si="299"/>
        <v>Español</v>
      </c>
      <c r="AS423" s="36" t="str">
        <f t="shared" si="299"/>
        <v>Naty</v>
      </c>
      <c r="AT423" s="40" t="str">
        <f t="shared" si="299"/>
        <v>No Aplica</v>
      </c>
      <c r="AU423" s="40" t="str">
        <f t="shared" si="299"/>
        <v>No Aplica</v>
      </c>
      <c r="AV423" s="40" t="str">
        <f t="shared" si="299"/>
        <v>No Aplica</v>
      </c>
      <c r="AW423" s="35">
        <v>100117002</v>
      </c>
      <c r="AX423" s="41" t="e">
        <f t="shared" si="300"/>
        <v>#REF!</v>
      </c>
      <c r="AY423" s="46" t="str">
        <f t="shared" si="300"/>
        <v>Fruta</v>
      </c>
      <c r="AZ423" s="40">
        <f t="shared" si="300"/>
        <v>38</v>
      </c>
      <c r="BA423" s="41" t="e">
        <f>+VLOOKUP($Z423,[3]!Temporalidad[[nombre]:[Columna1]],7,0)</f>
        <v>#REF!</v>
      </c>
      <c r="BB423" s="41" t="e">
        <f>+VLOOKUP($B423,[3]!Tipo_Gráfico[#Data],2,0)</f>
        <v>#REF!</v>
      </c>
      <c r="BC423" s="36" t="str">
        <f t="shared" si="285"/>
        <v>Servicio de Impuestos Internos , Ministerio de Hacienda, Chile</v>
      </c>
      <c r="BD423" s="35" t="e">
        <f>+VLOOKUP($AA423,[3]!unidad_medida[[nombre]:[Columna1]],2,0)</f>
        <v>#REF!</v>
      </c>
      <c r="BE423" s="40" t="str">
        <f t="shared" si="301"/>
        <v>No Aplica</v>
      </c>
      <c r="BF423" s="40" t="str">
        <f t="shared" si="301"/>
        <v>No Aplica</v>
      </c>
      <c r="BG423" s="40" t="str">
        <f t="shared" si="301"/>
        <v>No Aplica</v>
      </c>
      <c r="BH423" s="41" t="e">
        <f>+VLOOKUP($AP423,[3]!Responsables[#Data],3,0)</f>
        <v>#REF!</v>
      </c>
      <c r="BI423" s="41" t="e">
        <f>+VLOOKUP($AA423,[3]!unidad_medida[[nombre]:[Columna1]],5,0)</f>
        <v>#REF!</v>
      </c>
    </row>
    <row r="424" spans="1:61" ht="24" x14ac:dyDescent="0.35">
      <c r="A424" s="58" t="s">
        <v>250</v>
      </c>
      <c r="B424" s="58" t="s">
        <v>251</v>
      </c>
      <c r="C424" s="59">
        <v>4.3</v>
      </c>
      <c r="D424" s="19">
        <f t="shared" si="281"/>
        <v>109</v>
      </c>
      <c r="E424" s="20" t="str">
        <f t="shared" si="305"/>
        <v>GR</v>
      </c>
      <c r="F424" s="21"/>
      <c r="G424" s="22"/>
      <c r="H424" s="22"/>
      <c r="I424" s="24">
        <v>100117005</v>
      </c>
      <c r="J424" s="23" t="s">
        <v>48</v>
      </c>
      <c r="K424" s="22"/>
      <c r="L424" s="22"/>
      <c r="M424" s="22"/>
      <c r="N424" s="22"/>
      <c r="O424" s="22"/>
      <c r="P424" s="53" t="str">
        <f t="shared" si="290"/>
        <v>Ventas Estimadas de Empresas del Sector Agrícola en cultivos de Flores según la Categoría de Tamaño Específica del Servicio de Impuestos Internos de Chile para el Año 2020 (USD)</v>
      </c>
      <c r="Q424" s="20" t="str">
        <f t="shared" si="304"/>
        <v>Gráfico 8</v>
      </c>
      <c r="R424" s="49" t="s">
        <v>193</v>
      </c>
      <c r="S424" s="50">
        <f t="shared" si="297"/>
        <v>100117005</v>
      </c>
      <c r="T424" s="28"/>
      <c r="U424" s="28"/>
      <c r="V424" s="28"/>
      <c r="W424" s="28"/>
      <c r="X424" s="28"/>
      <c r="Y424" s="28"/>
      <c r="Z424" s="25" t="str">
        <f t="shared" si="298"/>
        <v>https://analytics.zoho.com/open-view/2395394000001175359?ZOHO_CRITERIA=%224.5%22.%22Id_Categor%C3%ADa%22%3D100117005</v>
      </c>
      <c r="AA424" s="29" t="s">
        <v>227</v>
      </c>
      <c r="AB424" s="30" t="str">
        <f t="shared" si="302"/>
        <v>Chile</v>
      </c>
      <c r="AC424" s="31" t="str">
        <f t="shared" si="302"/>
        <v>Año 2020</v>
      </c>
      <c r="AD424" s="32" t="str">
        <f t="shared" si="302"/>
        <v>Dólar USA</v>
      </c>
      <c r="AE424" s="30" t="str">
        <f t="shared" si="302"/>
        <v>Ventas</v>
      </c>
      <c r="AG424" s="33" t="str">
        <f t="shared" si="275"/>
        <v>Gráfico 8</v>
      </c>
      <c r="AH424" s="34" t="str">
        <f t="shared" si="283"/>
        <v>Ventas Estimadas Agricultura</v>
      </c>
      <c r="AI424" s="34" t="str">
        <f t="shared" si="267"/>
        <v>Ventas estimadas de empresas dedicadas a agricultura y/o ganadería</v>
      </c>
      <c r="AJ424" s="34" t="str">
        <f t="shared" si="276"/>
        <v>Ventas Estimadas de Empresas del Sector Agrícola en cultivos de Flores según la Categoría de Tamaño Específica del Servicio de Impuestos Internos de Chile para el Año 2020 (USD)</v>
      </c>
      <c r="AK424" s="35" t="str">
        <f t="shared" si="303"/>
        <v>Año 2020</v>
      </c>
      <c r="AL424" s="34" t="str">
        <f t="shared" si="303"/>
        <v>venta estimada, empresas en agricultura, cultivos, actividad económica, agricultura, ganadería</v>
      </c>
      <c r="AM424" s="36" t="str">
        <f t="shared" si="277"/>
        <v>https://analytics.zoho.com/open-view/2395394000001175359?ZOHO_CRITERIA=%224.5%22.%22Id_Categor%C3%ADa%22%3D100117005</v>
      </c>
      <c r="AN424" s="44" t="str">
        <f t="shared" si="299"/>
        <v>CHL</v>
      </c>
      <c r="AO424" s="44" t="str">
        <f t="shared" si="299"/>
        <v>País</v>
      </c>
      <c r="AP424" s="34" t="str">
        <f t="shared" si="299"/>
        <v>Número de Empleados de las empresas dedicadas a una actividad económica asociada a la agricultura o la ganadería, según tamaño de la empresa.</v>
      </c>
      <c r="AQ424" s="45">
        <f t="shared" si="299"/>
        <v>44324</v>
      </c>
      <c r="AR424" s="36" t="str">
        <f t="shared" si="299"/>
        <v>Español</v>
      </c>
      <c r="AS424" s="36" t="str">
        <f t="shared" si="299"/>
        <v>Naty</v>
      </c>
      <c r="AT424" s="40" t="str">
        <f t="shared" si="299"/>
        <v>No Aplica</v>
      </c>
      <c r="AU424" s="40" t="str">
        <f t="shared" si="299"/>
        <v>No Aplica</v>
      </c>
      <c r="AV424" s="40" t="str">
        <f t="shared" si="299"/>
        <v>No Aplica</v>
      </c>
      <c r="AW424" s="35">
        <v>100117005</v>
      </c>
      <c r="AX424" s="41" t="e">
        <f t="shared" si="300"/>
        <v>#REF!</v>
      </c>
      <c r="AY424" s="46" t="str">
        <f t="shared" si="300"/>
        <v>Fruta</v>
      </c>
      <c r="AZ424" s="40">
        <f t="shared" si="300"/>
        <v>38</v>
      </c>
      <c r="BA424" s="41" t="e">
        <f>+VLOOKUP($Z424,[3]!Temporalidad[[nombre]:[Columna1]],7,0)</f>
        <v>#REF!</v>
      </c>
      <c r="BB424" s="41" t="e">
        <f>+VLOOKUP($B424,[3]!Tipo_Gráfico[#Data],2,0)</f>
        <v>#REF!</v>
      </c>
      <c r="BC424" s="36" t="str">
        <f t="shared" si="285"/>
        <v>Servicio de Impuestos Internos , Ministerio de Hacienda, Chile</v>
      </c>
      <c r="BD424" s="35" t="e">
        <f>+VLOOKUP($AA424,[3]!unidad_medida[[nombre]:[Columna1]],2,0)</f>
        <v>#REF!</v>
      </c>
      <c r="BE424" s="40" t="str">
        <f t="shared" si="301"/>
        <v>No Aplica</v>
      </c>
      <c r="BF424" s="40" t="str">
        <f t="shared" si="301"/>
        <v>No Aplica</v>
      </c>
      <c r="BG424" s="40" t="str">
        <f t="shared" si="301"/>
        <v>No Aplica</v>
      </c>
      <c r="BH424" s="41" t="e">
        <f>+VLOOKUP($AP424,[3]!Responsables[#Data],3,0)</f>
        <v>#REF!</v>
      </c>
      <c r="BI424" s="41" t="e">
        <f>+VLOOKUP($AA424,[3]!unidad_medida[[nombre]:[Columna1]],5,0)</f>
        <v>#REF!</v>
      </c>
    </row>
    <row r="425" spans="1:61" ht="42" x14ac:dyDescent="0.35">
      <c r="A425" s="58" t="s">
        <v>250</v>
      </c>
      <c r="B425" s="58" t="s">
        <v>251</v>
      </c>
      <c r="C425" s="59">
        <v>4.3</v>
      </c>
      <c r="D425" s="19">
        <f t="shared" si="281"/>
        <v>110</v>
      </c>
      <c r="E425" s="20" t="str">
        <f t="shared" si="305"/>
        <v>GR</v>
      </c>
      <c r="F425" s="21"/>
      <c r="G425" s="22"/>
      <c r="H425" s="22"/>
      <c r="I425" s="24">
        <v>100117006</v>
      </c>
      <c r="J425" s="23" t="s">
        <v>48</v>
      </c>
      <c r="K425" s="22"/>
      <c r="L425" s="22"/>
      <c r="M425" s="22"/>
      <c r="N425" s="22"/>
      <c r="O425" s="22"/>
      <c r="P425" s="53" t="str">
        <f t="shared" si="290"/>
        <v>Ventas Estimadas de Empresas del Sector Agrícola en cultivos de Forraje en praderas mejoradas o sembradas según la Categoría de Tamaño Específica del Servicio de Impuestos Internos de Chile para el Año 2020 (USD)</v>
      </c>
      <c r="Q425" s="20" t="str">
        <f t="shared" si="304"/>
        <v>Gráfico 8</v>
      </c>
      <c r="R425" s="49" t="s">
        <v>195</v>
      </c>
      <c r="S425" s="50">
        <f t="shared" si="297"/>
        <v>100117006</v>
      </c>
      <c r="T425" s="28"/>
      <c r="U425" s="28"/>
      <c r="V425" s="28"/>
      <c r="W425" s="28"/>
      <c r="X425" s="28"/>
      <c r="Y425" s="28"/>
      <c r="Z425" s="25" t="str">
        <f t="shared" si="298"/>
        <v>https://analytics.zoho.com/open-view/2395394000001175359?ZOHO_CRITERIA=%224.5%22.%22Id_Categor%C3%ADa%22%3D100117006</v>
      </c>
      <c r="AA425" s="29" t="s">
        <v>228</v>
      </c>
      <c r="AB425" s="30" t="str">
        <f t="shared" si="302"/>
        <v>Chile</v>
      </c>
      <c r="AC425" s="31" t="str">
        <f t="shared" si="302"/>
        <v>Año 2020</v>
      </c>
      <c r="AD425" s="32" t="str">
        <f t="shared" si="302"/>
        <v>Dólar USA</v>
      </c>
      <c r="AE425" s="30" t="str">
        <f t="shared" si="302"/>
        <v>Ventas</v>
      </c>
      <c r="AG425" s="33" t="str">
        <f t="shared" si="275"/>
        <v>Gráfico 8</v>
      </c>
      <c r="AH425" s="34" t="str">
        <f t="shared" si="283"/>
        <v>Ventas Estimadas Agricultura</v>
      </c>
      <c r="AI425" s="34" t="str">
        <f t="shared" si="267"/>
        <v>Ventas estimadas de empresas dedicadas a agricultura y/o ganadería</v>
      </c>
      <c r="AJ425" s="34" t="str">
        <f t="shared" si="276"/>
        <v>Ventas Estimadas de Empresas del Sector Agrícola en cultivos de Forraje en praderas mejoradas o sembradas según la Categoría de Tamaño Específica del Servicio de Impuestos Internos de Chile para el Año 2020 (USD)</v>
      </c>
      <c r="AK425" s="35" t="str">
        <f t="shared" si="303"/>
        <v>Año 2020</v>
      </c>
      <c r="AL425" s="34" t="str">
        <f t="shared" si="303"/>
        <v>venta estimada, empresas en agricultura, cultivos, actividad económica, agricultura, ganadería</v>
      </c>
      <c r="AM425" s="36" t="str">
        <f t="shared" si="277"/>
        <v>https://analytics.zoho.com/open-view/2395394000001175359?ZOHO_CRITERIA=%224.5%22.%22Id_Categor%C3%ADa%22%3D100117006</v>
      </c>
      <c r="AN425" s="44" t="str">
        <f t="shared" si="299"/>
        <v>CHL</v>
      </c>
      <c r="AO425" s="44" t="str">
        <f t="shared" si="299"/>
        <v>País</v>
      </c>
      <c r="AP425" s="34" t="str">
        <f t="shared" si="299"/>
        <v>Número de Empleados de las empresas dedicadas a una actividad económica asociada a la agricultura o la ganadería, según tamaño de la empresa.</v>
      </c>
      <c r="AQ425" s="45">
        <f t="shared" si="299"/>
        <v>44324</v>
      </c>
      <c r="AR425" s="36" t="str">
        <f t="shared" si="299"/>
        <v>Español</v>
      </c>
      <c r="AS425" s="36" t="str">
        <f t="shared" si="299"/>
        <v>Naty</v>
      </c>
      <c r="AT425" s="40" t="str">
        <f t="shared" si="299"/>
        <v>No Aplica</v>
      </c>
      <c r="AU425" s="40" t="str">
        <f t="shared" si="299"/>
        <v>No Aplica</v>
      </c>
      <c r="AV425" s="40" t="str">
        <f t="shared" si="299"/>
        <v>No Aplica</v>
      </c>
      <c r="AW425" s="35">
        <v>100117006</v>
      </c>
      <c r="AX425" s="41" t="e">
        <f t="shared" si="300"/>
        <v>#REF!</v>
      </c>
      <c r="AY425" s="46" t="str">
        <f t="shared" si="300"/>
        <v>Fruta</v>
      </c>
      <c r="AZ425" s="40">
        <f t="shared" si="300"/>
        <v>38</v>
      </c>
      <c r="BA425" s="41" t="e">
        <f>+VLOOKUP($Z425,[3]!Temporalidad[[nombre]:[Columna1]],7,0)</f>
        <v>#REF!</v>
      </c>
      <c r="BB425" s="41" t="e">
        <f>+VLOOKUP($B425,[3]!Tipo_Gráfico[#Data],2,0)</f>
        <v>#REF!</v>
      </c>
      <c r="BC425" s="36" t="str">
        <f t="shared" si="285"/>
        <v>Servicio de Impuestos Internos , Ministerio de Hacienda, Chile</v>
      </c>
      <c r="BD425" s="35" t="e">
        <f>+VLOOKUP($AA425,[3]!unidad_medida[[nombre]:[Columna1]],2,0)</f>
        <v>#REF!</v>
      </c>
      <c r="BE425" s="40" t="str">
        <f t="shared" si="301"/>
        <v>No Aplica</v>
      </c>
      <c r="BF425" s="40" t="str">
        <f t="shared" si="301"/>
        <v>No Aplica</v>
      </c>
      <c r="BG425" s="40" t="str">
        <f t="shared" si="301"/>
        <v>No Aplica</v>
      </c>
      <c r="BH425" s="41" t="e">
        <f>+VLOOKUP($AP425,[3]!Responsables[#Data],3,0)</f>
        <v>#REF!</v>
      </c>
      <c r="BI425" s="41" t="e">
        <f>+VLOOKUP($AA425,[3]!unidad_medida[[nombre]:[Columna1]],5,0)</f>
        <v>#REF!</v>
      </c>
    </row>
    <row r="426" spans="1:61" ht="24" x14ac:dyDescent="0.35">
      <c r="A426" s="58" t="s">
        <v>250</v>
      </c>
      <c r="B426" s="58" t="s">
        <v>251</v>
      </c>
      <c r="C426" s="59">
        <v>4.3</v>
      </c>
      <c r="D426" s="19">
        <f t="shared" si="281"/>
        <v>111</v>
      </c>
      <c r="E426" s="20" t="str">
        <f t="shared" si="305"/>
        <v>GR</v>
      </c>
      <c r="F426" s="21"/>
      <c r="G426" s="22"/>
      <c r="H426" s="22"/>
      <c r="I426" s="22"/>
      <c r="J426" s="22"/>
      <c r="K426" s="22"/>
      <c r="L426" s="22"/>
      <c r="M426" s="22"/>
      <c r="N426" s="22"/>
      <c r="O426" s="22"/>
      <c r="P426"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426" s="20" t="s">
        <v>229</v>
      </c>
      <c r="R426" s="51"/>
      <c r="S426" s="52"/>
      <c r="T426" s="28"/>
      <c r="U426" s="28"/>
      <c r="V426" s="28"/>
      <c r="W426" s="28"/>
      <c r="X426" s="28"/>
      <c r="Y426" s="28"/>
      <c r="Z426" s="25" t="s">
        <v>230</v>
      </c>
      <c r="AA426" s="29" t="s">
        <v>230</v>
      </c>
      <c r="AB426" s="30" t="str">
        <f t="shared" si="302"/>
        <v>Chile</v>
      </c>
      <c r="AC426" s="31" t="str">
        <f t="shared" si="302"/>
        <v>Año 2020</v>
      </c>
      <c r="AD426" s="32" t="s">
        <v>54</v>
      </c>
      <c r="AE426" s="30" t="s">
        <v>55</v>
      </c>
      <c r="AG426" s="33" t="str">
        <f t="shared" si="275"/>
        <v>Gráfico 9</v>
      </c>
      <c r="AH426" s="34" t="s">
        <v>231</v>
      </c>
      <c r="AI426" s="34" t="str">
        <f t="shared" si="267"/>
        <v>Ventas estimadas de empresas dedicadas a agricultura y/o ganadería</v>
      </c>
      <c r="AJ426" s="34" t="str">
        <f t="shared" si="276"/>
        <v>Número de Empresas del Sector Agrícola según la Categoría de Tamaño Específica del Servicio de Impuestos Internos de Chile para el Año 2020 (USD)</v>
      </c>
      <c r="AK426" s="35" t="str">
        <f t="shared" si="303"/>
        <v>Año 2020</v>
      </c>
      <c r="AL426" s="34" t="str">
        <f t="shared" si="303"/>
        <v>venta estimada, empresas en agricultura, cultivos, actividad económica, agricultura, ganadería</v>
      </c>
      <c r="AM426" s="36" t="str">
        <f t="shared" si="277"/>
        <v>https://analytics.zoho.com/open-view/2395394000001194468</v>
      </c>
      <c r="AN426" s="44" t="str">
        <f t="shared" si="299"/>
        <v>CHL</v>
      </c>
      <c r="AO426" s="44" t="str">
        <f t="shared" si="299"/>
        <v>País</v>
      </c>
      <c r="AP426" s="34" t="str">
        <f t="shared" si="299"/>
        <v>Número de Empleados de las empresas dedicadas a una actividad económica asociada a la agricultura o la ganadería, según tamaño de la empresa.</v>
      </c>
      <c r="AQ426" s="45">
        <f t="shared" si="299"/>
        <v>44324</v>
      </c>
      <c r="AR426" s="36" t="str">
        <f t="shared" si="299"/>
        <v>Español</v>
      </c>
      <c r="AS426" s="36" t="str">
        <f t="shared" si="299"/>
        <v>Naty</v>
      </c>
      <c r="AT426" s="40" t="str">
        <f t="shared" si="299"/>
        <v>No Aplica</v>
      </c>
      <c r="AU426" s="40" t="str">
        <f t="shared" si="299"/>
        <v>No Aplica</v>
      </c>
      <c r="AV426" s="40" t="str">
        <f t="shared" si="299"/>
        <v>No Aplica</v>
      </c>
      <c r="AW426" s="35">
        <f t="shared" si="299"/>
        <v>100117006</v>
      </c>
      <c r="AX426" s="41" t="e">
        <f t="shared" si="300"/>
        <v>#REF!</v>
      </c>
      <c r="AY426" s="46" t="str">
        <f t="shared" si="300"/>
        <v>Fruta</v>
      </c>
      <c r="AZ426" s="40">
        <f t="shared" si="300"/>
        <v>38</v>
      </c>
      <c r="BA426" s="41" t="e">
        <f>+VLOOKUP($Z426,[3]!Temporalidad[[nombre]:[Columna1]],7,0)</f>
        <v>#REF!</v>
      </c>
      <c r="BB426" s="41" t="e">
        <f>+VLOOKUP($B426,[3]!Tipo_Gráfico[#Data],2,0)</f>
        <v>#REF!</v>
      </c>
      <c r="BC426" s="36" t="str">
        <f t="shared" si="285"/>
        <v>Servicio de Impuestos Internos , Ministerio de Hacienda, Chile</v>
      </c>
      <c r="BD426" s="35" t="e">
        <f>+VLOOKUP($AA426,[3]!unidad_medida[[nombre]:[Columna1]],2,0)</f>
        <v>#REF!</v>
      </c>
      <c r="BE426" s="40" t="str">
        <f t="shared" si="301"/>
        <v>No Aplica</v>
      </c>
      <c r="BF426" s="40" t="str">
        <f t="shared" si="301"/>
        <v>No Aplica</v>
      </c>
      <c r="BG426" s="40" t="str">
        <f t="shared" si="301"/>
        <v>No Aplica</v>
      </c>
      <c r="BH426" s="41" t="e">
        <f>+VLOOKUP($AP426,[3]!Responsables[#Data],3,0)</f>
        <v>#REF!</v>
      </c>
      <c r="BI426" s="41" t="e">
        <f>+VLOOKUP($AA426,[3]!unidad_medida[[nombre]:[Columna1]],5,0)</f>
        <v>#REF!</v>
      </c>
    </row>
    <row r="427" spans="1:61" ht="24" x14ac:dyDescent="0.35">
      <c r="A427" s="58" t="s">
        <v>250</v>
      </c>
      <c r="B427" s="58" t="s">
        <v>251</v>
      </c>
      <c r="C427" s="59">
        <v>4.3</v>
      </c>
      <c r="D427" s="19">
        <f t="shared" si="281"/>
        <v>112</v>
      </c>
      <c r="E427" s="20" t="str">
        <f t="shared" si="305"/>
        <v>GR</v>
      </c>
      <c r="F427" s="21"/>
      <c r="G427" s="22"/>
      <c r="H427" s="22"/>
      <c r="I427" s="22"/>
      <c r="J427" s="22"/>
      <c r="K427" s="22"/>
      <c r="L427" s="22"/>
      <c r="M427" s="22"/>
      <c r="N427" s="22"/>
      <c r="O427" s="22"/>
      <c r="P427"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427" s="20" t="s">
        <v>232</v>
      </c>
      <c r="R427" s="51"/>
      <c r="S427" s="52"/>
      <c r="T427" s="28"/>
      <c r="U427" s="28"/>
      <c r="V427" s="28"/>
      <c r="W427" s="28"/>
      <c r="X427" s="28"/>
      <c r="Y427" s="28"/>
      <c r="Z427" s="25" t="s">
        <v>233</v>
      </c>
      <c r="AA427" s="29" t="s">
        <v>233</v>
      </c>
      <c r="AB427" s="30" t="str">
        <f t="shared" si="302"/>
        <v>Chile</v>
      </c>
      <c r="AC427" s="31" t="str">
        <f t="shared" si="302"/>
        <v>Año 2020</v>
      </c>
      <c r="AD427" s="32" t="s">
        <v>106</v>
      </c>
      <c r="AE427" s="30" t="s">
        <v>107</v>
      </c>
      <c r="AG427" s="33" t="str">
        <f t="shared" si="275"/>
        <v>Gráfico 10</v>
      </c>
      <c r="AH427" s="34" t="s">
        <v>108</v>
      </c>
      <c r="AI427" s="34" t="str">
        <f t="shared" si="267"/>
        <v>Ventas estimadas de empresas dedicadas a agricultura y/o ganadería</v>
      </c>
      <c r="AJ427" s="34" t="str">
        <f t="shared" si="276"/>
        <v>Ventas Estimadas de Empresas del Sector Agrícola según la Categoría de Tamaño Específica del Servicio de Impuestos Internos de Chile para el Año 2020 (USD)</v>
      </c>
      <c r="AK427" s="35" t="str">
        <f t="shared" si="303"/>
        <v>Año 2020</v>
      </c>
      <c r="AL427" s="34" t="str">
        <f t="shared" si="303"/>
        <v>venta estimada, empresas en agricultura, cultivos, actividad económica, agricultura, ganadería</v>
      </c>
      <c r="AM427" s="36" t="str">
        <f t="shared" si="277"/>
        <v>https://analytics.zoho.com/open-view/2395394000001194755</v>
      </c>
      <c r="AN427" s="44" t="str">
        <f t="shared" si="299"/>
        <v>CHL</v>
      </c>
      <c r="AO427" s="44" t="str">
        <f t="shared" si="299"/>
        <v>País</v>
      </c>
      <c r="AP427" s="34" t="str">
        <f t="shared" si="299"/>
        <v>Número de Empleados de las empresas dedicadas a una actividad económica asociada a la agricultura o la ganadería, según tamaño de la empresa.</v>
      </c>
      <c r="AQ427" s="45">
        <f t="shared" si="299"/>
        <v>44324</v>
      </c>
      <c r="AR427" s="36" t="str">
        <f t="shared" si="299"/>
        <v>Español</v>
      </c>
      <c r="AS427" s="36" t="str">
        <f t="shared" si="299"/>
        <v>Naty</v>
      </c>
      <c r="AT427" s="40" t="str">
        <f t="shared" si="299"/>
        <v>No Aplica</v>
      </c>
      <c r="AU427" s="40" t="str">
        <f t="shared" si="299"/>
        <v>No Aplica</v>
      </c>
      <c r="AV427" s="40" t="str">
        <f t="shared" si="299"/>
        <v>No Aplica</v>
      </c>
      <c r="AW427" s="35">
        <f t="shared" si="299"/>
        <v>100117006</v>
      </c>
      <c r="AX427" s="41" t="e">
        <f t="shared" si="300"/>
        <v>#REF!</v>
      </c>
      <c r="AY427" s="46" t="str">
        <f t="shared" si="300"/>
        <v>Fruta</v>
      </c>
      <c r="AZ427" s="40">
        <f t="shared" si="300"/>
        <v>38</v>
      </c>
      <c r="BA427" s="41" t="e">
        <f>+VLOOKUP($Z427,[3]!Temporalidad[[nombre]:[Columna1]],7,0)</f>
        <v>#REF!</v>
      </c>
      <c r="BB427" s="41" t="e">
        <f>+VLOOKUP($B427,[3]!Tipo_Gráfico[#Data],2,0)</f>
        <v>#REF!</v>
      </c>
      <c r="BC427" s="36" t="str">
        <f t="shared" si="285"/>
        <v>Servicio de Impuestos Internos , Ministerio de Hacienda, Chile</v>
      </c>
      <c r="BD427" s="35" t="e">
        <f>+VLOOKUP($AA427,[3]!unidad_medida[[nombre]:[Columna1]],2,0)</f>
        <v>#REF!</v>
      </c>
      <c r="BE427" s="40" t="str">
        <f t="shared" si="301"/>
        <v>No Aplica</v>
      </c>
      <c r="BF427" s="40" t="str">
        <f t="shared" si="301"/>
        <v>No Aplica</v>
      </c>
      <c r="BG427" s="40" t="str">
        <f t="shared" si="301"/>
        <v>No Aplica</v>
      </c>
      <c r="BH427" s="41" t="e">
        <f>+VLOOKUP($AP427,[3]!Responsables[#Data],3,0)</f>
        <v>#REF!</v>
      </c>
      <c r="BI427" s="41" t="e">
        <f>+VLOOKUP($AA427,[3]!unidad_medida[[nombre]:[Columna1]],5,0)</f>
        <v>#REF!</v>
      </c>
    </row>
    <row r="428" spans="1:61" ht="24" x14ac:dyDescent="0.35">
      <c r="A428" s="58" t="s">
        <v>250</v>
      </c>
      <c r="B428" s="58" t="s">
        <v>251</v>
      </c>
      <c r="C428" s="59">
        <v>4.3</v>
      </c>
      <c r="D428" s="19">
        <f t="shared" si="281"/>
        <v>113</v>
      </c>
      <c r="E428" s="20" t="str">
        <f t="shared" si="305"/>
        <v>GR</v>
      </c>
      <c r="F428" s="21"/>
      <c r="G428" s="22"/>
      <c r="H428" s="22"/>
      <c r="I428" s="22"/>
      <c r="J428" s="22"/>
      <c r="K428" s="22"/>
      <c r="L428" s="22"/>
      <c r="M428" s="22"/>
      <c r="N428" s="22"/>
      <c r="O428" s="22"/>
      <c r="P428" s="53" t="s">
        <v>234</v>
      </c>
      <c r="Q428" s="20" t="s">
        <v>235</v>
      </c>
      <c r="R428" s="51"/>
      <c r="S428" s="52"/>
      <c r="T428" s="28"/>
      <c r="U428" s="28"/>
      <c r="V428" s="28"/>
      <c r="W428" s="28"/>
      <c r="X428" s="28"/>
      <c r="Y428" s="28"/>
      <c r="Z428" s="25" t="s">
        <v>236</v>
      </c>
      <c r="AA428" s="29" t="s">
        <v>236</v>
      </c>
      <c r="AB428" s="30" t="str">
        <f t="shared" si="302"/>
        <v>Chile</v>
      </c>
      <c r="AC428" s="31" t="str">
        <f t="shared" si="302"/>
        <v>Año 2020</v>
      </c>
      <c r="AD428" s="32" t="s">
        <v>54</v>
      </c>
      <c r="AE428" s="30" t="s">
        <v>55</v>
      </c>
      <c r="AG428" s="33" t="str">
        <f t="shared" si="275"/>
        <v>Gráfico 11</v>
      </c>
      <c r="AH428" s="34" t="s">
        <v>231</v>
      </c>
      <c r="AI428" s="34" t="str">
        <f t="shared" si="267"/>
        <v>Ventas estimadas de empresas dedicadas a agricultura y/o ganadería</v>
      </c>
      <c r="AJ428" s="34" t="str">
        <f t="shared" si="276"/>
        <v>Número de Empresas y Ventas Estimadas del Sector Agrícola según la Categoría de Tamaño Específica del Servicio de Impuestos Internos de Chile para el Año 2020 (USD)</v>
      </c>
      <c r="AK428" s="35" t="str">
        <f t="shared" si="303"/>
        <v>Año 2020</v>
      </c>
      <c r="AL428" s="34" t="str">
        <f t="shared" si="303"/>
        <v>venta estimada, empresas en agricultura, cultivos, actividad económica, agricultura, ganadería</v>
      </c>
      <c r="AM428" s="36" t="str">
        <f t="shared" si="277"/>
        <v>https://analytics.zoho.com/open-view/2395394000001194960</v>
      </c>
      <c r="AN428" s="44" t="str">
        <f t="shared" si="299"/>
        <v>CHL</v>
      </c>
      <c r="AO428" s="44" t="str">
        <f t="shared" si="299"/>
        <v>País</v>
      </c>
      <c r="AP428" s="34" t="str">
        <f t="shared" si="299"/>
        <v>Número de Empleados de las empresas dedicadas a una actividad económica asociada a la agricultura o la ganadería, según tamaño de la empresa.</v>
      </c>
      <c r="AQ428" s="45">
        <f t="shared" si="299"/>
        <v>44324</v>
      </c>
      <c r="AR428" s="36" t="str">
        <f t="shared" si="299"/>
        <v>Español</v>
      </c>
      <c r="AS428" s="36" t="str">
        <f t="shared" si="299"/>
        <v>Naty</v>
      </c>
      <c r="AT428" s="40" t="str">
        <f t="shared" si="299"/>
        <v>No Aplica</v>
      </c>
      <c r="AU428" s="40" t="str">
        <f t="shared" si="299"/>
        <v>No Aplica</v>
      </c>
      <c r="AV428" s="40" t="str">
        <f t="shared" si="299"/>
        <v>No Aplica</v>
      </c>
      <c r="AW428" s="35">
        <f t="shared" si="299"/>
        <v>100117006</v>
      </c>
      <c r="AX428" s="41" t="e">
        <f t="shared" si="300"/>
        <v>#REF!</v>
      </c>
      <c r="AY428" s="46" t="str">
        <f t="shared" si="300"/>
        <v>Fruta</v>
      </c>
      <c r="AZ428" s="40">
        <f t="shared" si="300"/>
        <v>38</v>
      </c>
      <c r="BA428" s="41" t="e">
        <f>+VLOOKUP($Z428,[3]!Temporalidad[[nombre]:[Columna1]],7,0)</f>
        <v>#REF!</v>
      </c>
      <c r="BB428" s="41" t="e">
        <f>+VLOOKUP($B428,[3]!Tipo_Gráfico[#Data],2,0)</f>
        <v>#REF!</v>
      </c>
      <c r="BC428" s="36" t="str">
        <f t="shared" si="285"/>
        <v>Servicio de Impuestos Internos , Ministerio de Hacienda, Chile</v>
      </c>
      <c r="BD428" s="35" t="e">
        <f>+VLOOKUP($AA428,[3]!unidad_medida[[nombre]:[Columna1]],2,0)</f>
        <v>#REF!</v>
      </c>
      <c r="BE428" s="40" t="str">
        <f t="shared" si="301"/>
        <v>No Aplica</v>
      </c>
      <c r="BF428" s="40" t="str">
        <f t="shared" si="301"/>
        <v>No Aplica</v>
      </c>
      <c r="BG428" s="40" t="str">
        <f t="shared" si="301"/>
        <v>No Aplica</v>
      </c>
      <c r="BH428" s="41" t="e">
        <f>+VLOOKUP($AP428,[3]!Responsables[#Data],3,0)</f>
        <v>#REF!</v>
      </c>
      <c r="BI428" s="41" t="e">
        <f>+VLOOKUP($AA428,[3]!unidad_medida[[nombre]:[Columna1]],5,0)</f>
        <v>#REF!</v>
      </c>
    </row>
    <row r="429" spans="1:61" ht="24" x14ac:dyDescent="0.35">
      <c r="A429" s="58" t="s">
        <v>250</v>
      </c>
      <c r="B429" s="58" t="s">
        <v>251</v>
      </c>
      <c r="C429" s="59">
        <v>4.3</v>
      </c>
      <c r="D429" s="19">
        <f t="shared" si="281"/>
        <v>114</v>
      </c>
      <c r="E429" s="20" t="s">
        <v>237</v>
      </c>
      <c r="F429" s="21"/>
      <c r="G429" s="22"/>
      <c r="H429" s="24">
        <v>100110</v>
      </c>
      <c r="I429" s="23" t="s">
        <v>48</v>
      </c>
      <c r="J429" s="23" t="s">
        <v>48</v>
      </c>
      <c r="K429" s="22"/>
      <c r="L429" s="22"/>
      <c r="M429" s="22"/>
      <c r="N429" s="22"/>
      <c r="O429" s="22"/>
      <c r="P429" s="53" t="str">
        <f>+"Número de Empresas del Sector Agrícola en cultivos de  "&amp;R429&amp;"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429" s="20" t="s">
        <v>238</v>
      </c>
      <c r="R429" s="47" t="s">
        <v>136</v>
      </c>
      <c r="S429" s="48">
        <f>+H429</f>
        <v>100110</v>
      </c>
      <c r="T429" s="28"/>
      <c r="U429" s="28"/>
      <c r="V429" s="28"/>
      <c r="W429" s="28"/>
      <c r="X429" s="28"/>
      <c r="Y429" s="28"/>
      <c r="Z429" s="25"/>
      <c r="AA429" s="29"/>
      <c r="AB429" s="30" t="str">
        <f t="shared" si="302"/>
        <v>Chile</v>
      </c>
      <c r="AC429" s="31" t="str">
        <f t="shared" si="302"/>
        <v>Año 2020</v>
      </c>
      <c r="AD429" s="32" t="s">
        <v>239</v>
      </c>
      <c r="AE429" s="30" t="s">
        <v>138</v>
      </c>
      <c r="AG429" s="33" t="str">
        <f t="shared" si="275"/>
        <v>Informe 1</v>
      </c>
      <c r="AH429" s="34" t="s">
        <v>240</v>
      </c>
      <c r="AI429" s="34" t="str">
        <f t="shared" si="267"/>
        <v>Ventas estimadas de empresas dedicadas a agricultura y/o ganadería</v>
      </c>
      <c r="AJ429" s="34" t="str">
        <f t="shared" si="276"/>
        <v>Número de Empresas del Sector Agrícola en cultivos de  Legumbres  según la Categoría de Tamaño Específica del Servicio de Impuestos Internos de Chile para el Año 2020 (USD)</v>
      </c>
      <c r="AK429" s="35" t="str">
        <f t="shared" si="303"/>
        <v>Año 2020</v>
      </c>
      <c r="AL429" s="34" t="str">
        <f t="shared" si="303"/>
        <v>venta estimada, empresas en agricultura, cultivos, actividad económica, agricultura, ganadería</v>
      </c>
      <c r="AM429" s="36">
        <f t="shared" si="277"/>
        <v>0</v>
      </c>
      <c r="AN429" s="44" t="str">
        <f t="shared" ref="AN429:AZ444" si="306">+AN428</f>
        <v>CHL</v>
      </c>
      <c r="AO429" s="44" t="str">
        <f t="shared" si="306"/>
        <v>País</v>
      </c>
      <c r="AP429" s="34" t="str">
        <f t="shared" si="306"/>
        <v>Número de Empleados de las empresas dedicadas a una actividad económica asociada a la agricultura o la ganadería, según tamaño de la empresa.</v>
      </c>
      <c r="AQ429" s="45">
        <f t="shared" si="306"/>
        <v>44324</v>
      </c>
      <c r="AR429" s="36" t="str">
        <f t="shared" si="306"/>
        <v>Español</v>
      </c>
      <c r="AS429" s="36" t="str">
        <f t="shared" si="306"/>
        <v>Naty</v>
      </c>
      <c r="AT429" s="40" t="str">
        <f t="shared" si="306"/>
        <v>No Aplica</v>
      </c>
      <c r="AU429" s="40" t="str">
        <f t="shared" si="306"/>
        <v>No Aplica</v>
      </c>
      <c r="AV429" s="40" t="str">
        <f t="shared" si="306"/>
        <v>No Aplica</v>
      </c>
      <c r="AW429" s="35">
        <f t="shared" si="306"/>
        <v>100117006</v>
      </c>
      <c r="AX429" s="41" t="e">
        <f t="shared" si="306"/>
        <v>#REF!</v>
      </c>
      <c r="AY429" s="46" t="str">
        <f t="shared" si="306"/>
        <v>Fruta</v>
      </c>
      <c r="AZ429" s="40">
        <f t="shared" si="306"/>
        <v>38</v>
      </c>
      <c r="BA429" s="41" t="e">
        <f>+VLOOKUP($Z429,[3]!Temporalidad[[nombre]:[Columna1]],7,0)</f>
        <v>#REF!</v>
      </c>
      <c r="BB429" s="41" t="e">
        <f>+VLOOKUP($B429,[3]!Tipo_Gráfico[#Data],2,0)</f>
        <v>#REF!</v>
      </c>
      <c r="BC429" s="36" t="str">
        <f t="shared" si="285"/>
        <v>Servicio de Impuestos Internos , Ministerio de Hacienda, Chile</v>
      </c>
      <c r="BD429" s="35" t="e">
        <f>+VLOOKUP($AA429,[3]!unidad_medida[[nombre]:[Columna1]],2,0)</f>
        <v>#REF!</v>
      </c>
      <c r="BE429" s="40" t="str">
        <f t="shared" ref="BE429:BG444" si="307">+BE428</f>
        <v>No Aplica</v>
      </c>
      <c r="BF429" s="40" t="str">
        <f t="shared" si="307"/>
        <v>No Aplica</v>
      </c>
      <c r="BG429" s="40" t="str">
        <f t="shared" si="307"/>
        <v>No Aplica</v>
      </c>
      <c r="BH429" s="41" t="e">
        <f>+VLOOKUP($AP429,[3]!Responsables[#Data],3,0)</f>
        <v>#REF!</v>
      </c>
      <c r="BI429" s="41" t="e">
        <f>+VLOOKUP($AA429,[3]!unidad_medida[[nombre]:[Columna1]],5,0)</f>
        <v>#REF!</v>
      </c>
    </row>
    <row r="430" spans="1:61" ht="24" x14ac:dyDescent="0.35">
      <c r="A430" s="58" t="s">
        <v>250</v>
      </c>
      <c r="B430" s="58" t="s">
        <v>251</v>
      </c>
      <c r="C430" s="59">
        <v>4.3</v>
      </c>
      <c r="D430" s="19">
        <f t="shared" si="281"/>
        <v>115</v>
      </c>
      <c r="E430" s="20" t="s">
        <v>237</v>
      </c>
      <c r="F430" s="21"/>
      <c r="G430" s="22"/>
      <c r="H430" s="24">
        <v>100111</v>
      </c>
      <c r="I430" s="23" t="s">
        <v>48</v>
      </c>
      <c r="J430" s="23" t="s">
        <v>48</v>
      </c>
      <c r="K430" s="22"/>
      <c r="L430" s="22"/>
      <c r="M430" s="22"/>
      <c r="N430" s="22"/>
      <c r="O430" s="22"/>
      <c r="P430" s="53" t="str">
        <f t="shared" ref="P430:P435" si="308">+"Número de Empresas del Sector Agrícola en cultivos de  "&amp;R430&amp;"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430" s="20" t="str">
        <f>+Q429</f>
        <v>Informe 1</v>
      </c>
      <c r="R430" s="47" t="s">
        <v>140</v>
      </c>
      <c r="S430" s="48">
        <f t="shared" ref="S430:S435" si="309">+H430</f>
        <v>100111</v>
      </c>
      <c r="T430" s="28"/>
      <c r="U430" s="28"/>
      <c r="V430" s="28"/>
      <c r="W430" s="28"/>
      <c r="X430" s="28"/>
      <c r="Y430" s="28"/>
      <c r="Z430" s="25"/>
      <c r="AA430" s="29"/>
      <c r="AB430" s="30" t="str">
        <f t="shared" ref="AB430:AE445" si="310">+AB429</f>
        <v>Chile</v>
      </c>
      <c r="AC430" s="31" t="str">
        <f t="shared" si="310"/>
        <v>Año 2020</v>
      </c>
      <c r="AD430" s="32" t="str">
        <f>+AD429</f>
        <v>empleados</v>
      </c>
      <c r="AE430" s="30" t="str">
        <f t="shared" ref="AE430:AE435" si="311">+AE429</f>
        <v>Empleados</v>
      </c>
      <c r="AG430" s="33" t="str">
        <f t="shared" si="275"/>
        <v>Informe 1</v>
      </c>
      <c r="AH430" s="34" t="str">
        <f t="shared" si="283"/>
        <v>Número de Empleados</v>
      </c>
      <c r="AI430" s="34" t="str">
        <f t="shared" si="267"/>
        <v>Ventas estimadas de empresas dedicadas a agricultura y/o ganadería</v>
      </c>
      <c r="AJ430" s="34" t="str">
        <f t="shared" si="276"/>
        <v>Número de Empresas del Sector Agrícola en cultivos de  Cereales  según la Categoría de Tamaño Específica del Servicio de Impuestos Internos de Chile para el Año 2020 (USD)</v>
      </c>
      <c r="AK430" s="35" t="str">
        <f t="shared" ref="AK430:AL445" si="312">+AK429</f>
        <v>Año 2020</v>
      </c>
      <c r="AL430" s="34" t="str">
        <f t="shared" si="312"/>
        <v>venta estimada, empresas en agricultura, cultivos, actividad económica, agricultura, ganadería</v>
      </c>
      <c r="AM430" s="36">
        <f t="shared" si="277"/>
        <v>0</v>
      </c>
      <c r="AN430" s="44" t="str">
        <f t="shared" si="306"/>
        <v>CHL</v>
      </c>
      <c r="AO430" s="44" t="str">
        <f t="shared" si="306"/>
        <v>País</v>
      </c>
      <c r="AP430" s="34" t="str">
        <f t="shared" si="306"/>
        <v>Número de Empleados de las empresas dedicadas a una actividad económica asociada a la agricultura o la ganadería, según tamaño de la empresa.</v>
      </c>
      <c r="AQ430" s="45">
        <f t="shared" si="306"/>
        <v>44324</v>
      </c>
      <c r="AR430" s="36" t="str">
        <f t="shared" si="306"/>
        <v>Español</v>
      </c>
      <c r="AS430" s="36" t="str">
        <f t="shared" si="306"/>
        <v>Naty</v>
      </c>
      <c r="AT430" s="40" t="str">
        <f t="shared" si="306"/>
        <v>No Aplica</v>
      </c>
      <c r="AU430" s="40" t="str">
        <f t="shared" si="306"/>
        <v>No Aplica</v>
      </c>
      <c r="AV430" s="40" t="str">
        <f t="shared" si="306"/>
        <v>No Aplica</v>
      </c>
      <c r="AW430" s="35">
        <f t="shared" si="306"/>
        <v>100117006</v>
      </c>
      <c r="AX430" s="41" t="e">
        <f t="shared" si="306"/>
        <v>#REF!</v>
      </c>
      <c r="AY430" s="46" t="str">
        <f t="shared" si="306"/>
        <v>Fruta</v>
      </c>
      <c r="AZ430" s="40">
        <f t="shared" si="306"/>
        <v>38</v>
      </c>
      <c r="BA430" s="41" t="e">
        <f>+VLOOKUP($Z430,[3]!Temporalidad[[nombre]:[Columna1]],7,0)</f>
        <v>#REF!</v>
      </c>
      <c r="BB430" s="41" t="e">
        <f>+VLOOKUP($B430,[3]!Tipo_Gráfico[#Data],2,0)</f>
        <v>#REF!</v>
      </c>
      <c r="BC430" s="36" t="str">
        <f t="shared" si="285"/>
        <v>Servicio de Impuestos Internos , Ministerio de Hacienda, Chile</v>
      </c>
      <c r="BD430" s="35" t="e">
        <f>+VLOOKUP($AA430,[3]!unidad_medida[[nombre]:[Columna1]],2,0)</f>
        <v>#REF!</v>
      </c>
      <c r="BE430" s="40" t="str">
        <f t="shared" si="307"/>
        <v>No Aplica</v>
      </c>
      <c r="BF430" s="40" t="str">
        <f t="shared" si="307"/>
        <v>No Aplica</v>
      </c>
      <c r="BG430" s="40" t="str">
        <f t="shared" si="307"/>
        <v>No Aplica</v>
      </c>
      <c r="BH430" s="41" t="e">
        <f>+VLOOKUP($AP430,[3]!Responsables[#Data],3,0)</f>
        <v>#REF!</v>
      </c>
      <c r="BI430" s="41" t="e">
        <f>+VLOOKUP($AA430,[3]!unidad_medida[[nombre]:[Columna1]],5,0)</f>
        <v>#REF!</v>
      </c>
    </row>
    <row r="431" spans="1:61" ht="24" x14ac:dyDescent="0.35">
      <c r="A431" s="58" t="s">
        <v>250</v>
      </c>
      <c r="B431" s="58" t="s">
        <v>251</v>
      </c>
      <c r="C431" s="59">
        <v>4.3</v>
      </c>
      <c r="D431" s="19">
        <f t="shared" si="281"/>
        <v>116</v>
      </c>
      <c r="E431" s="20" t="s">
        <v>237</v>
      </c>
      <c r="F431" s="21"/>
      <c r="G431" s="22"/>
      <c r="H431" s="24">
        <v>100112</v>
      </c>
      <c r="I431" s="23" t="s">
        <v>48</v>
      </c>
      <c r="J431" s="23" t="s">
        <v>48</v>
      </c>
      <c r="K431" s="22"/>
      <c r="L431" s="22"/>
      <c r="M431" s="22"/>
      <c r="N431" s="22"/>
      <c r="O431" s="22"/>
      <c r="P431" s="53" t="str">
        <f t="shared" si="308"/>
        <v>Número de Empresas del Sector Agrícola en cultivos de  Hortalizas  según la Categoría de Tamaño Específica del Servicio de Impuestos Internos de Chile para el Año 2020 (USD)</v>
      </c>
      <c r="Q431" s="20" t="str">
        <f t="shared" ref="Q431:Q435" si="313">+Q430</f>
        <v>Informe 1</v>
      </c>
      <c r="R431" s="47" t="s">
        <v>142</v>
      </c>
      <c r="S431" s="48">
        <f t="shared" si="309"/>
        <v>100112</v>
      </c>
      <c r="T431" s="28"/>
      <c r="U431" s="28"/>
      <c r="V431" s="28"/>
      <c r="W431" s="28"/>
      <c r="X431" s="28"/>
      <c r="Y431" s="28"/>
      <c r="Z431" s="25"/>
      <c r="AA431" s="29"/>
      <c r="AB431" s="30" t="str">
        <f t="shared" si="310"/>
        <v>Chile</v>
      </c>
      <c r="AC431" s="31" t="str">
        <f t="shared" si="310"/>
        <v>Año 2020</v>
      </c>
      <c r="AD431" s="32" t="str">
        <f t="shared" si="310"/>
        <v>empleados</v>
      </c>
      <c r="AE431" s="30" t="str">
        <f t="shared" si="311"/>
        <v>Empleados</v>
      </c>
      <c r="AG431" s="33" t="str">
        <f t="shared" si="275"/>
        <v>Informe 1</v>
      </c>
      <c r="AH431" s="34" t="str">
        <f t="shared" si="283"/>
        <v>Número de Empleados</v>
      </c>
      <c r="AI431" s="34" t="str">
        <f t="shared" si="267"/>
        <v>Ventas estimadas de empresas dedicadas a agricultura y/o ganadería</v>
      </c>
      <c r="AJ431" s="34" t="str">
        <f t="shared" si="276"/>
        <v>Número de Empresas del Sector Agrícola en cultivos de  Hortalizas  según la Categoría de Tamaño Específica del Servicio de Impuestos Internos de Chile para el Año 2020 (USD)</v>
      </c>
      <c r="AK431" s="35" t="str">
        <f t="shared" si="312"/>
        <v>Año 2020</v>
      </c>
      <c r="AL431" s="34" t="str">
        <f t="shared" si="312"/>
        <v>venta estimada, empresas en agricultura, cultivos, actividad económica, agricultura, ganadería</v>
      </c>
      <c r="AM431" s="36">
        <f t="shared" si="277"/>
        <v>0</v>
      </c>
      <c r="AN431" s="44" t="str">
        <f t="shared" si="306"/>
        <v>CHL</v>
      </c>
      <c r="AO431" s="44" t="str">
        <f t="shared" si="306"/>
        <v>País</v>
      </c>
      <c r="AP431" s="34" t="str">
        <f t="shared" si="306"/>
        <v>Número de Empleados de las empresas dedicadas a una actividad económica asociada a la agricultura o la ganadería, según tamaño de la empresa.</v>
      </c>
      <c r="AQ431" s="45">
        <f t="shared" si="306"/>
        <v>44324</v>
      </c>
      <c r="AR431" s="36" t="str">
        <f t="shared" si="306"/>
        <v>Español</v>
      </c>
      <c r="AS431" s="36" t="str">
        <f t="shared" si="306"/>
        <v>Naty</v>
      </c>
      <c r="AT431" s="40" t="str">
        <f t="shared" si="306"/>
        <v>No Aplica</v>
      </c>
      <c r="AU431" s="40" t="str">
        <f t="shared" si="306"/>
        <v>No Aplica</v>
      </c>
      <c r="AV431" s="40" t="str">
        <f t="shared" si="306"/>
        <v>No Aplica</v>
      </c>
      <c r="AW431" s="35">
        <f t="shared" si="306"/>
        <v>100117006</v>
      </c>
      <c r="AX431" s="41" t="e">
        <f t="shared" si="306"/>
        <v>#REF!</v>
      </c>
      <c r="AY431" s="46" t="str">
        <f t="shared" si="306"/>
        <v>Fruta</v>
      </c>
      <c r="AZ431" s="40">
        <f t="shared" si="306"/>
        <v>38</v>
      </c>
      <c r="BA431" s="41" t="e">
        <f>+VLOOKUP($Z431,[3]!Temporalidad[[nombre]:[Columna1]],7,0)</f>
        <v>#REF!</v>
      </c>
      <c r="BB431" s="41" t="e">
        <f>+VLOOKUP($B431,[3]!Tipo_Gráfico[#Data],2,0)</f>
        <v>#REF!</v>
      </c>
      <c r="BC431" s="36" t="str">
        <f t="shared" si="285"/>
        <v>Servicio de Impuestos Internos , Ministerio de Hacienda, Chile</v>
      </c>
      <c r="BD431" s="35" t="e">
        <f>+VLOOKUP($AA431,[3]!unidad_medida[[nombre]:[Columna1]],2,0)</f>
        <v>#REF!</v>
      </c>
      <c r="BE431" s="40" t="str">
        <f t="shared" si="307"/>
        <v>No Aplica</v>
      </c>
      <c r="BF431" s="40" t="str">
        <f t="shared" si="307"/>
        <v>No Aplica</v>
      </c>
      <c r="BG431" s="40" t="str">
        <f t="shared" si="307"/>
        <v>No Aplica</v>
      </c>
      <c r="BH431" s="41" t="e">
        <f>+VLOOKUP($AP431,[3]!Responsables[#Data],3,0)</f>
        <v>#REF!</v>
      </c>
      <c r="BI431" s="41" t="e">
        <f>+VLOOKUP($AA431,[3]!unidad_medida[[nombre]:[Columna1]],5,0)</f>
        <v>#REF!</v>
      </c>
    </row>
    <row r="432" spans="1:61" ht="24" x14ac:dyDescent="0.35">
      <c r="A432" s="58" t="s">
        <v>250</v>
      </c>
      <c r="B432" s="58" t="s">
        <v>251</v>
      </c>
      <c r="C432" s="59">
        <v>4.3</v>
      </c>
      <c r="D432" s="19">
        <f t="shared" si="281"/>
        <v>117</v>
      </c>
      <c r="E432" s="20" t="s">
        <v>237</v>
      </c>
      <c r="F432" s="21"/>
      <c r="G432" s="22"/>
      <c r="H432" s="24">
        <v>100113</v>
      </c>
      <c r="I432" s="23" t="s">
        <v>48</v>
      </c>
      <c r="J432" s="23" t="s">
        <v>48</v>
      </c>
      <c r="K432" s="22"/>
      <c r="L432" s="22"/>
      <c r="M432" s="22"/>
      <c r="N432" s="22"/>
      <c r="O432" s="22"/>
      <c r="P432" s="53" t="str">
        <f t="shared" si="308"/>
        <v>Número de Empresas del Sector Agrícola en cultivos de  Industriales  según la Categoría de Tamaño Específica del Servicio de Impuestos Internos de Chile para el Año 2020 (USD)</v>
      </c>
      <c r="Q432" s="20" t="str">
        <f t="shared" si="313"/>
        <v>Informe 1</v>
      </c>
      <c r="R432" s="47" t="s">
        <v>144</v>
      </c>
      <c r="S432" s="48">
        <f t="shared" si="309"/>
        <v>100113</v>
      </c>
      <c r="T432" s="28"/>
      <c r="U432" s="28"/>
      <c r="V432" s="28"/>
      <c r="W432" s="28"/>
      <c r="X432" s="28"/>
      <c r="Y432" s="28"/>
      <c r="Z432" s="25"/>
      <c r="AA432" s="29"/>
      <c r="AB432" s="30" t="str">
        <f t="shared" si="310"/>
        <v>Chile</v>
      </c>
      <c r="AC432" s="31" t="str">
        <f t="shared" si="310"/>
        <v>Año 2020</v>
      </c>
      <c r="AD432" s="32" t="str">
        <f t="shared" si="310"/>
        <v>empleados</v>
      </c>
      <c r="AE432" s="30" t="str">
        <f t="shared" si="311"/>
        <v>Empleados</v>
      </c>
      <c r="AG432" s="33" t="str">
        <f t="shared" si="275"/>
        <v>Informe 1</v>
      </c>
      <c r="AH432" s="34" t="str">
        <f t="shared" si="283"/>
        <v>Número de Empleados</v>
      </c>
      <c r="AI432" s="34" t="str">
        <f t="shared" si="283"/>
        <v>Ventas estimadas de empresas dedicadas a agricultura y/o ganadería</v>
      </c>
      <c r="AJ432" s="34" t="str">
        <f t="shared" si="276"/>
        <v>Número de Empresas del Sector Agrícola en cultivos de  Industriales  según la Categoría de Tamaño Específica del Servicio de Impuestos Internos de Chile para el Año 2020 (USD)</v>
      </c>
      <c r="AK432" s="35" t="str">
        <f t="shared" si="312"/>
        <v>Año 2020</v>
      </c>
      <c r="AL432" s="34" t="str">
        <f t="shared" si="312"/>
        <v>venta estimada, empresas en agricultura, cultivos, actividad económica, agricultura, ganadería</v>
      </c>
      <c r="AM432" s="36">
        <f t="shared" si="277"/>
        <v>0</v>
      </c>
      <c r="AN432" s="44" t="str">
        <f t="shared" si="306"/>
        <v>CHL</v>
      </c>
      <c r="AO432" s="44" t="str">
        <f t="shared" si="306"/>
        <v>País</v>
      </c>
      <c r="AP432" s="34" t="str">
        <f t="shared" si="306"/>
        <v>Número de Empleados de las empresas dedicadas a una actividad económica asociada a la agricultura o la ganadería, según tamaño de la empresa.</v>
      </c>
      <c r="AQ432" s="45">
        <f t="shared" si="306"/>
        <v>44324</v>
      </c>
      <c r="AR432" s="36" t="str">
        <f t="shared" si="306"/>
        <v>Español</v>
      </c>
      <c r="AS432" s="36" t="str">
        <f t="shared" si="306"/>
        <v>Naty</v>
      </c>
      <c r="AT432" s="40" t="str">
        <f t="shared" si="306"/>
        <v>No Aplica</v>
      </c>
      <c r="AU432" s="40" t="str">
        <f t="shared" si="306"/>
        <v>No Aplica</v>
      </c>
      <c r="AV432" s="40" t="str">
        <f t="shared" si="306"/>
        <v>No Aplica</v>
      </c>
      <c r="AW432" s="35">
        <f t="shared" si="306"/>
        <v>100117006</v>
      </c>
      <c r="AX432" s="41" t="e">
        <f t="shared" si="306"/>
        <v>#REF!</v>
      </c>
      <c r="AY432" s="46" t="str">
        <f t="shared" si="306"/>
        <v>Fruta</v>
      </c>
      <c r="AZ432" s="40">
        <f t="shared" si="306"/>
        <v>38</v>
      </c>
      <c r="BA432" s="41" t="e">
        <f>+VLOOKUP($Z432,[3]!Temporalidad[[nombre]:[Columna1]],7,0)</f>
        <v>#REF!</v>
      </c>
      <c r="BB432" s="41" t="e">
        <f>+VLOOKUP($B432,[3]!Tipo_Gráfico[#Data],2,0)</f>
        <v>#REF!</v>
      </c>
      <c r="BC432" s="36" t="str">
        <f t="shared" si="285"/>
        <v>Servicio de Impuestos Internos , Ministerio de Hacienda, Chile</v>
      </c>
      <c r="BD432" s="35" t="e">
        <f>+VLOOKUP($AA432,[3]!unidad_medida[[nombre]:[Columna1]],2,0)</f>
        <v>#REF!</v>
      </c>
      <c r="BE432" s="40" t="str">
        <f t="shared" si="307"/>
        <v>No Aplica</v>
      </c>
      <c r="BF432" s="40" t="str">
        <f t="shared" si="307"/>
        <v>No Aplica</v>
      </c>
      <c r="BG432" s="40" t="str">
        <f t="shared" si="307"/>
        <v>No Aplica</v>
      </c>
      <c r="BH432" s="41" t="e">
        <f>+VLOOKUP($AP432,[3]!Responsables[#Data],3,0)</f>
        <v>#REF!</v>
      </c>
      <c r="BI432" s="41" t="e">
        <f>+VLOOKUP($AA432,[3]!unidad_medida[[nombre]:[Columna1]],5,0)</f>
        <v>#REF!</v>
      </c>
    </row>
    <row r="433" spans="1:61" ht="24" x14ac:dyDescent="0.35">
      <c r="A433" s="58" t="s">
        <v>250</v>
      </c>
      <c r="B433" s="58" t="s">
        <v>251</v>
      </c>
      <c r="C433" s="59">
        <v>4.3</v>
      </c>
      <c r="D433" s="19">
        <f t="shared" si="281"/>
        <v>118</v>
      </c>
      <c r="E433" s="20" t="s">
        <v>237</v>
      </c>
      <c r="F433" s="21"/>
      <c r="G433" s="22"/>
      <c r="H433" s="24">
        <v>100114</v>
      </c>
      <c r="I433" s="23" t="s">
        <v>48</v>
      </c>
      <c r="J433" s="23" t="s">
        <v>48</v>
      </c>
      <c r="K433" s="22"/>
      <c r="L433" s="22"/>
      <c r="M433" s="22"/>
      <c r="N433" s="22"/>
      <c r="O433" s="22"/>
      <c r="P433" s="53" t="str">
        <f t="shared" si="308"/>
        <v>Número de Empresas del Sector Agrícola en cultivos de  Tubérculos  según la Categoría de Tamaño Específica del Servicio de Impuestos Internos de Chile para el Año 2020 (USD)</v>
      </c>
      <c r="Q433" s="20" t="str">
        <f t="shared" si="313"/>
        <v>Informe 1</v>
      </c>
      <c r="R433" s="47" t="s">
        <v>146</v>
      </c>
      <c r="S433" s="48">
        <f t="shared" si="309"/>
        <v>100114</v>
      </c>
      <c r="T433" s="28"/>
      <c r="U433" s="28"/>
      <c r="V433" s="28"/>
      <c r="W433" s="28"/>
      <c r="X433" s="28"/>
      <c r="Y433" s="28"/>
      <c r="Z433" s="25"/>
      <c r="AA433" s="29"/>
      <c r="AB433" s="30" t="str">
        <f t="shared" si="310"/>
        <v>Chile</v>
      </c>
      <c r="AC433" s="31" t="str">
        <f t="shared" si="310"/>
        <v>Año 2020</v>
      </c>
      <c r="AD433" s="32" t="str">
        <f t="shared" si="310"/>
        <v>empleados</v>
      </c>
      <c r="AE433" s="30" t="str">
        <f t="shared" si="311"/>
        <v>Empleados</v>
      </c>
      <c r="AG433" s="33" t="str">
        <f t="shared" si="275"/>
        <v>Informe 1</v>
      </c>
      <c r="AH433" s="34" t="str">
        <f t="shared" ref="AH433:AI448" si="314">+AH432</f>
        <v>Número de Empleados</v>
      </c>
      <c r="AI433" s="34" t="str">
        <f t="shared" si="314"/>
        <v>Ventas estimadas de empresas dedicadas a agricultura y/o ganadería</v>
      </c>
      <c r="AJ433" s="34" t="str">
        <f t="shared" si="276"/>
        <v>Número de Empresas del Sector Agrícola en cultivos de  Tubérculos  según la Categoría de Tamaño Específica del Servicio de Impuestos Internos de Chile para el Año 2020 (USD)</v>
      </c>
      <c r="AK433" s="35" t="str">
        <f t="shared" si="312"/>
        <v>Año 2020</v>
      </c>
      <c r="AL433" s="34" t="str">
        <f t="shared" si="312"/>
        <v>venta estimada, empresas en agricultura, cultivos, actividad económica, agricultura, ganadería</v>
      </c>
      <c r="AM433" s="36">
        <f t="shared" si="277"/>
        <v>0</v>
      </c>
      <c r="AN433" s="44" t="str">
        <f t="shared" si="306"/>
        <v>CHL</v>
      </c>
      <c r="AO433" s="44" t="str">
        <f t="shared" si="306"/>
        <v>País</v>
      </c>
      <c r="AP433" s="34" t="str">
        <f t="shared" si="306"/>
        <v>Número de Empleados de las empresas dedicadas a una actividad económica asociada a la agricultura o la ganadería, según tamaño de la empresa.</v>
      </c>
      <c r="AQ433" s="45">
        <f t="shared" si="306"/>
        <v>44324</v>
      </c>
      <c r="AR433" s="36" t="str">
        <f t="shared" si="306"/>
        <v>Español</v>
      </c>
      <c r="AS433" s="36" t="str">
        <f t="shared" si="306"/>
        <v>Naty</v>
      </c>
      <c r="AT433" s="40" t="str">
        <f t="shared" si="306"/>
        <v>No Aplica</v>
      </c>
      <c r="AU433" s="40" t="str">
        <f t="shared" si="306"/>
        <v>No Aplica</v>
      </c>
      <c r="AV433" s="40" t="str">
        <f t="shared" si="306"/>
        <v>No Aplica</v>
      </c>
      <c r="AW433" s="35">
        <f t="shared" si="306"/>
        <v>100117006</v>
      </c>
      <c r="AX433" s="41" t="e">
        <f t="shared" si="306"/>
        <v>#REF!</v>
      </c>
      <c r="AY433" s="46" t="str">
        <f t="shared" si="306"/>
        <v>Fruta</v>
      </c>
      <c r="AZ433" s="40">
        <f t="shared" si="306"/>
        <v>38</v>
      </c>
      <c r="BA433" s="41" t="e">
        <f>+VLOOKUP($Z433,[3]!Temporalidad[[nombre]:[Columna1]],7,0)</f>
        <v>#REF!</v>
      </c>
      <c r="BB433" s="41" t="e">
        <f>+VLOOKUP($B433,[3]!Tipo_Gráfico[#Data],2,0)</f>
        <v>#REF!</v>
      </c>
      <c r="BC433" s="36" t="str">
        <f t="shared" si="285"/>
        <v>Servicio de Impuestos Internos , Ministerio de Hacienda, Chile</v>
      </c>
      <c r="BD433" s="35" t="e">
        <f>+VLOOKUP($AA433,[3]!unidad_medida[[nombre]:[Columna1]],2,0)</f>
        <v>#REF!</v>
      </c>
      <c r="BE433" s="40" t="str">
        <f t="shared" si="307"/>
        <v>No Aplica</v>
      </c>
      <c r="BF433" s="40" t="str">
        <f t="shared" si="307"/>
        <v>No Aplica</v>
      </c>
      <c r="BG433" s="40" t="str">
        <f t="shared" si="307"/>
        <v>No Aplica</v>
      </c>
      <c r="BH433" s="41" t="e">
        <f>+VLOOKUP($AP433,[3]!Responsables[#Data],3,0)</f>
        <v>#REF!</v>
      </c>
      <c r="BI433" s="41" t="e">
        <f>+VLOOKUP($AA433,[3]!unidad_medida[[nombre]:[Columna1]],5,0)</f>
        <v>#REF!</v>
      </c>
    </row>
    <row r="434" spans="1:61" ht="24" x14ac:dyDescent="0.35">
      <c r="A434" s="58" t="s">
        <v>250</v>
      </c>
      <c r="B434" s="58" t="s">
        <v>251</v>
      </c>
      <c r="C434" s="59">
        <v>4.3</v>
      </c>
      <c r="D434" s="19">
        <f t="shared" si="281"/>
        <v>119</v>
      </c>
      <c r="E434" s="20" t="s">
        <v>237</v>
      </c>
      <c r="F434" s="21"/>
      <c r="G434" s="22"/>
      <c r="H434" s="24">
        <v>100115</v>
      </c>
      <c r="I434" s="23" t="s">
        <v>48</v>
      </c>
      <c r="J434" s="23" t="s">
        <v>48</v>
      </c>
      <c r="K434" s="22"/>
      <c r="L434" s="22"/>
      <c r="M434" s="22"/>
      <c r="N434" s="22"/>
      <c r="O434" s="22"/>
      <c r="P434" s="53" t="str">
        <f t="shared" si="308"/>
        <v>Número de Empresas del Sector Agrícola en cultivos de  Semillas  según la Categoría de Tamaño Específica del Servicio de Impuestos Internos de Chile para el Año 2020 (USD)</v>
      </c>
      <c r="Q434" s="20" t="str">
        <f t="shared" si="313"/>
        <v>Informe 1</v>
      </c>
      <c r="R434" s="47" t="s">
        <v>148</v>
      </c>
      <c r="S434" s="48">
        <f t="shared" si="309"/>
        <v>100115</v>
      </c>
      <c r="T434" s="28"/>
      <c r="U434" s="28"/>
      <c r="V434" s="28"/>
      <c r="W434" s="28"/>
      <c r="X434" s="28"/>
      <c r="Y434" s="28"/>
      <c r="Z434" s="25"/>
      <c r="AA434" s="29"/>
      <c r="AB434" s="30" t="str">
        <f t="shared" si="310"/>
        <v>Chile</v>
      </c>
      <c r="AC434" s="31" t="str">
        <f t="shared" si="310"/>
        <v>Año 2020</v>
      </c>
      <c r="AD434" s="32" t="str">
        <f t="shared" si="310"/>
        <v>empleados</v>
      </c>
      <c r="AE434" s="30" t="str">
        <f t="shared" si="311"/>
        <v>Empleados</v>
      </c>
      <c r="AG434" s="33" t="str">
        <f t="shared" si="275"/>
        <v>Informe 1</v>
      </c>
      <c r="AH434" s="34" t="str">
        <f t="shared" si="314"/>
        <v>Número de Empleados</v>
      </c>
      <c r="AI434" s="34" t="str">
        <f t="shared" si="314"/>
        <v>Ventas estimadas de empresas dedicadas a agricultura y/o ganadería</v>
      </c>
      <c r="AJ434" s="34" t="str">
        <f t="shared" si="276"/>
        <v>Número de Empresas del Sector Agrícola en cultivos de  Semillas  según la Categoría de Tamaño Específica del Servicio de Impuestos Internos de Chile para el Año 2020 (USD)</v>
      </c>
      <c r="AK434" s="35" t="str">
        <f t="shared" si="312"/>
        <v>Año 2020</v>
      </c>
      <c r="AL434" s="34" t="str">
        <f t="shared" si="312"/>
        <v>venta estimada, empresas en agricultura, cultivos, actividad económica, agricultura, ganadería</v>
      </c>
      <c r="AM434" s="36">
        <f t="shared" si="277"/>
        <v>0</v>
      </c>
      <c r="AN434" s="44" t="str">
        <f t="shared" si="306"/>
        <v>CHL</v>
      </c>
      <c r="AO434" s="44" t="str">
        <f t="shared" si="306"/>
        <v>País</v>
      </c>
      <c r="AP434" s="34" t="str">
        <f t="shared" si="306"/>
        <v>Número de Empleados de las empresas dedicadas a una actividad económica asociada a la agricultura o la ganadería, según tamaño de la empresa.</v>
      </c>
      <c r="AQ434" s="45">
        <f t="shared" si="306"/>
        <v>44324</v>
      </c>
      <c r="AR434" s="36" t="str">
        <f t="shared" si="306"/>
        <v>Español</v>
      </c>
      <c r="AS434" s="36" t="str">
        <f t="shared" si="306"/>
        <v>Naty</v>
      </c>
      <c r="AT434" s="40" t="str">
        <f t="shared" si="306"/>
        <v>No Aplica</v>
      </c>
      <c r="AU434" s="40" t="str">
        <f t="shared" si="306"/>
        <v>No Aplica</v>
      </c>
      <c r="AV434" s="40" t="str">
        <f t="shared" si="306"/>
        <v>No Aplica</v>
      </c>
      <c r="AW434" s="35">
        <f t="shared" si="306"/>
        <v>100117006</v>
      </c>
      <c r="AX434" s="41" t="e">
        <f t="shared" si="306"/>
        <v>#REF!</v>
      </c>
      <c r="AY434" s="46" t="str">
        <f t="shared" si="306"/>
        <v>Fruta</v>
      </c>
      <c r="AZ434" s="40">
        <f t="shared" si="306"/>
        <v>38</v>
      </c>
      <c r="BA434" s="41" t="e">
        <f>+VLOOKUP($Z434,[3]!Temporalidad[[nombre]:[Columna1]],7,0)</f>
        <v>#REF!</v>
      </c>
      <c r="BB434" s="41" t="e">
        <f>+VLOOKUP($B434,[3]!Tipo_Gráfico[#Data],2,0)</f>
        <v>#REF!</v>
      </c>
      <c r="BC434" s="36" t="str">
        <f t="shared" si="285"/>
        <v>Servicio de Impuestos Internos , Ministerio de Hacienda, Chile</v>
      </c>
      <c r="BD434" s="35" t="e">
        <f>+VLOOKUP($AA434,[3]!unidad_medida[[nombre]:[Columna1]],2,0)</f>
        <v>#REF!</v>
      </c>
      <c r="BE434" s="40" t="str">
        <f t="shared" si="307"/>
        <v>No Aplica</v>
      </c>
      <c r="BF434" s="40" t="str">
        <f t="shared" si="307"/>
        <v>No Aplica</v>
      </c>
      <c r="BG434" s="40" t="str">
        <f t="shared" si="307"/>
        <v>No Aplica</v>
      </c>
      <c r="BH434" s="41" t="e">
        <f>+VLOOKUP($AP434,[3]!Responsables[#Data],3,0)</f>
        <v>#REF!</v>
      </c>
      <c r="BI434" s="41" t="e">
        <f>+VLOOKUP($AA434,[3]!unidad_medida[[nombre]:[Columna1]],5,0)</f>
        <v>#REF!</v>
      </c>
    </row>
    <row r="435" spans="1:61" ht="24" x14ac:dyDescent="0.35">
      <c r="A435" s="58" t="s">
        <v>250</v>
      </c>
      <c r="B435" s="58" t="s">
        <v>251</v>
      </c>
      <c r="C435" s="59">
        <v>4.3</v>
      </c>
      <c r="D435" s="19">
        <f t="shared" si="281"/>
        <v>120</v>
      </c>
      <c r="E435" s="20" t="s">
        <v>237</v>
      </c>
      <c r="F435" s="21"/>
      <c r="G435" s="22"/>
      <c r="H435" s="24">
        <v>100117</v>
      </c>
      <c r="I435" s="23" t="s">
        <v>48</v>
      </c>
      <c r="J435" s="23" t="s">
        <v>48</v>
      </c>
      <c r="K435" s="22"/>
      <c r="L435" s="22"/>
      <c r="M435" s="22"/>
      <c r="N435" s="22"/>
      <c r="O435" s="22"/>
      <c r="P435" s="53" t="str">
        <f t="shared" si="308"/>
        <v>Número de Empresas del Sector Agrícola en cultivos de  Plantas y forraje  según la Categoría de Tamaño Específica del Servicio de Impuestos Internos de Chile para el Año 2020 (USD)</v>
      </c>
      <c r="Q435" s="20" t="str">
        <f t="shared" si="313"/>
        <v>Informe 1</v>
      </c>
      <c r="R435" s="47" t="s">
        <v>150</v>
      </c>
      <c r="S435" s="48">
        <f t="shared" si="309"/>
        <v>100117</v>
      </c>
      <c r="T435" s="28"/>
      <c r="U435" s="28"/>
      <c r="V435" s="28"/>
      <c r="W435" s="28"/>
      <c r="X435" s="28"/>
      <c r="Y435" s="28"/>
      <c r="Z435" s="25"/>
      <c r="AA435" s="29"/>
      <c r="AB435" s="30" t="str">
        <f t="shared" si="310"/>
        <v>Chile</v>
      </c>
      <c r="AC435" s="31" t="str">
        <f t="shared" si="310"/>
        <v>Año 2020</v>
      </c>
      <c r="AD435" s="32" t="str">
        <f t="shared" si="310"/>
        <v>empleados</v>
      </c>
      <c r="AE435" s="30" t="str">
        <f t="shared" si="311"/>
        <v>Empleados</v>
      </c>
      <c r="AG435" s="33" t="str">
        <f t="shared" si="275"/>
        <v>Informe 1</v>
      </c>
      <c r="AH435" s="34" t="str">
        <f t="shared" si="314"/>
        <v>Número de Empleados</v>
      </c>
      <c r="AI435" s="34" t="str">
        <f t="shared" si="314"/>
        <v>Ventas estimadas de empresas dedicadas a agricultura y/o ganadería</v>
      </c>
      <c r="AJ435" s="34" t="str">
        <f t="shared" si="276"/>
        <v>Número de Empresas del Sector Agrícola en cultivos de  Plantas y forraje  según la Categoría de Tamaño Específica del Servicio de Impuestos Internos de Chile para el Año 2020 (USD)</v>
      </c>
      <c r="AK435" s="35" t="str">
        <f t="shared" si="312"/>
        <v>Año 2020</v>
      </c>
      <c r="AL435" s="34" t="str">
        <f t="shared" si="312"/>
        <v>venta estimada, empresas en agricultura, cultivos, actividad económica, agricultura, ganadería</v>
      </c>
      <c r="AM435" s="36">
        <f t="shared" si="277"/>
        <v>0</v>
      </c>
      <c r="AN435" s="44" t="str">
        <f t="shared" si="306"/>
        <v>CHL</v>
      </c>
      <c r="AO435" s="44" t="str">
        <f t="shared" si="306"/>
        <v>País</v>
      </c>
      <c r="AP435" s="34" t="str">
        <f t="shared" si="306"/>
        <v>Número de Empleados de las empresas dedicadas a una actividad económica asociada a la agricultura o la ganadería, según tamaño de la empresa.</v>
      </c>
      <c r="AQ435" s="45">
        <f t="shared" si="306"/>
        <v>44324</v>
      </c>
      <c r="AR435" s="36" t="str">
        <f t="shared" si="306"/>
        <v>Español</v>
      </c>
      <c r="AS435" s="36" t="str">
        <f t="shared" si="306"/>
        <v>Naty</v>
      </c>
      <c r="AT435" s="40" t="str">
        <f t="shared" si="306"/>
        <v>No Aplica</v>
      </c>
      <c r="AU435" s="40" t="str">
        <f t="shared" si="306"/>
        <v>No Aplica</v>
      </c>
      <c r="AV435" s="40" t="str">
        <f t="shared" si="306"/>
        <v>No Aplica</v>
      </c>
      <c r="AW435" s="35">
        <f t="shared" si="306"/>
        <v>100117006</v>
      </c>
      <c r="AX435" s="41" t="e">
        <f t="shared" si="306"/>
        <v>#REF!</v>
      </c>
      <c r="AY435" s="46" t="str">
        <f t="shared" si="306"/>
        <v>Fruta</v>
      </c>
      <c r="AZ435" s="40">
        <f t="shared" si="306"/>
        <v>38</v>
      </c>
      <c r="BA435" s="41" t="e">
        <f>+VLOOKUP($Z435,[3]!Temporalidad[[nombre]:[Columna1]],7,0)</f>
        <v>#REF!</v>
      </c>
      <c r="BB435" s="41" t="e">
        <f>+VLOOKUP($B435,[3]!Tipo_Gráfico[#Data],2,0)</f>
        <v>#REF!</v>
      </c>
      <c r="BC435" s="36" t="str">
        <f t="shared" si="285"/>
        <v>Servicio de Impuestos Internos , Ministerio de Hacienda, Chile</v>
      </c>
      <c r="BD435" s="35" t="e">
        <f>+VLOOKUP($AA435,[3]!unidad_medida[[nombre]:[Columna1]],2,0)</f>
        <v>#REF!</v>
      </c>
      <c r="BE435" s="40" t="str">
        <f t="shared" si="307"/>
        <v>No Aplica</v>
      </c>
      <c r="BF435" s="40" t="str">
        <f t="shared" si="307"/>
        <v>No Aplica</v>
      </c>
      <c r="BG435" s="40" t="str">
        <f t="shared" si="307"/>
        <v>No Aplica</v>
      </c>
      <c r="BH435" s="41" t="e">
        <f>+VLOOKUP($AP435,[3]!Responsables[#Data],3,0)</f>
        <v>#REF!</v>
      </c>
      <c r="BI435" s="41" t="e">
        <f>+VLOOKUP($AA435,[3]!unidad_medida[[nombre]:[Columna1]],5,0)</f>
        <v>#REF!</v>
      </c>
    </row>
    <row r="436" spans="1:61" ht="24" x14ac:dyDescent="0.35">
      <c r="A436" s="58" t="s">
        <v>250</v>
      </c>
      <c r="B436" s="58" t="s">
        <v>251</v>
      </c>
      <c r="C436" s="59">
        <v>4.3</v>
      </c>
      <c r="D436" s="19">
        <f t="shared" si="281"/>
        <v>121</v>
      </c>
      <c r="E436" s="20" t="s">
        <v>237</v>
      </c>
      <c r="F436" s="21"/>
      <c r="G436" s="22"/>
      <c r="H436" s="24">
        <v>100110</v>
      </c>
      <c r="I436" s="23" t="s">
        <v>48</v>
      </c>
      <c r="J436" s="23" t="s">
        <v>48</v>
      </c>
      <c r="K436" s="22"/>
      <c r="L436" s="22"/>
      <c r="M436" s="22"/>
      <c r="N436" s="22"/>
      <c r="O436" s="22"/>
      <c r="P436" s="53" t="str">
        <f>+"Número de Empresas del Sector Agrícola en cultivos de  "&amp;R436&amp;"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436" s="20" t="s">
        <v>241</v>
      </c>
      <c r="R436" s="47" t="s">
        <v>136</v>
      </c>
      <c r="S436" s="48">
        <f>+H436</f>
        <v>100110</v>
      </c>
      <c r="T436" s="28"/>
      <c r="U436" s="28"/>
      <c r="V436" s="28"/>
      <c r="W436" s="28"/>
      <c r="X436" s="28"/>
      <c r="Y436" s="28"/>
      <c r="Z436" s="25"/>
      <c r="AA436" s="29"/>
      <c r="AB436" s="30" t="str">
        <f t="shared" si="310"/>
        <v>Chile</v>
      </c>
      <c r="AC436" s="31" t="str">
        <f t="shared" si="310"/>
        <v>Año 2020</v>
      </c>
      <c r="AD436" s="32" t="s">
        <v>54</v>
      </c>
      <c r="AE436" s="30" t="s">
        <v>55</v>
      </c>
      <c r="AG436" s="33" t="str">
        <f t="shared" si="275"/>
        <v>Informe 2</v>
      </c>
      <c r="AH436" s="34" t="s">
        <v>231</v>
      </c>
      <c r="AI436" s="34" t="str">
        <f t="shared" si="314"/>
        <v>Ventas estimadas de empresas dedicadas a agricultura y/o ganadería</v>
      </c>
      <c r="AJ436" s="34" t="str">
        <f t="shared" si="276"/>
        <v>Número de Empresas del Sector Agrícola en cultivos de  Legumbres  según la Categoría de Tamaño Específica del Servicio de Impuestos Internos de Chile para el Año 2020 (USD)</v>
      </c>
      <c r="AK436" s="35" t="str">
        <f t="shared" si="312"/>
        <v>Año 2020</v>
      </c>
      <c r="AL436" s="34" t="str">
        <f t="shared" si="312"/>
        <v>venta estimada, empresas en agricultura, cultivos, actividad económica, agricultura, ganadería</v>
      </c>
      <c r="AM436" s="36">
        <f t="shared" si="277"/>
        <v>0</v>
      </c>
      <c r="AN436" s="44" t="str">
        <f t="shared" si="306"/>
        <v>CHL</v>
      </c>
      <c r="AO436" s="44" t="str">
        <f t="shared" si="306"/>
        <v>País</v>
      </c>
      <c r="AP436" s="34" t="str">
        <f t="shared" si="306"/>
        <v>Número de Empleados de las empresas dedicadas a una actividad económica asociada a la agricultura o la ganadería, según tamaño de la empresa.</v>
      </c>
      <c r="AQ436" s="45">
        <f t="shared" si="306"/>
        <v>44324</v>
      </c>
      <c r="AR436" s="36" t="str">
        <f t="shared" si="306"/>
        <v>Español</v>
      </c>
      <c r="AS436" s="36" t="str">
        <f t="shared" si="306"/>
        <v>Naty</v>
      </c>
      <c r="AT436" s="40" t="str">
        <f t="shared" si="306"/>
        <v>No Aplica</v>
      </c>
      <c r="AU436" s="40" t="str">
        <f t="shared" si="306"/>
        <v>No Aplica</v>
      </c>
      <c r="AV436" s="40" t="str">
        <f t="shared" si="306"/>
        <v>No Aplica</v>
      </c>
      <c r="AW436" s="35">
        <f t="shared" si="306"/>
        <v>100117006</v>
      </c>
      <c r="AX436" s="41" t="e">
        <f t="shared" si="306"/>
        <v>#REF!</v>
      </c>
      <c r="AY436" s="46" t="str">
        <f t="shared" si="306"/>
        <v>Fruta</v>
      </c>
      <c r="AZ436" s="40">
        <f t="shared" si="306"/>
        <v>38</v>
      </c>
      <c r="BA436" s="41" t="e">
        <f>+VLOOKUP($Z436,[3]!Temporalidad[[nombre]:[Columna1]],7,0)</f>
        <v>#REF!</v>
      </c>
      <c r="BB436" s="41" t="e">
        <f>+VLOOKUP($B436,[3]!Tipo_Gráfico[#Data],2,0)</f>
        <v>#REF!</v>
      </c>
      <c r="BC436" s="36" t="str">
        <f t="shared" si="285"/>
        <v>Servicio de Impuestos Internos , Ministerio de Hacienda, Chile</v>
      </c>
      <c r="BD436" s="35" t="e">
        <f>+VLOOKUP($AA436,[3]!unidad_medida[[nombre]:[Columna1]],2,0)</f>
        <v>#REF!</v>
      </c>
      <c r="BE436" s="40" t="str">
        <f t="shared" si="307"/>
        <v>No Aplica</v>
      </c>
      <c r="BF436" s="40" t="str">
        <f t="shared" si="307"/>
        <v>No Aplica</v>
      </c>
      <c r="BG436" s="40" t="str">
        <f t="shared" si="307"/>
        <v>No Aplica</v>
      </c>
      <c r="BH436" s="41" t="e">
        <f>+VLOOKUP($AP436,[3]!Responsables[#Data],3,0)</f>
        <v>#REF!</v>
      </c>
      <c r="BI436" s="41" t="e">
        <f>+VLOOKUP($AA436,[3]!unidad_medida[[nombre]:[Columna1]],5,0)</f>
        <v>#REF!</v>
      </c>
    </row>
    <row r="437" spans="1:61" ht="24" x14ac:dyDescent="0.35">
      <c r="A437" s="58" t="s">
        <v>250</v>
      </c>
      <c r="B437" s="58" t="s">
        <v>251</v>
      </c>
      <c r="C437" s="59">
        <v>4.3</v>
      </c>
      <c r="D437" s="19">
        <f t="shared" si="281"/>
        <v>122</v>
      </c>
      <c r="E437" s="20" t="s">
        <v>237</v>
      </c>
      <c r="F437" s="21"/>
      <c r="G437" s="22"/>
      <c r="H437" s="24">
        <v>100111</v>
      </c>
      <c r="I437" s="23" t="s">
        <v>48</v>
      </c>
      <c r="J437" s="23" t="s">
        <v>48</v>
      </c>
      <c r="K437" s="22"/>
      <c r="L437" s="22"/>
      <c r="M437" s="22"/>
      <c r="N437" s="22"/>
      <c r="O437" s="22"/>
      <c r="P437" s="53" t="str">
        <f t="shared" ref="P437:P442" si="315">+"Número de Empresas del Sector Agrícola en cultivos de  "&amp;R437&amp;"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437" s="20" t="str">
        <f>+Q436</f>
        <v>Informe 2</v>
      </c>
      <c r="R437" s="47" t="s">
        <v>140</v>
      </c>
      <c r="S437" s="48">
        <f t="shared" ref="S437:S442" si="316">+H437</f>
        <v>100111</v>
      </c>
      <c r="T437" s="28"/>
      <c r="U437" s="28"/>
      <c r="V437" s="28"/>
      <c r="W437" s="28"/>
      <c r="X437" s="28"/>
      <c r="Y437" s="28"/>
      <c r="Z437" s="25"/>
      <c r="AA437" s="29"/>
      <c r="AB437" s="30" t="str">
        <f t="shared" si="310"/>
        <v>Chile</v>
      </c>
      <c r="AC437" s="31" t="str">
        <f t="shared" si="310"/>
        <v>Año 2020</v>
      </c>
      <c r="AD437" s="32" t="str">
        <f t="shared" si="310"/>
        <v>empresas</v>
      </c>
      <c r="AE437" s="30" t="str">
        <f t="shared" si="310"/>
        <v>Número</v>
      </c>
      <c r="AG437" s="33" t="str">
        <f t="shared" si="275"/>
        <v>Informe 2</v>
      </c>
      <c r="AH437" s="34" t="str">
        <f t="shared" si="314"/>
        <v>Número de Empresas</v>
      </c>
      <c r="AI437" s="34" t="str">
        <f t="shared" si="314"/>
        <v>Ventas estimadas de empresas dedicadas a agricultura y/o ganadería</v>
      </c>
      <c r="AJ437" s="34" t="str">
        <f t="shared" si="276"/>
        <v>Número de Empresas del Sector Agrícola en cultivos de  Cereales  según la Categoría de Tamaño Específica del Servicio de Impuestos Internos de Chile para el Año 2020 (USD)</v>
      </c>
      <c r="AK437" s="35" t="str">
        <f t="shared" si="312"/>
        <v>Año 2020</v>
      </c>
      <c r="AL437" s="34" t="str">
        <f t="shared" si="312"/>
        <v>venta estimada, empresas en agricultura, cultivos, actividad económica, agricultura, ganadería</v>
      </c>
      <c r="AM437" s="36">
        <f t="shared" si="277"/>
        <v>0</v>
      </c>
      <c r="AN437" s="44" t="str">
        <f t="shared" si="306"/>
        <v>CHL</v>
      </c>
      <c r="AO437" s="44" t="str">
        <f t="shared" si="306"/>
        <v>País</v>
      </c>
      <c r="AP437" s="34" t="str">
        <f t="shared" si="306"/>
        <v>Número de Empleados de las empresas dedicadas a una actividad económica asociada a la agricultura o la ganadería, según tamaño de la empresa.</v>
      </c>
      <c r="AQ437" s="45">
        <f t="shared" si="306"/>
        <v>44324</v>
      </c>
      <c r="AR437" s="36" t="str">
        <f t="shared" si="306"/>
        <v>Español</v>
      </c>
      <c r="AS437" s="36" t="str">
        <f t="shared" si="306"/>
        <v>Naty</v>
      </c>
      <c r="AT437" s="40" t="str">
        <f t="shared" si="306"/>
        <v>No Aplica</v>
      </c>
      <c r="AU437" s="40" t="str">
        <f t="shared" si="306"/>
        <v>No Aplica</v>
      </c>
      <c r="AV437" s="40" t="str">
        <f t="shared" si="306"/>
        <v>No Aplica</v>
      </c>
      <c r="AW437" s="35">
        <f t="shared" si="306"/>
        <v>100117006</v>
      </c>
      <c r="AX437" s="41" t="e">
        <f t="shared" si="306"/>
        <v>#REF!</v>
      </c>
      <c r="AY437" s="46" t="str">
        <f t="shared" si="306"/>
        <v>Fruta</v>
      </c>
      <c r="AZ437" s="40">
        <f t="shared" si="306"/>
        <v>38</v>
      </c>
      <c r="BA437" s="41" t="e">
        <f>+VLOOKUP($Z437,[3]!Temporalidad[[nombre]:[Columna1]],7,0)</f>
        <v>#REF!</v>
      </c>
      <c r="BB437" s="41" t="e">
        <f>+VLOOKUP($B437,[3]!Tipo_Gráfico[#Data],2,0)</f>
        <v>#REF!</v>
      </c>
      <c r="BC437" s="36" t="str">
        <f t="shared" si="285"/>
        <v>Servicio de Impuestos Internos , Ministerio de Hacienda, Chile</v>
      </c>
      <c r="BD437" s="35" t="e">
        <f>+VLOOKUP($AA437,[3]!unidad_medida[[nombre]:[Columna1]],2,0)</f>
        <v>#REF!</v>
      </c>
      <c r="BE437" s="40" t="str">
        <f t="shared" si="307"/>
        <v>No Aplica</v>
      </c>
      <c r="BF437" s="40" t="str">
        <f t="shared" si="307"/>
        <v>No Aplica</v>
      </c>
      <c r="BG437" s="40" t="str">
        <f t="shared" si="307"/>
        <v>No Aplica</v>
      </c>
      <c r="BH437" s="41" t="e">
        <f>+VLOOKUP($AP437,[3]!Responsables[#Data],3,0)</f>
        <v>#REF!</v>
      </c>
      <c r="BI437" s="41" t="e">
        <f>+VLOOKUP($AA437,[3]!unidad_medida[[nombre]:[Columna1]],5,0)</f>
        <v>#REF!</v>
      </c>
    </row>
    <row r="438" spans="1:61" ht="24" x14ac:dyDescent="0.35">
      <c r="A438" s="58" t="s">
        <v>250</v>
      </c>
      <c r="B438" s="58" t="s">
        <v>251</v>
      </c>
      <c r="C438" s="59">
        <v>4.3</v>
      </c>
      <c r="D438" s="19">
        <f t="shared" si="281"/>
        <v>123</v>
      </c>
      <c r="E438" s="20" t="s">
        <v>237</v>
      </c>
      <c r="F438" s="21"/>
      <c r="G438" s="22"/>
      <c r="H438" s="24">
        <v>100112</v>
      </c>
      <c r="I438" s="23" t="s">
        <v>48</v>
      </c>
      <c r="J438" s="23" t="s">
        <v>48</v>
      </c>
      <c r="K438" s="22"/>
      <c r="L438" s="22"/>
      <c r="M438" s="22"/>
      <c r="N438" s="22"/>
      <c r="O438" s="22"/>
      <c r="P438" s="53" t="str">
        <f t="shared" si="315"/>
        <v>Número de Empresas del Sector Agrícola en cultivos de  Hortalizas  según la Categoría de Tamaño Específica del Servicio de Impuestos Internos de Chile para el Año 2020 (USD)</v>
      </c>
      <c r="Q438" s="20" t="str">
        <f t="shared" ref="Q438:Q442" si="317">+Q437</f>
        <v>Informe 2</v>
      </c>
      <c r="R438" s="47" t="s">
        <v>142</v>
      </c>
      <c r="S438" s="48">
        <f t="shared" si="316"/>
        <v>100112</v>
      </c>
      <c r="T438" s="28"/>
      <c r="U438" s="28"/>
      <c r="V438" s="28"/>
      <c r="W438" s="28"/>
      <c r="X438" s="28"/>
      <c r="Y438" s="28"/>
      <c r="Z438" s="25"/>
      <c r="AA438" s="29"/>
      <c r="AB438" s="30" t="str">
        <f t="shared" si="310"/>
        <v>Chile</v>
      </c>
      <c r="AC438" s="31" t="str">
        <f t="shared" si="310"/>
        <v>Año 2020</v>
      </c>
      <c r="AD438" s="32" t="str">
        <f t="shared" si="310"/>
        <v>empresas</v>
      </c>
      <c r="AE438" s="30" t="str">
        <f t="shared" si="310"/>
        <v>Número</v>
      </c>
      <c r="AG438" s="33" t="str">
        <f t="shared" si="275"/>
        <v>Informe 2</v>
      </c>
      <c r="AH438" s="34" t="str">
        <f t="shared" si="314"/>
        <v>Número de Empresas</v>
      </c>
      <c r="AI438" s="34" t="str">
        <f t="shared" si="314"/>
        <v>Ventas estimadas de empresas dedicadas a agricultura y/o ganadería</v>
      </c>
      <c r="AJ438" s="34" t="str">
        <f t="shared" si="276"/>
        <v>Número de Empresas del Sector Agrícola en cultivos de  Hortalizas  según la Categoría de Tamaño Específica del Servicio de Impuestos Internos de Chile para el Año 2020 (USD)</v>
      </c>
      <c r="AK438" s="35" t="str">
        <f t="shared" si="312"/>
        <v>Año 2020</v>
      </c>
      <c r="AL438" s="34" t="str">
        <f t="shared" si="312"/>
        <v>venta estimada, empresas en agricultura, cultivos, actividad económica, agricultura, ganadería</v>
      </c>
      <c r="AM438" s="36">
        <f t="shared" si="277"/>
        <v>0</v>
      </c>
      <c r="AN438" s="44" t="str">
        <f t="shared" si="306"/>
        <v>CHL</v>
      </c>
      <c r="AO438" s="44" t="str">
        <f t="shared" si="306"/>
        <v>País</v>
      </c>
      <c r="AP438" s="34" t="str">
        <f t="shared" si="306"/>
        <v>Número de Empleados de las empresas dedicadas a una actividad económica asociada a la agricultura o la ganadería, según tamaño de la empresa.</v>
      </c>
      <c r="AQ438" s="45">
        <f t="shared" si="306"/>
        <v>44324</v>
      </c>
      <c r="AR438" s="36" t="str">
        <f t="shared" si="306"/>
        <v>Español</v>
      </c>
      <c r="AS438" s="36" t="str">
        <f t="shared" si="306"/>
        <v>Naty</v>
      </c>
      <c r="AT438" s="40" t="str">
        <f t="shared" si="306"/>
        <v>No Aplica</v>
      </c>
      <c r="AU438" s="40" t="str">
        <f t="shared" si="306"/>
        <v>No Aplica</v>
      </c>
      <c r="AV438" s="40" t="str">
        <f t="shared" si="306"/>
        <v>No Aplica</v>
      </c>
      <c r="AW438" s="35">
        <f t="shared" si="306"/>
        <v>100117006</v>
      </c>
      <c r="AX438" s="41" t="e">
        <f t="shared" si="306"/>
        <v>#REF!</v>
      </c>
      <c r="AY438" s="46" t="str">
        <f t="shared" si="306"/>
        <v>Fruta</v>
      </c>
      <c r="AZ438" s="40">
        <f t="shared" si="306"/>
        <v>38</v>
      </c>
      <c r="BA438" s="41" t="e">
        <f>+VLOOKUP($Z438,[3]!Temporalidad[[nombre]:[Columna1]],7,0)</f>
        <v>#REF!</v>
      </c>
      <c r="BB438" s="41" t="e">
        <f>+VLOOKUP($B438,[3]!Tipo_Gráfico[#Data],2,0)</f>
        <v>#REF!</v>
      </c>
      <c r="BC438" s="36" t="str">
        <f t="shared" si="285"/>
        <v>Servicio de Impuestos Internos , Ministerio de Hacienda, Chile</v>
      </c>
      <c r="BD438" s="35" t="e">
        <f>+VLOOKUP($AA438,[3]!unidad_medida[[nombre]:[Columna1]],2,0)</f>
        <v>#REF!</v>
      </c>
      <c r="BE438" s="40" t="str">
        <f t="shared" si="307"/>
        <v>No Aplica</v>
      </c>
      <c r="BF438" s="40" t="str">
        <f t="shared" si="307"/>
        <v>No Aplica</v>
      </c>
      <c r="BG438" s="40" t="str">
        <f t="shared" si="307"/>
        <v>No Aplica</v>
      </c>
      <c r="BH438" s="41" t="e">
        <f>+VLOOKUP($AP438,[3]!Responsables[#Data],3,0)</f>
        <v>#REF!</v>
      </c>
      <c r="BI438" s="41" t="e">
        <f>+VLOOKUP($AA438,[3]!unidad_medida[[nombre]:[Columna1]],5,0)</f>
        <v>#REF!</v>
      </c>
    </row>
    <row r="439" spans="1:61" ht="24" x14ac:dyDescent="0.35">
      <c r="A439" s="58" t="s">
        <v>250</v>
      </c>
      <c r="B439" s="58" t="s">
        <v>251</v>
      </c>
      <c r="C439" s="59">
        <v>4.3</v>
      </c>
      <c r="D439" s="19">
        <f t="shared" si="281"/>
        <v>124</v>
      </c>
      <c r="E439" s="20" t="s">
        <v>237</v>
      </c>
      <c r="F439" s="21"/>
      <c r="G439" s="22"/>
      <c r="H439" s="24">
        <v>100113</v>
      </c>
      <c r="I439" s="23" t="s">
        <v>48</v>
      </c>
      <c r="J439" s="23" t="s">
        <v>48</v>
      </c>
      <c r="K439" s="22"/>
      <c r="L439" s="22"/>
      <c r="M439" s="22"/>
      <c r="N439" s="22"/>
      <c r="O439" s="22"/>
      <c r="P439" s="53" t="str">
        <f t="shared" si="315"/>
        <v>Número de Empresas del Sector Agrícola en cultivos de  Industriales  según la Categoría de Tamaño Específica del Servicio de Impuestos Internos de Chile para el Año 2020 (USD)</v>
      </c>
      <c r="Q439" s="20" t="str">
        <f t="shared" si="317"/>
        <v>Informe 2</v>
      </c>
      <c r="R439" s="47" t="s">
        <v>144</v>
      </c>
      <c r="S439" s="48">
        <f t="shared" si="316"/>
        <v>100113</v>
      </c>
      <c r="T439" s="28"/>
      <c r="U439" s="28"/>
      <c r="V439" s="28"/>
      <c r="W439" s="28"/>
      <c r="X439" s="28"/>
      <c r="Y439" s="28"/>
      <c r="Z439" s="25"/>
      <c r="AA439" s="29"/>
      <c r="AB439" s="30" t="str">
        <f t="shared" si="310"/>
        <v>Chile</v>
      </c>
      <c r="AC439" s="31" t="str">
        <f t="shared" si="310"/>
        <v>Año 2020</v>
      </c>
      <c r="AD439" s="32" t="str">
        <f t="shared" si="310"/>
        <v>empresas</v>
      </c>
      <c r="AE439" s="30" t="str">
        <f t="shared" si="310"/>
        <v>Número</v>
      </c>
      <c r="AG439" s="33" t="str">
        <f t="shared" si="275"/>
        <v>Informe 2</v>
      </c>
      <c r="AH439" s="34" t="str">
        <f t="shared" si="314"/>
        <v>Número de Empresas</v>
      </c>
      <c r="AI439" s="34" t="str">
        <f t="shared" si="314"/>
        <v>Ventas estimadas de empresas dedicadas a agricultura y/o ganadería</v>
      </c>
      <c r="AJ439" s="34" t="str">
        <f t="shared" si="276"/>
        <v>Número de Empresas del Sector Agrícola en cultivos de  Industriales  según la Categoría de Tamaño Específica del Servicio de Impuestos Internos de Chile para el Año 2020 (USD)</v>
      </c>
      <c r="AK439" s="35" t="str">
        <f t="shared" si="312"/>
        <v>Año 2020</v>
      </c>
      <c r="AL439" s="34" t="str">
        <f t="shared" si="312"/>
        <v>venta estimada, empresas en agricultura, cultivos, actividad económica, agricultura, ganadería</v>
      </c>
      <c r="AM439" s="36">
        <f t="shared" si="277"/>
        <v>0</v>
      </c>
      <c r="AN439" s="44" t="str">
        <f t="shared" si="306"/>
        <v>CHL</v>
      </c>
      <c r="AO439" s="44" t="str">
        <f t="shared" si="306"/>
        <v>País</v>
      </c>
      <c r="AP439" s="34" t="str">
        <f t="shared" si="306"/>
        <v>Número de Empleados de las empresas dedicadas a una actividad económica asociada a la agricultura o la ganadería, según tamaño de la empresa.</v>
      </c>
      <c r="AQ439" s="45">
        <f t="shared" si="306"/>
        <v>44324</v>
      </c>
      <c r="AR439" s="36" t="str">
        <f t="shared" si="306"/>
        <v>Español</v>
      </c>
      <c r="AS439" s="36" t="str">
        <f t="shared" si="306"/>
        <v>Naty</v>
      </c>
      <c r="AT439" s="40" t="str">
        <f t="shared" si="306"/>
        <v>No Aplica</v>
      </c>
      <c r="AU439" s="40" t="str">
        <f t="shared" si="306"/>
        <v>No Aplica</v>
      </c>
      <c r="AV439" s="40" t="str">
        <f t="shared" si="306"/>
        <v>No Aplica</v>
      </c>
      <c r="AW439" s="35">
        <f t="shared" si="306"/>
        <v>100117006</v>
      </c>
      <c r="AX439" s="41" t="e">
        <f t="shared" si="306"/>
        <v>#REF!</v>
      </c>
      <c r="AY439" s="46" t="str">
        <f t="shared" si="306"/>
        <v>Fruta</v>
      </c>
      <c r="AZ439" s="40">
        <f t="shared" si="306"/>
        <v>38</v>
      </c>
      <c r="BA439" s="41" t="e">
        <f>+VLOOKUP($Z439,[3]!Temporalidad[[nombre]:[Columna1]],7,0)</f>
        <v>#REF!</v>
      </c>
      <c r="BB439" s="41" t="e">
        <f>+VLOOKUP($B439,[3]!Tipo_Gráfico[#Data],2,0)</f>
        <v>#REF!</v>
      </c>
      <c r="BC439" s="36" t="str">
        <f t="shared" si="285"/>
        <v>Servicio de Impuestos Internos , Ministerio de Hacienda, Chile</v>
      </c>
      <c r="BD439" s="35" t="e">
        <f>+VLOOKUP($AA439,[3]!unidad_medida[[nombre]:[Columna1]],2,0)</f>
        <v>#REF!</v>
      </c>
      <c r="BE439" s="40" t="str">
        <f t="shared" si="307"/>
        <v>No Aplica</v>
      </c>
      <c r="BF439" s="40" t="str">
        <f t="shared" si="307"/>
        <v>No Aplica</v>
      </c>
      <c r="BG439" s="40" t="str">
        <f t="shared" si="307"/>
        <v>No Aplica</v>
      </c>
      <c r="BH439" s="41" t="e">
        <f>+VLOOKUP($AP439,[3]!Responsables[#Data],3,0)</f>
        <v>#REF!</v>
      </c>
      <c r="BI439" s="41" t="e">
        <f>+VLOOKUP($AA439,[3]!unidad_medida[[nombre]:[Columna1]],5,0)</f>
        <v>#REF!</v>
      </c>
    </row>
    <row r="440" spans="1:61" ht="24" x14ac:dyDescent="0.35">
      <c r="A440" s="58" t="s">
        <v>250</v>
      </c>
      <c r="B440" s="58" t="s">
        <v>251</v>
      </c>
      <c r="C440" s="59">
        <v>4.3</v>
      </c>
      <c r="D440" s="19">
        <f t="shared" si="281"/>
        <v>125</v>
      </c>
      <c r="E440" s="20" t="s">
        <v>237</v>
      </c>
      <c r="F440" s="21"/>
      <c r="G440" s="22"/>
      <c r="H440" s="24">
        <v>100114</v>
      </c>
      <c r="I440" s="23" t="s">
        <v>48</v>
      </c>
      <c r="J440" s="23" t="s">
        <v>48</v>
      </c>
      <c r="K440" s="22"/>
      <c r="L440" s="22"/>
      <c r="M440" s="22"/>
      <c r="N440" s="22"/>
      <c r="O440" s="22"/>
      <c r="P440" s="53" t="str">
        <f t="shared" si="315"/>
        <v>Número de Empresas del Sector Agrícola en cultivos de  Tubérculos  según la Categoría de Tamaño Específica del Servicio de Impuestos Internos de Chile para el Año 2020 (USD)</v>
      </c>
      <c r="Q440" s="20" t="str">
        <f t="shared" si="317"/>
        <v>Informe 2</v>
      </c>
      <c r="R440" s="47" t="s">
        <v>146</v>
      </c>
      <c r="S440" s="48">
        <f t="shared" si="316"/>
        <v>100114</v>
      </c>
      <c r="T440" s="28"/>
      <c r="U440" s="28"/>
      <c r="V440" s="28"/>
      <c r="W440" s="28"/>
      <c r="X440" s="28"/>
      <c r="Y440" s="28"/>
      <c r="Z440" s="25"/>
      <c r="AA440" s="29"/>
      <c r="AB440" s="30" t="str">
        <f t="shared" si="310"/>
        <v>Chile</v>
      </c>
      <c r="AC440" s="31" t="str">
        <f t="shared" si="310"/>
        <v>Año 2020</v>
      </c>
      <c r="AD440" s="32" t="str">
        <f t="shared" si="310"/>
        <v>empresas</v>
      </c>
      <c r="AE440" s="30" t="str">
        <f t="shared" si="310"/>
        <v>Número</v>
      </c>
      <c r="AG440" s="33" t="str">
        <f t="shared" si="275"/>
        <v>Informe 2</v>
      </c>
      <c r="AH440" s="34" t="str">
        <f t="shared" si="314"/>
        <v>Número de Empresas</v>
      </c>
      <c r="AI440" s="34" t="str">
        <f t="shared" si="314"/>
        <v>Ventas estimadas de empresas dedicadas a agricultura y/o ganadería</v>
      </c>
      <c r="AJ440" s="34" t="str">
        <f t="shared" si="276"/>
        <v>Número de Empresas del Sector Agrícola en cultivos de  Tubérculos  según la Categoría de Tamaño Específica del Servicio de Impuestos Internos de Chile para el Año 2020 (USD)</v>
      </c>
      <c r="AK440" s="35" t="str">
        <f t="shared" si="312"/>
        <v>Año 2020</v>
      </c>
      <c r="AL440" s="34" t="str">
        <f t="shared" si="312"/>
        <v>venta estimada, empresas en agricultura, cultivos, actividad económica, agricultura, ganadería</v>
      </c>
      <c r="AM440" s="36">
        <f t="shared" si="277"/>
        <v>0</v>
      </c>
      <c r="AN440" s="44" t="str">
        <f t="shared" si="306"/>
        <v>CHL</v>
      </c>
      <c r="AO440" s="44" t="str">
        <f t="shared" si="306"/>
        <v>País</v>
      </c>
      <c r="AP440" s="34" t="str">
        <f t="shared" si="306"/>
        <v>Número de Empleados de las empresas dedicadas a una actividad económica asociada a la agricultura o la ganadería, según tamaño de la empresa.</v>
      </c>
      <c r="AQ440" s="45">
        <f t="shared" si="306"/>
        <v>44324</v>
      </c>
      <c r="AR440" s="36" t="str">
        <f t="shared" si="306"/>
        <v>Español</v>
      </c>
      <c r="AS440" s="36" t="str">
        <f t="shared" si="306"/>
        <v>Naty</v>
      </c>
      <c r="AT440" s="40" t="str">
        <f t="shared" si="306"/>
        <v>No Aplica</v>
      </c>
      <c r="AU440" s="40" t="str">
        <f t="shared" si="306"/>
        <v>No Aplica</v>
      </c>
      <c r="AV440" s="40" t="str">
        <f t="shared" si="306"/>
        <v>No Aplica</v>
      </c>
      <c r="AW440" s="35">
        <f t="shared" si="306"/>
        <v>100117006</v>
      </c>
      <c r="AX440" s="41" t="e">
        <f t="shared" si="306"/>
        <v>#REF!</v>
      </c>
      <c r="AY440" s="46" t="str">
        <f t="shared" si="306"/>
        <v>Fruta</v>
      </c>
      <c r="AZ440" s="40">
        <f t="shared" si="306"/>
        <v>38</v>
      </c>
      <c r="BA440" s="41" t="e">
        <f>+VLOOKUP($Z440,[3]!Temporalidad[[nombre]:[Columna1]],7,0)</f>
        <v>#REF!</v>
      </c>
      <c r="BB440" s="41" t="e">
        <f>+VLOOKUP($B440,[3]!Tipo_Gráfico[#Data],2,0)</f>
        <v>#REF!</v>
      </c>
      <c r="BC440" s="36" t="str">
        <f t="shared" si="285"/>
        <v>Servicio de Impuestos Internos , Ministerio de Hacienda, Chile</v>
      </c>
      <c r="BD440" s="35" t="e">
        <f>+VLOOKUP($AA440,[3]!unidad_medida[[nombre]:[Columna1]],2,0)</f>
        <v>#REF!</v>
      </c>
      <c r="BE440" s="40" t="str">
        <f t="shared" si="307"/>
        <v>No Aplica</v>
      </c>
      <c r="BF440" s="40" t="str">
        <f t="shared" si="307"/>
        <v>No Aplica</v>
      </c>
      <c r="BG440" s="40" t="str">
        <f t="shared" si="307"/>
        <v>No Aplica</v>
      </c>
      <c r="BH440" s="41" t="e">
        <f>+VLOOKUP($AP440,[3]!Responsables[#Data],3,0)</f>
        <v>#REF!</v>
      </c>
      <c r="BI440" s="41" t="e">
        <f>+VLOOKUP($AA440,[3]!unidad_medida[[nombre]:[Columna1]],5,0)</f>
        <v>#REF!</v>
      </c>
    </row>
    <row r="441" spans="1:61" ht="24" x14ac:dyDescent="0.35">
      <c r="A441" s="58" t="s">
        <v>250</v>
      </c>
      <c r="B441" s="58" t="s">
        <v>251</v>
      </c>
      <c r="C441" s="59">
        <v>4.3</v>
      </c>
      <c r="D441" s="19">
        <f t="shared" si="281"/>
        <v>126</v>
      </c>
      <c r="E441" s="20" t="s">
        <v>237</v>
      </c>
      <c r="F441" s="21"/>
      <c r="G441" s="22"/>
      <c r="H441" s="24">
        <v>100115</v>
      </c>
      <c r="I441" s="23" t="s">
        <v>48</v>
      </c>
      <c r="J441" s="23" t="s">
        <v>48</v>
      </c>
      <c r="K441" s="22"/>
      <c r="L441" s="22"/>
      <c r="M441" s="22"/>
      <c r="N441" s="22"/>
      <c r="O441" s="22"/>
      <c r="P441" s="53" t="str">
        <f t="shared" si="315"/>
        <v>Número de Empresas del Sector Agrícola en cultivos de  Semillas  según la Categoría de Tamaño Específica del Servicio de Impuestos Internos de Chile para el Año 2020 (USD)</v>
      </c>
      <c r="Q441" s="20" t="str">
        <f t="shared" si="317"/>
        <v>Informe 2</v>
      </c>
      <c r="R441" s="47" t="s">
        <v>148</v>
      </c>
      <c r="S441" s="48">
        <f t="shared" si="316"/>
        <v>100115</v>
      </c>
      <c r="T441" s="28"/>
      <c r="U441" s="28"/>
      <c r="V441" s="28"/>
      <c r="W441" s="28"/>
      <c r="X441" s="28"/>
      <c r="Y441" s="28"/>
      <c r="Z441" s="25"/>
      <c r="AA441" s="29"/>
      <c r="AB441" s="30" t="str">
        <f t="shared" si="310"/>
        <v>Chile</v>
      </c>
      <c r="AC441" s="31" t="str">
        <f t="shared" si="310"/>
        <v>Año 2020</v>
      </c>
      <c r="AD441" s="32" t="str">
        <f t="shared" si="310"/>
        <v>empresas</v>
      </c>
      <c r="AE441" s="30" t="str">
        <f t="shared" si="310"/>
        <v>Número</v>
      </c>
      <c r="AG441" s="33" t="str">
        <f t="shared" si="275"/>
        <v>Informe 2</v>
      </c>
      <c r="AH441" s="34" t="str">
        <f t="shared" si="314"/>
        <v>Número de Empresas</v>
      </c>
      <c r="AI441" s="34" t="str">
        <f t="shared" si="314"/>
        <v>Ventas estimadas de empresas dedicadas a agricultura y/o ganadería</v>
      </c>
      <c r="AJ441" s="34" t="str">
        <f t="shared" si="276"/>
        <v>Número de Empresas del Sector Agrícola en cultivos de  Semillas  según la Categoría de Tamaño Específica del Servicio de Impuestos Internos de Chile para el Año 2020 (USD)</v>
      </c>
      <c r="AK441" s="35" t="str">
        <f t="shared" si="312"/>
        <v>Año 2020</v>
      </c>
      <c r="AL441" s="34" t="str">
        <f t="shared" si="312"/>
        <v>venta estimada, empresas en agricultura, cultivos, actividad económica, agricultura, ganadería</v>
      </c>
      <c r="AM441" s="36">
        <f t="shared" si="277"/>
        <v>0</v>
      </c>
      <c r="AN441" s="44" t="str">
        <f t="shared" si="306"/>
        <v>CHL</v>
      </c>
      <c r="AO441" s="44" t="str">
        <f t="shared" si="306"/>
        <v>País</v>
      </c>
      <c r="AP441" s="34" t="str">
        <f t="shared" si="306"/>
        <v>Número de Empleados de las empresas dedicadas a una actividad económica asociada a la agricultura o la ganadería, según tamaño de la empresa.</v>
      </c>
      <c r="AQ441" s="45">
        <f t="shared" si="306"/>
        <v>44324</v>
      </c>
      <c r="AR441" s="36" t="str">
        <f t="shared" si="306"/>
        <v>Español</v>
      </c>
      <c r="AS441" s="36" t="str">
        <f t="shared" si="306"/>
        <v>Naty</v>
      </c>
      <c r="AT441" s="40" t="str">
        <f t="shared" si="306"/>
        <v>No Aplica</v>
      </c>
      <c r="AU441" s="40" t="str">
        <f t="shared" si="306"/>
        <v>No Aplica</v>
      </c>
      <c r="AV441" s="40" t="str">
        <f t="shared" si="306"/>
        <v>No Aplica</v>
      </c>
      <c r="AW441" s="35">
        <f t="shared" si="306"/>
        <v>100117006</v>
      </c>
      <c r="AX441" s="41" t="e">
        <f t="shared" si="306"/>
        <v>#REF!</v>
      </c>
      <c r="AY441" s="46" t="str">
        <f t="shared" si="306"/>
        <v>Fruta</v>
      </c>
      <c r="AZ441" s="40">
        <f t="shared" si="306"/>
        <v>38</v>
      </c>
      <c r="BA441" s="41" t="e">
        <f>+VLOOKUP($Z441,[3]!Temporalidad[[nombre]:[Columna1]],7,0)</f>
        <v>#REF!</v>
      </c>
      <c r="BB441" s="41" t="e">
        <f>+VLOOKUP($B441,[3]!Tipo_Gráfico[#Data],2,0)</f>
        <v>#REF!</v>
      </c>
      <c r="BC441" s="36" t="str">
        <f t="shared" si="285"/>
        <v>Servicio de Impuestos Internos , Ministerio de Hacienda, Chile</v>
      </c>
      <c r="BD441" s="35" t="e">
        <f>+VLOOKUP($AA441,[3]!unidad_medida[[nombre]:[Columna1]],2,0)</f>
        <v>#REF!</v>
      </c>
      <c r="BE441" s="40" t="str">
        <f t="shared" si="307"/>
        <v>No Aplica</v>
      </c>
      <c r="BF441" s="40" t="str">
        <f t="shared" si="307"/>
        <v>No Aplica</v>
      </c>
      <c r="BG441" s="40" t="str">
        <f t="shared" si="307"/>
        <v>No Aplica</v>
      </c>
      <c r="BH441" s="41" t="e">
        <f>+VLOOKUP($AP441,[3]!Responsables[#Data],3,0)</f>
        <v>#REF!</v>
      </c>
      <c r="BI441" s="41" t="e">
        <f>+VLOOKUP($AA441,[3]!unidad_medida[[nombre]:[Columna1]],5,0)</f>
        <v>#REF!</v>
      </c>
    </row>
    <row r="442" spans="1:61" ht="24" x14ac:dyDescent="0.35">
      <c r="A442" s="58" t="s">
        <v>250</v>
      </c>
      <c r="B442" s="58" t="s">
        <v>251</v>
      </c>
      <c r="C442" s="59">
        <v>4.3</v>
      </c>
      <c r="D442" s="19">
        <f t="shared" si="281"/>
        <v>127</v>
      </c>
      <c r="E442" s="20" t="s">
        <v>237</v>
      </c>
      <c r="F442" s="21"/>
      <c r="G442" s="22"/>
      <c r="H442" s="24">
        <v>100117</v>
      </c>
      <c r="I442" s="23" t="s">
        <v>48</v>
      </c>
      <c r="J442" s="23" t="s">
        <v>48</v>
      </c>
      <c r="K442" s="22"/>
      <c r="L442" s="22"/>
      <c r="M442" s="22"/>
      <c r="N442" s="22"/>
      <c r="O442" s="22"/>
      <c r="P442" s="53" t="str">
        <f t="shared" si="315"/>
        <v>Número de Empresas del Sector Agrícola en cultivos de  Plantas y forraje  según la Categoría de Tamaño Específica del Servicio de Impuestos Internos de Chile para el Año 2020 (USD)</v>
      </c>
      <c r="Q442" s="20" t="str">
        <f t="shared" si="317"/>
        <v>Informe 2</v>
      </c>
      <c r="R442" s="47" t="s">
        <v>150</v>
      </c>
      <c r="S442" s="48">
        <f t="shared" si="316"/>
        <v>100117</v>
      </c>
      <c r="T442" s="28"/>
      <c r="U442" s="28"/>
      <c r="V442" s="28"/>
      <c r="W442" s="28"/>
      <c r="X442" s="28"/>
      <c r="Y442" s="28"/>
      <c r="Z442" s="25"/>
      <c r="AA442" s="29"/>
      <c r="AB442" s="30" t="str">
        <f t="shared" si="310"/>
        <v>Chile</v>
      </c>
      <c r="AC442" s="31" t="str">
        <f t="shared" si="310"/>
        <v>Año 2020</v>
      </c>
      <c r="AD442" s="32" t="str">
        <f t="shared" si="310"/>
        <v>empresas</v>
      </c>
      <c r="AE442" s="30" t="str">
        <f t="shared" si="310"/>
        <v>Número</v>
      </c>
      <c r="AG442" s="33" t="str">
        <f t="shared" si="275"/>
        <v>Informe 2</v>
      </c>
      <c r="AH442" s="34" t="str">
        <f t="shared" si="314"/>
        <v>Número de Empresas</v>
      </c>
      <c r="AI442" s="34" t="str">
        <f t="shared" si="314"/>
        <v>Ventas estimadas de empresas dedicadas a agricultura y/o ganadería</v>
      </c>
      <c r="AJ442" s="34" t="str">
        <f t="shared" si="276"/>
        <v>Número de Empresas del Sector Agrícola en cultivos de  Plantas y forraje  según la Categoría de Tamaño Específica del Servicio de Impuestos Internos de Chile para el Año 2020 (USD)</v>
      </c>
      <c r="AK442" s="35" t="str">
        <f t="shared" si="312"/>
        <v>Año 2020</v>
      </c>
      <c r="AL442" s="34" t="str">
        <f t="shared" si="312"/>
        <v>venta estimada, empresas en agricultura, cultivos, actividad económica, agricultura, ganadería</v>
      </c>
      <c r="AM442" s="36">
        <f t="shared" si="277"/>
        <v>0</v>
      </c>
      <c r="AN442" s="44" t="str">
        <f t="shared" si="306"/>
        <v>CHL</v>
      </c>
      <c r="AO442" s="44" t="str">
        <f t="shared" si="306"/>
        <v>País</v>
      </c>
      <c r="AP442" s="34" t="str">
        <f t="shared" si="306"/>
        <v>Número de Empleados de las empresas dedicadas a una actividad económica asociada a la agricultura o la ganadería, según tamaño de la empresa.</v>
      </c>
      <c r="AQ442" s="45">
        <f t="shared" si="306"/>
        <v>44324</v>
      </c>
      <c r="AR442" s="36" t="str">
        <f t="shared" si="306"/>
        <v>Español</v>
      </c>
      <c r="AS442" s="36" t="str">
        <f t="shared" si="306"/>
        <v>Naty</v>
      </c>
      <c r="AT442" s="40" t="str">
        <f t="shared" si="306"/>
        <v>No Aplica</v>
      </c>
      <c r="AU442" s="40" t="str">
        <f t="shared" si="306"/>
        <v>No Aplica</v>
      </c>
      <c r="AV442" s="40" t="str">
        <f t="shared" si="306"/>
        <v>No Aplica</v>
      </c>
      <c r="AW442" s="35">
        <f t="shared" si="306"/>
        <v>100117006</v>
      </c>
      <c r="AX442" s="41" t="e">
        <f t="shared" si="306"/>
        <v>#REF!</v>
      </c>
      <c r="AY442" s="46" t="str">
        <f t="shared" si="306"/>
        <v>Fruta</v>
      </c>
      <c r="AZ442" s="40">
        <f t="shared" si="306"/>
        <v>38</v>
      </c>
      <c r="BA442" s="41" t="e">
        <f>+VLOOKUP($Z442,[3]!Temporalidad[[nombre]:[Columna1]],7,0)</f>
        <v>#REF!</v>
      </c>
      <c r="BB442" s="41" t="e">
        <f>+VLOOKUP($B442,[3]!Tipo_Gráfico[#Data],2,0)</f>
        <v>#REF!</v>
      </c>
      <c r="BC442" s="36" t="str">
        <f t="shared" si="285"/>
        <v>Servicio de Impuestos Internos , Ministerio de Hacienda, Chile</v>
      </c>
      <c r="BD442" s="35" t="e">
        <f>+VLOOKUP($AA442,[3]!unidad_medida[[nombre]:[Columna1]],2,0)</f>
        <v>#REF!</v>
      </c>
      <c r="BE442" s="40" t="str">
        <f t="shared" si="307"/>
        <v>No Aplica</v>
      </c>
      <c r="BF442" s="40" t="str">
        <f t="shared" si="307"/>
        <v>No Aplica</v>
      </c>
      <c r="BG442" s="40" t="str">
        <f t="shared" si="307"/>
        <v>No Aplica</v>
      </c>
      <c r="BH442" s="41" t="e">
        <f>+VLOOKUP($AP442,[3]!Responsables[#Data],3,0)</f>
        <v>#REF!</v>
      </c>
      <c r="BI442" s="41" t="e">
        <f>+VLOOKUP($AA442,[3]!unidad_medida[[nombre]:[Columna1]],5,0)</f>
        <v>#REF!</v>
      </c>
    </row>
    <row r="443" spans="1:61" ht="24" x14ac:dyDescent="0.35">
      <c r="A443" s="58" t="s">
        <v>250</v>
      </c>
      <c r="B443" s="58" t="s">
        <v>251</v>
      </c>
      <c r="C443" s="59">
        <v>4.3</v>
      </c>
      <c r="D443" s="19">
        <f t="shared" si="281"/>
        <v>128</v>
      </c>
      <c r="E443" s="20" t="s">
        <v>237</v>
      </c>
      <c r="F443" s="21"/>
      <c r="G443" s="22"/>
      <c r="H443" s="24">
        <v>100110</v>
      </c>
      <c r="I443" s="23" t="s">
        <v>48</v>
      </c>
      <c r="J443" s="23" t="s">
        <v>48</v>
      </c>
      <c r="K443" s="22"/>
      <c r="L443" s="22"/>
      <c r="M443" s="22"/>
      <c r="N443" s="22"/>
      <c r="O443" s="22"/>
      <c r="P443" s="53" t="str">
        <f>+"Ventas Estimadas de Empresas del Sector Agrícola en cultivos de  "&amp;R443&amp;"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443" s="20" t="s">
        <v>242</v>
      </c>
      <c r="R443" s="47" t="s">
        <v>136</v>
      </c>
      <c r="S443" s="48">
        <f>+H443</f>
        <v>100110</v>
      </c>
      <c r="T443" s="28"/>
      <c r="U443" s="28"/>
      <c r="V443" s="28"/>
      <c r="W443" s="28"/>
      <c r="X443" s="28"/>
      <c r="Y443" s="28"/>
      <c r="Z443" s="25"/>
      <c r="AA443" s="29"/>
      <c r="AB443" s="30" t="str">
        <f t="shared" si="310"/>
        <v>Chile</v>
      </c>
      <c r="AC443" s="31" t="str">
        <f t="shared" si="310"/>
        <v>Año 2020</v>
      </c>
      <c r="AD443" s="32" t="s">
        <v>106</v>
      </c>
      <c r="AE443" s="30" t="s">
        <v>107</v>
      </c>
      <c r="AG443" s="33" t="str">
        <f t="shared" si="275"/>
        <v>Informe 3</v>
      </c>
      <c r="AH443" s="34" t="s">
        <v>108</v>
      </c>
      <c r="AI443" s="34" t="str">
        <f t="shared" si="314"/>
        <v>Ventas estimadas de empresas dedicadas a agricultura y/o ganadería</v>
      </c>
      <c r="AJ443" s="34" t="str">
        <f t="shared" si="276"/>
        <v>Ventas Estimadas de Empresas del Sector Agrícola en cultivos de  Legumbres  según la Categoría de Tamaño Específica del Servicio de Impuestos Internos de Chile para el Año 2020 (USD)</v>
      </c>
      <c r="AK443" s="35" t="str">
        <f t="shared" si="312"/>
        <v>Año 2020</v>
      </c>
      <c r="AL443" s="34" t="str">
        <f t="shared" si="312"/>
        <v>venta estimada, empresas en agricultura, cultivos, actividad económica, agricultura, ganadería</v>
      </c>
      <c r="AM443" s="36">
        <f t="shared" si="277"/>
        <v>0</v>
      </c>
      <c r="AN443" s="44" t="str">
        <f t="shared" si="306"/>
        <v>CHL</v>
      </c>
      <c r="AO443" s="44" t="str">
        <f t="shared" si="306"/>
        <v>País</v>
      </c>
      <c r="AP443" s="34" t="str">
        <f t="shared" si="306"/>
        <v>Número de Empleados de las empresas dedicadas a una actividad económica asociada a la agricultura o la ganadería, según tamaño de la empresa.</v>
      </c>
      <c r="AQ443" s="45">
        <f t="shared" si="306"/>
        <v>44324</v>
      </c>
      <c r="AR443" s="36" t="str">
        <f t="shared" si="306"/>
        <v>Español</v>
      </c>
      <c r="AS443" s="36" t="str">
        <f t="shared" si="306"/>
        <v>Naty</v>
      </c>
      <c r="AT443" s="40" t="str">
        <f t="shared" si="306"/>
        <v>No Aplica</v>
      </c>
      <c r="AU443" s="40" t="str">
        <f t="shared" si="306"/>
        <v>No Aplica</v>
      </c>
      <c r="AV443" s="40" t="str">
        <f t="shared" si="306"/>
        <v>No Aplica</v>
      </c>
      <c r="AW443" s="35">
        <f t="shared" si="306"/>
        <v>100117006</v>
      </c>
      <c r="AX443" s="41" t="e">
        <f t="shared" si="306"/>
        <v>#REF!</v>
      </c>
      <c r="AY443" s="46" t="str">
        <f t="shared" si="306"/>
        <v>Fruta</v>
      </c>
      <c r="AZ443" s="40">
        <f t="shared" si="306"/>
        <v>38</v>
      </c>
      <c r="BA443" s="41" t="e">
        <f>+VLOOKUP($Z443,[3]!Temporalidad[[nombre]:[Columna1]],7,0)</f>
        <v>#REF!</v>
      </c>
      <c r="BB443" s="41" t="e">
        <f>+VLOOKUP($B443,[3]!Tipo_Gráfico[#Data],2,0)</f>
        <v>#REF!</v>
      </c>
      <c r="BC443" s="36" t="str">
        <f t="shared" si="285"/>
        <v>Servicio de Impuestos Internos , Ministerio de Hacienda, Chile</v>
      </c>
      <c r="BD443" s="35" t="e">
        <f>+VLOOKUP($AA443,[3]!unidad_medida[[nombre]:[Columna1]],2,0)</f>
        <v>#REF!</v>
      </c>
      <c r="BE443" s="40" t="str">
        <f t="shared" si="307"/>
        <v>No Aplica</v>
      </c>
      <c r="BF443" s="40" t="str">
        <f t="shared" si="307"/>
        <v>No Aplica</v>
      </c>
      <c r="BG443" s="40" t="str">
        <f t="shared" si="307"/>
        <v>No Aplica</v>
      </c>
      <c r="BH443" s="41" t="e">
        <f>+VLOOKUP($AP443,[3]!Responsables[#Data],3,0)</f>
        <v>#REF!</v>
      </c>
      <c r="BI443" s="41" t="e">
        <f>+VLOOKUP($AA443,[3]!unidad_medida[[nombre]:[Columna1]],5,0)</f>
        <v>#REF!</v>
      </c>
    </row>
    <row r="444" spans="1:61" ht="24" x14ac:dyDescent="0.35">
      <c r="A444" s="58" t="s">
        <v>250</v>
      </c>
      <c r="B444" s="58" t="s">
        <v>251</v>
      </c>
      <c r="C444" s="59">
        <v>4.3</v>
      </c>
      <c r="D444" s="19">
        <f t="shared" si="281"/>
        <v>129</v>
      </c>
      <c r="E444" s="20" t="s">
        <v>237</v>
      </c>
      <c r="F444" s="21"/>
      <c r="G444" s="22"/>
      <c r="H444" s="24">
        <v>100111</v>
      </c>
      <c r="I444" s="23" t="s">
        <v>48</v>
      </c>
      <c r="J444" s="23" t="s">
        <v>48</v>
      </c>
      <c r="K444" s="22"/>
      <c r="L444" s="22"/>
      <c r="M444" s="22"/>
      <c r="N444" s="22"/>
      <c r="O444" s="22"/>
      <c r="P444" s="53" t="str">
        <f t="shared" ref="P444:P449" si="318">+"Ventas Estimadas de Empresas del Sector Agrícola en cultivos de  "&amp;R444&amp;"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444" s="20" t="str">
        <f>+Q443</f>
        <v>Informe 3</v>
      </c>
      <c r="R444" s="47" t="s">
        <v>140</v>
      </c>
      <c r="S444" s="48">
        <f t="shared" ref="S444:S449" si="319">+H444</f>
        <v>100111</v>
      </c>
      <c r="T444" s="28"/>
      <c r="U444" s="28"/>
      <c r="V444" s="28"/>
      <c r="W444" s="28"/>
      <c r="X444" s="28"/>
      <c r="Y444" s="28"/>
      <c r="Z444" s="25"/>
      <c r="AA444" s="29"/>
      <c r="AB444" s="30" t="str">
        <f t="shared" si="310"/>
        <v>Chile</v>
      </c>
      <c r="AC444" s="31" t="str">
        <f t="shared" si="310"/>
        <v>Año 2020</v>
      </c>
      <c r="AD444" s="32" t="str">
        <f t="shared" si="310"/>
        <v>Dólar USA</v>
      </c>
      <c r="AE444" s="30" t="str">
        <f t="shared" si="310"/>
        <v>Ventas</v>
      </c>
      <c r="AG444" s="33" t="str">
        <f t="shared" si="275"/>
        <v>Informe 3</v>
      </c>
      <c r="AH444" s="34" t="str">
        <f t="shared" si="314"/>
        <v>Ventas Estimadas Agricultura</v>
      </c>
      <c r="AI444" s="34" t="str">
        <f t="shared" si="314"/>
        <v>Ventas estimadas de empresas dedicadas a agricultura y/o ganadería</v>
      </c>
      <c r="AJ444" s="34" t="str">
        <f t="shared" si="276"/>
        <v>Ventas Estimadas de Empresas del Sector Agrícola en cultivos de  Cereales  según la Categoría de Tamaño Específica del Servicio de Impuestos Internos de Chile para el Año 2020 (USD)</v>
      </c>
      <c r="AK444" s="35" t="str">
        <f t="shared" si="312"/>
        <v>Año 2020</v>
      </c>
      <c r="AL444" s="34" t="str">
        <f t="shared" si="312"/>
        <v>venta estimada, empresas en agricultura, cultivos, actividad económica, agricultura, ganadería</v>
      </c>
      <c r="AM444" s="36">
        <f t="shared" si="277"/>
        <v>0</v>
      </c>
      <c r="AN444" s="44" t="str">
        <f t="shared" si="306"/>
        <v>CHL</v>
      </c>
      <c r="AO444" s="44" t="str">
        <f t="shared" si="306"/>
        <v>País</v>
      </c>
      <c r="AP444" s="34" t="str">
        <f t="shared" si="306"/>
        <v>Número de Empleados de las empresas dedicadas a una actividad económica asociada a la agricultura o la ganadería, según tamaño de la empresa.</v>
      </c>
      <c r="AQ444" s="45">
        <f t="shared" si="306"/>
        <v>44324</v>
      </c>
      <c r="AR444" s="36" t="str">
        <f t="shared" si="306"/>
        <v>Español</v>
      </c>
      <c r="AS444" s="36" t="str">
        <f t="shared" si="306"/>
        <v>Naty</v>
      </c>
      <c r="AT444" s="40" t="str">
        <f t="shared" si="306"/>
        <v>No Aplica</v>
      </c>
      <c r="AU444" s="40" t="str">
        <f t="shared" si="306"/>
        <v>No Aplica</v>
      </c>
      <c r="AV444" s="40" t="str">
        <f t="shared" si="306"/>
        <v>No Aplica</v>
      </c>
      <c r="AW444" s="35">
        <f t="shared" si="306"/>
        <v>100117006</v>
      </c>
      <c r="AX444" s="41" t="e">
        <f t="shared" si="306"/>
        <v>#REF!</v>
      </c>
      <c r="AY444" s="46" t="str">
        <f t="shared" si="306"/>
        <v>Fruta</v>
      </c>
      <c r="AZ444" s="40">
        <f t="shared" si="306"/>
        <v>38</v>
      </c>
      <c r="BA444" s="41" t="e">
        <f>+VLOOKUP($Z444,[3]!Temporalidad[[nombre]:[Columna1]],7,0)</f>
        <v>#REF!</v>
      </c>
      <c r="BB444" s="41" t="e">
        <f>+VLOOKUP($B444,[3]!Tipo_Gráfico[#Data],2,0)</f>
        <v>#REF!</v>
      </c>
      <c r="BC444" s="36" t="str">
        <f t="shared" si="285"/>
        <v>Servicio de Impuestos Internos , Ministerio de Hacienda, Chile</v>
      </c>
      <c r="BD444" s="35" t="e">
        <f>+VLOOKUP($AA444,[3]!unidad_medida[[nombre]:[Columna1]],2,0)</f>
        <v>#REF!</v>
      </c>
      <c r="BE444" s="40" t="str">
        <f t="shared" si="307"/>
        <v>No Aplica</v>
      </c>
      <c r="BF444" s="40" t="str">
        <f t="shared" si="307"/>
        <v>No Aplica</v>
      </c>
      <c r="BG444" s="40" t="str">
        <f t="shared" si="307"/>
        <v>No Aplica</v>
      </c>
      <c r="BH444" s="41" t="e">
        <f>+VLOOKUP($AP444,[3]!Responsables[#Data],3,0)</f>
        <v>#REF!</v>
      </c>
      <c r="BI444" s="41" t="e">
        <f>+VLOOKUP($AA444,[3]!unidad_medida[[nombre]:[Columna1]],5,0)</f>
        <v>#REF!</v>
      </c>
    </row>
    <row r="445" spans="1:61" ht="24" x14ac:dyDescent="0.35">
      <c r="A445" s="58" t="s">
        <v>250</v>
      </c>
      <c r="B445" s="58" t="s">
        <v>251</v>
      </c>
      <c r="C445" s="59">
        <v>4.3</v>
      </c>
      <c r="D445" s="19">
        <f t="shared" si="281"/>
        <v>130</v>
      </c>
      <c r="E445" s="20" t="s">
        <v>237</v>
      </c>
      <c r="F445" s="21"/>
      <c r="G445" s="22"/>
      <c r="H445" s="24">
        <v>100112</v>
      </c>
      <c r="I445" s="23" t="s">
        <v>48</v>
      </c>
      <c r="J445" s="23" t="s">
        <v>48</v>
      </c>
      <c r="K445" s="22"/>
      <c r="L445" s="22"/>
      <c r="M445" s="22"/>
      <c r="N445" s="22"/>
      <c r="O445" s="22"/>
      <c r="P445" s="53" t="str">
        <f t="shared" si="318"/>
        <v>Ventas Estimadas de Empresas del Sector Agrícola en cultivos de  Hortalizas  según la Categoría de Tamaño Específica del Servicio de Impuestos Internos de Chile para el Año 2020 (USD)</v>
      </c>
      <c r="Q445" s="20" t="str">
        <f t="shared" ref="Q445:Q449" si="320">+Q444</f>
        <v>Informe 3</v>
      </c>
      <c r="R445" s="47" t="s">
        <v>142</v>
      </c>
      <c r="S445" s="48">
        <f t="shared" si="319"/>
        <v>100112</v>
      </c>
      <c r="T445" s="28"/>
      <c r="U445" s="28"/>
      <c r="V445" s="28"/>
      <c r="W445" s="28"/>
      <c r="X445" s="28"/>
      <c r="Y445" s="28"/>
      <c r="Z445" s="25"/>
      <c r="AA445" s="29"/>
      <c r="AB445" s="30" t="str">
        <f t="shared" si="310"/>
        <v>Chile</v>
      </c>
      <c r="AC445" s="31" t="str">
        <f t="shared" si="310"/>
        <v>Año 2020</v>
      </c>
      <c r="AD445" s="32" t="str">
        <f t="shared" si="310"/>
        <v>Dólar USA</v>
      </c>
      <c r="AE445" s="30" t="str">
        <f t="shared" si="310"/>
        <v>Ventas</v>
      </c>
      <c r="AG445" s="33" t="str">
        <f t="shared" ref="AG445:AG472" si="321">+IF(Q445="","",Q445)</f>
        <v>Informe 3</v>
      </c>
      <c r="AH445" s="34" t="str">
        <f t="shared" si="314"/>
        <v>Ventas Estimadas Agricultura</v>
      </c>
      <c r="AI445" s="34" t="str">
        <f t="shared" si="314"/>
        <v>Ventas estimadas de empresas dedicadas a agricultura y/o ganadería</v>
      </c>
      <c r="AJ445" s="34" t="str">
        <f t="shared" ref="AJ445:AJ472" si="322">+P445</f>
        <v>Ventas Estimadas de Empresas del Sector Agrícola en cultivos de  Hortalizas  según la Categoría de Tamaño Específica del Servicio de Impuestos Internos de Chile para el Año 2020 (USD)</v>
      </c>
      <c r="AK445" s="35" t="str">
        <f t="shared" si="312"/>
        <v>Año 2020</v>
      </c>
      <c r="AL445" s="34" t="str">
        <f t="shared" si="312"/>
        <v>venta estimada, empresas en agricultura, cultivos, actividad económica, agricultura, ganadería</v>
      </c>
      <c r="AM445" s="36">
        <f t="shared" ref="AM445:AM472" si="323">+AA445</f>
        <v>0</v>
      </c>
      <c r="AN445" s="44" t="str">
        <f t="shared" ref="AN445:AZ460" si="324">+AN444</f>
        <v>CHL</v>
      </c>
      <c r="AO445" s="44" t="str">
        <f t="shared" si="324"/>
        <v>País</v>
      </c>
      <c r="AP445" s="34" t="str">
        <f t="shared" si="324"/>
        <v>Número de Empleados de las empresas dedicadas a una actividad económica asociada a la agricultura o la ganadería, según tamaño de la empresa.</v>
      </c>
      <c r="AQ445" s="45">
        <f t="shared" si="324"/>
        <v>44324</v>
      </c>
      <c r="AR445" s="36" t="str">
        <f t="shared" si="324"/>
        <v>Español</v>
      </c>
      <c r="AS445" s="36" t="str">
        <f t="shared" si="324"/>
        <v>Naty</v>
      </c>
      <c r="AT445" s="40" t="str">
        <f t="shared" si="324"/>
        <v>No Aplica</v>
      </c>
      <c r="AU445" s="40" t="str">
        <f t="shared" si="324"/>
        <v>No Aplica</v>
      </c>
      <c r="AV445" s="40" t="str">
        <f t="shared" si="324"/>
        <v>No Aplica</v>
      </c>
      <c r="AW445" s="35">
        <f t="shared" si="324"/>
        <v>100117006</v>
      </c>
      <c r="AX445" s="41" t="e">
        <f t="shared" si="324"/>
        <v>#REF!</v>
      </c>
      <c r="AY445" s="46" t="str">
        <f t="shared" si="324"/>
        <v>Fruta</v>
      </c>
      <c r="AZ445" s="40">
        <f t="shared" si="324"/>
        <v>38</v>
      </c>
      <c r="BA445" s="41" t="e">
        <f>+VLOOKUP($Z445,[3]!Temporalidad[[nombre]:[Columna1]],7,0)</f>
        <v>#REF!</v>
      </c>
      <c r="BB445" s="41" t="e">
        <f>+VLOOKUP($B445,[3]!Tipo_Gráfico[#Data],2,0)</f>
        <v>#REF!</v>
      </c>
      <c r="BC445" s="36" t="str">
        <f t="shared" si="285"/>
        <v>Servicio de Impuestos Internos , Ministerio de Hacienda, Chile</v>
      </c>
      <c r="BD445" s="35" t="e">
        <f>+VLOOKUP($AA445,[3]!unidad_medida[[nombre]:[Columna1]],2,0)</f>
        <v>#REF!</v>
      </c>
      <c r="BE445" s="40" t="str">
        <f t="shared" ref="BE445:BG460" si="325">+BE444</f>
        <v>No Aplica</v>
      </c>
      <c r="BF445" s="40" t="str">
        <f t="shared" si="325"/>
        <v>No Aplica</v>
      </c>
      <c r="BG445" s="40" t="str">
        <f t="shared" si="325"/>
        <v>No Aplica</v>
      </c>
      <c r="BH445" s="41" t="e">
        <f>+VLOOKUP($AP445,[3]!Responsables[#Data],3,0)</f>
        <v>#REF!</v>
      </c>
      <c r="BI445" s="41" t="e">
        <f>+VLOOKUP($AA445,[3]!unidad_medida[[nombre]:[Columna1]],5,0)</f>
        <v>#REF!</v>
      </c>
    </row>
    <row r="446" spans="1:61" ht="24" x14ac:dyDescent="0.35">
      <c r="A446" s="58" t="s">
        <v>250</v>
      </c>
      <c r="B446" s="58" t="s">
        <v>251</v>
      </c>
      <c r="C446" s="59">
        <v>4.3</v>
      </c>
      <c r="D446" s="19">
        <f t="shared" ref="D446:D472" si="326">+IF(E446="","",D445+1)</f>
        <v>131</v>
      </c>
      <c r="E446" s="20" t="s">
        <v>237</v>
      </c>
      <c r="F446" s="21"/>
      <c r="G446" s="22"/>
      <c r="H446" s="24">
        <v>100113</v>
      </c>
      <c r="I446" s="23" t="s">
        <v>48</v>
      </c>
      <c r="J446" s="23" t="s">
        <v>48</v>
      </c>
      <c r="K446" s="22"/>
      <c r="L446" s="22"/>
      <c r="M446" s="22"/>
      <c r="N446" s="22"/>
      <c r="O446" s="22"/>
      <c r="P446" s="53" t="str">
        <f t="shared" si="318"/>
        <v>Ventas Estimadas de Empresas del Sector Agrícola en cultivos de  Industriales  según la Categoría de Tamaño Específica del Servicio de Impuestos Internos de Chile para el Año 2020 (USD)</v>
      </c>
      <c r="Q446" s="20" t="str">
        <f t="shared" si="320"/>
        <v>Informe 3</v>
      </c>
      <c r="R446" s="47" t="s">
        <v>144</v>
      </c>
      <c r="S446" s="48">
        <f t="shared" si="319"/>
        <v>100113</v>
      </c>
      <c r="T446" s="28"/>
      <c r="U446" s="28"/>
      <c r="V446" s="28"/>
      <c r="W446" s="28"/>
      <c r="X446" s="28"/>
      <c r="Y446" s="28"/>
      <c r="Z446" s="25"/>
      <c r="AA446" s="29"/>
      <c r="AB446" s="30" t="str">
        <f t="shared" ref="AB446:AE461" si="327">+AB445</f>
        <v>Chile</v>
      </c>
      <c r="AC446" s="31" t="str">
        <f t="shared" si="327"/>
        <v>Año 2020</v>
      </c>
      <c r="AD446" s="32" t="str">
        <f t="shared" si="327"/>
        <v>Dólar USA</v>
      </c>
      <c r="AE446" s="30" t="str">
        <f t="shared" si="327"/>
        <v>Ventas</v>
      </c>
      <c r="AG446" s="33" t="str">
        <f t="shared" si="321"/>
        <v>Informe 3</v>
      </c>
      <c r="AH446" s="34" t="str">
        <f t="shared" si="314"/>
        <v>Ventas Estimadas Agricultura</v>
      </c>
      <c r="AI446" s="34" t="str">
        <f t="shared" si="314"/>
        <v>Ventas estimadas de empresas dedicadas a agricultura y/o ganadería</v>
      </c>
      <c r="AJ446" s="34" t="str">
        <f t="shared" si="322"/>
        <v>Ventas Estimadas de Empresas del Sector Agrícola en cultivos de  Industriales  según la Categoría de Tamaño Específica del Servicio de Impuestos Internos de Chile para el Año 2020 (USD)</v>
      </c>
      <c r="AK446" s="35" t="str">
        <f t="shared" ref="AK446:AL461" si="328">+AK445</f>
        <v>Año 2020</v>
      </c>
      <c r="AL446" s="34" t="str">
        <f t="shared" si="328"/>
        <v>venta estimada, empresas en agricultura, cultivos, actividad económica, agricultura, ganadería</v>
      </c>
      <c r="AM446" s="36">
        <f t="shared" si="323"/>
        <v>0</v>
      </c>
      <c r="AN446" s="44" t="str">
        <f t="shared" si="324"/>
        <v>CHL</v>
      </c>
      <c r="AO446" s="44" t="str">
        <f t="shared" si="324"/>
        <v>País</v>
      </c>
      <c r="AP446" s="34" t="str">
        <f t="shared" si="324"/>
        <v>Número de Empleados de las empresas dedicadas a una actividad económica asociada a la agricultura o la ganadería, según tamaño de la empresa.</v>
      </c>
      <c r="AQ446" s="45">
        <f t="shared" si="324"/>
        <v>44324</v>
      </c>
      <c r="AR446" s="36" t="str">
        <f t="shared" si="324"/>
        <v>Español</v>
      </c>
      <c r="AS446" s="36" t="str">
        <f t="shared" si="324"/>
        <v>Naty</v>
      </c>
      <c r="AT446" s="40" t="str">
        <f t="shared" si="324"/>
        <v>No Aplica</v>
      </c>
      <c r="AU446" s="40" t="str">
        <f t="shared" si="324"/>
        <v>No Aplica</v>
      </c>
      <c r="AV446" s="40" t="str">
        <f t="shared" si="324"/>
        <v>No Aplica</v>
      </c>
      <c r="AW446" s="35">
        <f t="shared" si="324"/>
        <v>100117006</v>
      </c>
      <c r="AX446" s="41" t="e">
        <f t="shared" si="324"/>
        <v>#REF!</v>
      </c>
      <c r="AY446" s="46" t="str">
        <f t="shared" si="324"/>
        <v>Fruta</v>
      </c>
      <c r="AZ446" s="40">
        <f t="shared" si="324"/>
        <v>38</v>
      </c>
      <c r="BA446" s="41" t="e">
        <f>+VLOOKUP($Z446,[3]!Temporalidad[[nombre]:[Columna1]],7,0)</f>
        <v>#REF!</v>
      </c>
      <c r="BB446" s="41" t="e">
        <f>+VLOOKUP($B446,[3]!Tipo_Gráfico[#Data],2,0)</f>
        <v>#REF!</v>
      </c>
      <c r="BC446" s="36" t="str">
        <f t="shared" ref="BC446:BC472" si="329">+BC445</f>
        <v>Servicio de Impuestos Internos , Ministerio de Hacienda, Chile</v>
      </c>
      <c r="BD446" s="35" t="e">
        <f>+VLOOKUP($AA446,[3]!unidad_medida[[nombre]:[Columna1]],2,0)</f>
        <v>#REF!</v>
      </c>
      <c r="BE446" s="40" t="str">
        <f t="shared" si="325"/>
        <v>No Aplica</v>
      </c>
      <c r="BF446" s="40" t="str">
        <f t="shared" si="325"/>
        <v>No Aplica</v>
      </c>
      <c r="BG446" s="40" t="str">
        <f t="shared" si="325"/>
        <v>No Aplica</v>
      </c>
      <c r="BH446" s="41" t="e">
        <f>+VLOOKUP($AP446,[3]!Responsables[#Data],3,0)</f>
        <v>#REF!</v>
      </c>
      <c r="BI446" s="41" t="e">
        <f>+VLOOKUP($AA446,[3]!unidad_medida[[nombre]:[Columna1]],5,0)</f>
        <v>#REF!</v>
      </c>
    </row>
    <row r="447" spans="1:61" ht="24" x14ac:dyDescent="0.35">
      <c r="A447" s="58" t="s">
        <v>250</v>
      </c>
      <c r="B447" s="58" t="s">
        <v>251</v>
      </c>
      <c r="C447" s="59">
        <v>4.3</v>
      </c>
      <c r="D447" s="19">
        <f t="shared" si="326"/>
        <v>132</v>
      </c>
      <c r="E447" s="20" t="s">
        <v>237</v>
      </c>
      <c r="F447" s="21"/>
      <c r="G447" s="22"/>
      <c r="H447" s="24">
        <v>100114</v>
      </c>
      <c r="I447" s="23" t="s">
        <v>48</v>
      </c>
      <c r="J447" s="23" t="s">
        <v>48</v>
      </c>
      <c r="K447" s="22"/>
      <c r="L447" s="22"/>
      <c r="M447" s="22"/>
      <c r="N447" s="22"/>
      <c r="O447" s="22"/>
      <c r="P447" s="53" t="str">
        <f t="shared" si="318"/>
        <v>Ventas Estimadas de Empresas del Sector Agrícola en cultivos de  Tubérculos  según la Categoría de Tamaño Específica del Servicio de Impuestos Internos de Chile para el Año 2020 (USD)</v>
      </c>
      <c r="Q447" s="20" t="str">
        <f t="shared" si="320"/>
        <v>Informe 3</v>
      </c>
      <c r="R447" s="47" t="s">
        <v>146</v>
      </c>
      <c r="S447" s="48">
        <f t="shared" si="319"/>
        <v>100114</v>
      </c>
      <c r="T447" s="28"/>
      <c r="U447" s="28"/>
      <c r="V447" s="28"/>
      <c r="W447" s="28"/>
      <c r="X447" s="28"/>
      <c r="Y447" s="28"/>
      <c r="Z447" s="25"/>
      <c r="AA447" s="29"/>
      <c r="AB447" s="30" t="str">
        <f t="shared" si="327"/>
        <v>Chile</v>
      </c>
      <c r="AC447" s="31" t="str">
        <f t="shared" si="327"/>
        <v>Año 2020</v>
      </c>
      <c r="AD447" s="32" t="str">
        <f t="shared" si="327"/>
        <v>Dólar USA</v>
      </c>
      <c r="AE447" s="30" t="str">
        <f t="shared" si="327"/>
        <v>Ventas</v>
      </c>
      <c r="AG447" s="33" t="str">
        <f t="shared" si="321"/>
        <v>Informe 3</v>
      </c>
      <c r="AH447" s="34" t="str">
        <f t="shared" si="314"/>
        <v>Ventas Estimadas Agricultura</v>
      </c>
      <c r="AI447" s="34" t="str">
        <f t="shared" si="314"/>
        <v>Ventas estimadas de empresas dedicadas a agricultura y/o ganadería</v>
      </c>
      <c r="AJ447" s="34" t="str">
        <f t="shared" si="322"/>
        <v>Ventas Estimadas de Empresas del Sector Agrícola en cultivos de  Tubérculos  según la Categoría de Tamaño Específica del Servicio de Impuestos Internos de Chile para el Año 2020 (USD)</v>
      </c>
      <c r="AK447" s="35" t="str">
        <f t="shared" si="328"/>
        <v>Año 2020</v>
      </c>
      <c r="AL447" s="34" t="str">
        <f t="shared" si="328"/>
        <v>venta estimada, empresas en agricultura, cultivos, actividad económica, agricultura, ganadería</v>
      </c>
      <c r="AM447" s="36">
        <f t="shared" si="323"/>
        <v>0</v>
      </c>
      <c r="AN447" s="44" t="str">
        <f t="shared" si="324"/>
        <v>CHL</v>
      </c>
      <c r="AO447" s="44" t="str">
        <f t="shared" si="324"/>
        <v>País</v>
      </c>
      <c r="AP447" s="34" t="str">
        <f t="shared" si="324"/>
        <v>Número de Empleados de las empresas dedicadas a una actividad económica asociada a la agricultura o la ganadería, según tamaño de la empresa.</v>
      </c>
      <c r="AQ447" s="45">
        <f t="shared" si="324"/>
        <v>44324</v>
      </c>
      <c r="AR447" s="36" t="str">
        <f t="shared" si="324"/>
        <v>Español</v>
      </c>
      <c r="AS447" s="36" t="str">
        <f t="shared" si="324"/>
        <v>Naty</v>
      </c>
      <c r="AT447" s="40" t="str">
        <f t="shared" si="324"/>
        <v>No Aplica</v>
      </c>
      <c r="AU447" s="40" t="str">
        <f t="shared" si="324"/>
        <v>No Aplica</v>
      </c>
      <c r="AV447" s="40" t="str">
        <f t="shared" si="324"/>
        <v>No Aplica</v>
      </c>
      <c r="AW447" s="35">
        <f t="shared" si="324"/>
        <v>100117006</v>
      </c>
      <c r="AX447" s="41" t="e">
        <f t="shared" si="324"/>
        <v>#REF!</v>
      </c>
      <c r="AY447" s="46" t="str">
        <f t="shared" si="324"/>
        <v>Fruta</v>
      </c>
      <c r="AZ447" s="40">
        <f t="shared" si="324"/>
        <v>38</v>
      </c>
      <c r="BA447" s="41" t="e">
        <f>+VLOOKUP($Z447,[3]!Temporalidad[[nombre]:[Columna1]],7,0)</f>
        <v>#REF!</v>
      </c>
      <c r="BB447" s="41" t="e">
        <f>+VLOOKUP($B447,[3]!Tipo_Gráfico[#Data],2,0)</f>
        <v>#REF!</v>
      </c>
      <c r="BC447" s="36" t="str">
        <f t="shared" si="329"/>
        <v>Servicio de Impuestos Internos , Ministerio de Hacienda, Chile</v>
      </c>
      <c r="BD447" s="35" t="e">
        <f>+VLOOKUP($AA447,[3]!unidad_medida[[nombre]:[Columna1]],2,0)</f>
        <v>#REF!</v>
      </c>
      <c r="BE447" s="40" t="str">
        <f t="shared" si="325"/>
        <v>No Aplica</v>
      </c>
      <c r="BF447" s="40" t="str">
        <f t="shared" si="325"/>
        <v>No Aplica</v>
      </c>
      <c r="BG447" s="40" t="str">
        <f t="shared" si="325"/>
        <v>No Aplica</v>
      </c>
      <c r="BH447" s="41" t="e">
        <f>+VLOOKUP($AP447,[3]!Responsables[#Data],3,0)</f>
        <v>#REF!</v>
      </c>
      <c r="BI447" s="41" t="e">
        <f>+VLOOKUP($AA447,[3]!unidad_medida[[nombre]:[Columna1]],5,0)</f>
        <v>#REF!</v>
      </c>
    </row>
    <row r="448" spans="1:61" ht="24" x14ac:dyDescent="0.35">
      <c r="A448" s="58" t="s">
        <v>250</v>
      </c>
      <c r="B448" s="58" t="s">
        <v>251</v>
      </c>
      <c r="C448" s="59">
        <v>4.3</v>
      </c>
      <c r="D448" s="19">
        <f t="shared" si="326"/>
        <v>133</v>
      </c>
      <c r="E448" s="20" t="s">
        <v>237</v>
      </c>
      <c r="F448" s="21"/>
      <c r="G448" s="22"/>
      <c r="H448" s="24">
        <v>100115</v>
      </c>
      <c r="I448" s="23" t="s">
        <v>48</v>
      </c>
      <c r="J448" s="23" t="s">
        <v>48</v>
      </c>
      <c r="K448" s="22"/>
      <c r="L448" s="22"/>
      <c r="M448" s="22"/>
      <c r="N448" s="22"/>
      <c r="O448" s="22"/>
      <c r="P448" s="53" t="str">
        <f t="shared" si="318"/>
        <v>Ventas Estimadas de Empresas del Sector Agrícola en cultivos de  Semillas  según la Categoría de Tamaño Específica del Servicio de Impuestos Internos de Chile para el Año 2020 (USD)</v>
      </c>
      <c r="Q448" s="20" t="str">
        <f t="shared" si="320"/>
        <v>Informe 3</v>
      </c>
      <c r="R448" s="47" t="s">
        <v>148</v>
      </c>
      <c r="S448" s="48">
        <f t="shared" si="319"/>
        <v>100115</v>
      </c>
      <c r="T448" s="28"/>
      <c r="U448" s="28"/>
      <c r="V448" s="28"/>
      <c r="W448" s="28"/>
      <c r="X448" s="28"/>
      <c r="Y448" s="28"/>
      <c r="Z448" s="25"/>
      <c r="AA448" s="29"/>
      <c r="AB448" s="30" t="str">
        <f t="shared" si="327"/>
        <v>Chile</v>
      </c>
      <c r="AC448" s="31" t="str">
        <f t="shared" si="327"/>
        <v>Año 2020</v>
      </c>
      <c r="AD448" s="32" t="str">
        <f t="shared" si="327"/>
        <v>Dólar USA</v>
      </c>
      <c r="AE448" s="30" t="str">
        <f t="shared" si="327"/>
        <v>Ventas</v>
      </c>
      <c r="AG448" s="33" t="str">
        <f t="shared" si="321"/>
        <v>Informe 3</v>
      </c>
      <c r="AH448" s="34" t="str">
        <f t="shared" si="314"/>
        <v>Ventas Estimadas Agricultura</v>
      </c>
      <c r="AI448" s="34" t="str">
        <f t="shared" si="314"/>
        <v>Ventas estimadas de empresas dedicadas a agricultura y/o ganadería</v>
      </c>
      <c r="AJ448" s="34" t="str">
        <f t="shared" si="322"/>
        <v>Ventas Estimadas de Empresas del Sector Agrícola en cultivos de  Semillas  según la Categoría de Tamaño Específica del Servicio de Impuestos Internos de Chile para el Año 2020 (USD)</v>
      </c>
      <c r="AK448" s="35" t="str">
        <f t="shared" si="328"/>
        <v>Año 2020</v>
      </c>
      <c r="AL448" s="34" t="str">
        <f t="shared" si="328"/>
        <v>venta estimada, empresas en agricultura, cultivos, actividad económica, agricultura, ganadería</v>
      </c>
      <c r="AM448" s="36">
        <f t="shared" si="323"/>
        <v>0</v>
      </c>
      <c r="AN448" s="44" t="str">
        <f t="shared" si="324"/>
        <v>CHL</v>
      </c>
      <c r="AO448" s="44" t="str">
        <f t="shared" si="324"/>
        <v>País</v>
      </c>
      <c r="AP448" s="34" t="str">
        <f t="shared" si="324"/>
        <v>Número de Empleados de las empresas dedicadas a una actividad económica asociada a la agricultura o la ganadería, según tamaño de la empresa.</v>
      </c>
      <c r="AQ448" s="45">
        <f t="shared" si="324"/>
        <v>44324</v>
      </c>
      <c r="AR448" s="36" t="str">
        <f t="shared" si="324"/>
        <v>Español</v>
      </c>
      <c r="AS448" s="36" t="str">
        <f t="shared" si="324"/>
        <v>Naty</v>
      </c>
      <c r="AT448" s="40" t="str">
        <f t="shared" si="324"/>
        <v>No Aplica</v>
      </c>
      <c r="AU448" s="40" t="str">
        <f t="shared" si="324"/>
        <v>No Aplica</v>
      </c>
      <c r="AV448" s="40" t="str">
        <f t="shared" si="324"/>
        <v>No Aplica</v>
      </c>
      <c r="AW448" s="35">
        <f t="shared" si="324"/>
        <v>100117006</v>
      </c>
      <c r="AX448" s="41" t="e">
        <f t="shared" si="324"/>
        <v>#REF!</v>
      </c>
      <c r="AY448" s="46" t="str">
        <f t="shared" si="324"/>
        <v>Fruta</v>
      </c>
      <c r="AZ448" s="40">
        <f t="shared" si="324"/>
        <v>38</v>
      </c>
      <c r="BA448" s="41" t="e">
        <f>+VLOOKUP($Z448,[3]!Temporalidad[[nombre]:[Columna1]],7,0)</f>
        <v>#REF!</v>
      </c>
      <c r="BB448" s="41" t="e">
        <f>+VLOOKUP($B448,[3]!Tipo_Gráfico[#Data],2,0)</f>
        <v>#REF!</v>
      </c>
      <c r="BC448" s="36" t="str">
        <f t="shared" si="329"/>
        <v>Servicio de Impuestos Internos , Ministerio de Hacienda, Chile</v>
      </c>
      <c r="BD448" s="35" t="e">
        <f>+VLOOKUP($AA448,[3]!unidad_medida[[nombre]:[Columna1]],2,0)</f>
        <v>#REF!</v>
      </c>
      <c r="BE448" s="40" t="str">
        <f t="shared" si="325"/>
        <v>No Aplica</v>
      </c>
      <c r="BF448" s="40" t="str">
        <f t="shared" si="325"/>
        <v>No Aplica</v>
      </c>
      <c r="BG448" s="40" t="str">
        <f t="shared" si="325"/>
        <v>No Aplica</v>
      </c>
      <c r="BH448" s="41" t="e">
        <f>+VLOOKUP($AP448,[3]!Responsables[#Data],3,0)</f>
        <v>#REF!</v>
      </c>
      <c r="BI448" s="41" t="e">
        <f>+VLOOKUP($AA448,[3]!unidad_medida[[nombre]:[Columna1]],5,0)</f>
        <v>#REF!</v>
      </c>
    </row>
    <row r="449" spans="1:61" ht="24" x14ac:dyDescent="0.35">
      <c r="A449" s="58" t="s">
        <v>250</v>
      </c>
      <c r="B449" s="58" t="s">
        <v>251</v>
      </c>
      <c r="C449" s="59">
        <v>4.3</v>
      </c>
      <c r="D449" s="19">
        <f t="shared" si="326"/>
        <v>134</v>
      </c>
      <c r="E449" s="20" t="s">
        <v>237</v>
      </c>
      <c r="F449" s="21"/>
      <c r="G449" s="22"/>
      <c r="H449" s="24">
        <v>100117</v>
      </c>
      <c r="I449" s="23" t="s">
        <v>48</v>
      </c>
      <c r="J449" s="23" t="s">
        <v>48</v>
      </c>
      <c r="K449" s="22"/>
      <c r="L449" s="22"/>
      <c r="M449" s="22"/>
      <c r="N449" s="22"/>
      <c r="O449" s="22"/>
      <c r="P449" s="53" t="str">
        <f t="shared" si="318"/>
        <v>Ventas Estimadas de Empresas del Sector Agrícola en cultivos de  Plantas y forraje  según la Categoría de Tamaño Específica del Servicio de Impuestos Internos de Chile para el Año 2020 (USD)</v>
      </c>
      <c r="Q449" s="20" t="str">
        <f t="shared" si="320"/>
        <v>Informe 3</v>
      </c>
      <c r="R449" s="47" t="s">
        <v>150</v>
      </c>
      <c r="S449" s="48">
        <f t="shared" si="319"/>
        <v>100117</v>
      </c>
      <c r="T449" s="28"/>
      <c r="U449" s="28"/>
      <c r="V449" s="28"/>
      <c r="W449" s="28"/>
      <c r="X449" s="28"/>
      <c r="Y449" s="28"/>
      <c r="Z449" s="25"/>
      <c r="AA449" s="29"/>
      <c r="AB449" s="30" t="str">
        <f t="shared" si="327"/>
        <v>Chile</v>
      </c>
      <c r="AC449" s="31" t="str">
        <f t="shared" si="327"/>
        <v>Año 2020</v>
      </c>
      <c r="AD449" s="32" t="str">
        <f t="shared" si="327"/>
        <v>Dólar USA</v>
      </c>
      <c r="AE449" s="30" t="str">
        <f t="shared" si="327"/>
        <v>Ventas</v>
      </c>
      <c r="AG449" s="33" t="str">
        <f t="shared" si="321"/>
        <v>Informe 3</v>
      </c>
      <c r="AH449" s="34" t="str">
        <f t="shared" ref="AH449:AI464" si="330">+AH448</f>
        <v>Ventas Estimadas Agricultura</v>
      </c>
      <c r="AI449" s="34" t="str">
        <f t="shared" si="330"/>
        <v>Ventas estimadas de empresas dedicadas a agricultura y/o ganadería</v>
      </c>
      <c r="AJ449" s="34" t="str">
        <f t="shared" si="322"/>
        <v>Ventas Estimadas de Empresas del Sector Agrícola en cultivos de  Plantas y forraje  según la Categoría de Tamaño Específica del Servicio de Impuestos Internos de Chile para el Año 2020 (USD)</v>
      </c>
      <c r="AK449" s="35" t="str">
        <f t="shared" si="328"/>
        <v>Año 2020</v>
      </c>
      <c r="AL449" s="34" t="str">
        <f t="shared" si="328"/>
        <v>venta estimada, empresas en agricultura, cultivos, actividad económica, agricultura, ganadería</v>
      </c>
      <c r="AM449" s="36">
        <f t="shared" si="323"/>
        <v>0</v>
      </c>
      <c r="AN449" s="44" t="str">
        <f t="shared" si="324"/>
        <v>CHL</v>
      </c>
      <c r="AO449" s="44" t="str">
        <f t="shared" si="324"/>
        <v>País</v>
      </c>
      <c r="AP449" s="34" t="str">
        <f t="shared" si="324"/>
        <v>Número de Empleados de las empresas dedicadas a una actividad económica asociada a la agricultura o la ganadería, según tamaño de la empresa.</v>
      </c>
      <c r="AQ449" s="45">
        <f t="shared" si="324"/>
        <v>44324</v>
      </c>
      <c r="AR449" s="36" t="str">
        <f t="shared" si="324"/>
        <v>Español</v>
      </c>
      <c r="AS449" s="36" t="str">
        <f t="shared" si="324"/>
        <v>Naty</v>
      </c>
      <c r="AT449" s="40" t="str">
        <f t="shared" si="324"/>
        <v>No Aplica</v>
      </c>
      <c r="AU449" s="40" t="str">
        <f t="shared" si="324"/>
        <v>No Aplica</v>
      </c>
      <c r="AV449" s="40" t="str">
        <f t="shared" si="324"/>
        <v>No Aplica</v>
      </c>
      <c r="AW449" s="35">
        <f t="shared" si="324"/>
        <v>100117006</v>
      </c>
      <c r="AX449" s="41" t="e">
        <f t="shared" si="324"/>
        <v>#REF!</v>
      </c>
      <c r="AY449" s="46" t="str">
        <f t="shared" si="324"/>
        <v>Fruta</v>
      </c>
      <c r="AZ449" s="40">
        <f t="shared" si="324"/>
        <v>38</v>
      </c>
      <c r="BA449" s="41" t="e">
        <f>+VLOOKUP($Z449,[3]!Temporalidad[[nombre]:[Columna1]],7,0)</f>
        <v>#REF!</v>
      </c>
      <c r="BB449" s="41" t="e">
        <f>+VLOOKUP($B449,[3]!Tipo_Gráfico[#Data],2,0)</f>
        <v>#REF!</v>
      </c>
      <c r="BC449" s="36" t="str">
        <f t="shared" si="329"/>
        <v>Servicio de Impuestos Internos , Ministerio de Hacienda, Chile</v>
      </c>
      <c r="BD449" s="35" t="e">
        <f>+VLOOKUP($AA449,[3]!unidad_medida[[nombre]:[Columna1]],2,0)</f>
        <v>#REF!</v>
      </c>
      <c r="BE449" s="40" t="str">
        <f t="shared" si="325"/>
        <v>No Aplica</v>
      </c>
      <c r="BF449" s="40" t="str">
        <f t="shared" si="325"/>
        <v>No Aplica</v>
      </c>
      <c r="BG449" s="40" t="str">
        <f t="shared" si="325"/>
        <v>No Aplica</v>
      </c>
      <c r="BH449" s="41" t="e">
        <f>+VLOOKUP($AP449,[3]!Responsables[#Data],3,0)</f>
        <v>#REF!</v>
      </c>
      <c r="BI449" s="41" t="e">
        <f>+VLOOKUP($AA449,[3]!unidad_medida[[nombre]:[Columna1]],5,0)</f>
        <v>#REF!</v>
      </c>
    </row>
    <row r="450" spans="1:61" ht="24" x14ac:dyDescent="0.35">
      <c r="A450" s="58" t="s">
        <v>250</v>
      </c>
      <c r="B450" s="58" t="s">
        <v>251</v>
      </c>
      <c r="C450" s="59">
        <v>4.3</v>
      </c>
      <c r="D450" s="19">
        <f t="shared" si="326"/>
        <v>135</v>
      </c>
      <c r="E450" s="20" t="s">
        <v>237</v>
      </c>
      <c r="F450" s="21"/>
      <c r="G450" s="22"/>
      <c r="H450" s="22"/>
      <c r="I450" s="24">
        <v>100110002</v>
      </c>
      <c r="J450" s="23" t="s">
        <v>48</v>
      </c>
      <c r="K450" s="22"/>
      <c r="L450" s="22"/>
      <c r="M450" s="22"/>
      <c r="N450" s="22"/>
      <c r="O450" s="22"/>
      <c r="P450" s="53" t="str">
        <f>+"Número de Empresas y Ventas del Sector Agrícola en cultivos de  "&amp;R450&amp;"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450" s="20" t="s">
        <v>243</v>
      </c>
      <c r="R450" s="49" t="s">
        <v>153</v>
      </c>
      <c r="S450" s="50">
        <f>+I450</f>
        <v>100110002</v>
      </c>
      <c r="T450" s="28"/>
      <c r="U450" s="28"/>
      <c r="V450" s="28"/>
      <c r="W450" s="28"/>
      <c r="X450" s="28"/>
      <c r="Y450" s="28"/>
      <c r="Z450" s="25"/>
      <c r="AA450" s="29"/>
      <c r="AB450" s="30" t="str">
        <f t="shared" si="327"/>
        <v>Chile</v>
      </c>
      <c r="AC450" s="31" t="str">
        <f t="shared" si="327"/>
        <v>Año 2020</v>
      </c>
      <c r="AD450" s="32" t="s">
        <v>244</v>
      </c>
      <c r="AE450" s="30" t="str">
        <f t="shared" si="327"/>
        <v>Ventas</v>
      </c>
      <c r="AG450" s="33" t="str">
        <f t="shared" si="321"/>
        <v>Informe 4</v>
      </c>
      <c r="AH450" s="34" t="str">
        <f t="shared" si="330"/>
        <v>Ventas Estimadas Agricultura</v>
      </c>
      <c r="AI450" s="34" t="str">
        <f t="shared" si="330"/>
        <v>Ventas estimadas de empresas dedicadas a agricultura y/o ganadería</v>
      </c>
      <c r="AJ450" s="34" t="str">
        <f t="shared" si="322"/>
        <v>Número de Empresas y Ventas del Sector Agrícola en cultivos de  Porotos según la Categoría de Tamaño Específica del Servicio de Impuestos Internos de Chile para el Año 2020 (USD)</v>
      </c>
      <c r="AK450" s="35" t="str">
        <f t="shared" si="328"/>
        <v>Año 2020</v>
      </c>
      <c r="AL450" s="34" t="str">
        <f t="shared" si="328"/>
        <v>venta estimada, empresas en agricultura, cultivos, actividad económica, agricultura, ganadería</v>
      </c>
      <c r="AM450" s="36">
        <f t="shared" si="323"/>
        <v>0</v>
      </c>
      <c r="AN450" s="44" t="str">
        <f t="shared" si="324"/>
        <v>CHL</v>
      </c>
      <c r="AO450" s="44" t="str">
        <f t="shared" si="324"/>
        <v>País</v>
      </c>
      <c r="AP450" s="34" t="str">
        <f t="shared" si="324"/>
        <v>Número de Empleados de las empresas dedicadas a una actividad económica asociada a la agricultura o la ganadería, según tamaño de la empresa.</v>
      </c>
      <c r="AQ450" s="45">
        <f t="shared" si="324"/>
        <v>44324</v>
      </c>
      <c r="AR450" s="36" t="str">
        <f t="shared" si="324"/>
        <v>Español</v>
      </c>
      <c r="AS450" s="36" t="str">
        <f t="shared" si="324"/>
        <v>Naty</v>
      </c>
      <c r="AT450" s="40" t="str">
        <f t="shared" si="324"/>
        <v>No Aplica</v>
      </c>
      <c r="AU450" s="40" t="str">
        <f t="shared" si="324"/>
        <v>No Aplica</v>
      </c>
      <c r="AV450" s="40" t="str">
        <f t="shared" si="324"/>
        <v>No Aplica</v>
      </c>
      <c r="AW450" s="35">
        <f t="shared" si="324"/>
        <v>100117006</v>
      </c>
      <c r="AX450" s="41" t="e">
        <f t="shared" si="324"/>
        <v>#REF!</v>
      </c>
      <c r="AY450" s="46" t="str">
        <f t="shared" si="324"/>
        <v>Fruta</v>
      </c>
      <c r="AZ450" s="40">
        <f t="shared" si="324"/>
        <v>38</v>
      </c>
      <c r="BA450" s="41" t="e">
        <f>+VLOOKUP($Z450,[3]!Temporalidad[[nombre]:[Columna1]],7,0)</f>
        <v>#REF!</v>
      </c>
      <c r="BB450" s="41" t="e">
        <f>+VLOOKUP($B450,[3]!Tipo_Gráfico[#Data],2,0)</f>
        <v>#REF!</v>
      </c>
      <c r="BC450" s="36" t="str">
        <f t="shared" si="329"/>
        <v>Servicio de Impuestos Internos , Ministerio de Hacienda, Chile</v>
      </c>
      <c r="BD450" s="35" t="e">
        <f>+VLOOKUP($AA450,[3]!unidad_medida[[nombre]:[Columna1]],2,0)</f>
        <v>#REF!</v>
      </c>
      <c r="BE450" s="40" t="str">
        <f t="shared" si="325"/>
        <v>No Aplica</v>
      </c>
      <c r="BF450" s="40" t="str">
        <f t="shared" si="325"/>
        <v>No Aplica</v>
      </c>
      <c r="BG450" s="40" t="str">
        <f t="shared" si="325"/>
        <v>No Aplica</v>
      </c>
      <c r="BH450" s="41" t="e">
        <f>+VLOOKUP($AP450,[3]!Responsables[#Data],3,0)</f>
        <v>#REF!</v>
      </c>
      <c r="BI450" s="41" t="e">
        <f>+VLOOKUP($AA450,[3]!unidad_medida[[nombre]:[Columna1]],5,0)</f>
        <v>#REF!</v>
      </c>
    </row>
    <row r="451" spans="1:61" ht="24" x14ac:dyDescent="0.35">
      <c r="A451" s="58" t="s">
        <v>250</v>
      </c>
      <c r="B451" s="58" t="s">
        <v>251</v>
      </c>
      <c r="C451" s="59">
        <v>4.3</v>
      </c>
      <c r="D451" s="19">
        <f t="shared" si="326"/>
        <v>136</v>
      </c>
      <c r="E451" s="20" t="s">
        <v>237</v>
      </c>
      <c r="F451" s="21"/>
      <c r="G451" s="22"/>
      <c r="H451" s="22"/>
      <c r="I451" s="24">
        <v>100110007</v>
      </c>
      <c r="J451" s="23" t="s">
        <v>48</v>
      </c>
      <c r="K451" s="22"/>
      <c r="L451" s="22"/>
      <c r="M451" s="22"/>
      <c r="N451" s="22"/>
      <c r="O451" s="22"/>
      <c r="P451" s="53" t="str">
        <f t="shared" ref="P451:P471" si="331">+"Número de Empresas y Ventas del Sector Agrícola en cultivos de  "&amp;R451&amp;"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451" s="20" t="str">
        <f t="shared" ref="Q451:Q471" si="332">+Q450</f>
        <v>Informe 4</v>
      </c>
      <c r="R451" s="49" t="s">
        <v>155</v>
      </c>
      <c r="S451" s="50">
        <f t="shared" ref="S451:S471" si="333">+I451</f>
        <v>100110007</v>
      </c>
      <c r="T451" s="28"/>
      <c r="U451" s="28"/>
      <c r="V451" s="28"/>
      <c r="W451" s="28"/>
      <c r="X451" s="28"/>
      <c r="Y451" s="28"/>
      <c r="Z451" s="25"/>
      <c r="AA451" s="29"/>
      <c r="AB451" s="30" t="str">
        <f t="shared" si="327"/>
        <v>Chile</v>
      </c>
      <c r="AC451" s="31" t="str">
        <f t="shared" si="327"/>
        <v>Año 2020</v>
      </c>
      <c r="AD451" s="32" t="str">
        <f t="shared" si="327"/>
        <v>Múltiples</v>
      </c>
      <c r="AE451" s="30" t="str">
        <f t="shared" si="327"/>
        <v>Ventas</v>
      </c>
      <c r="AG451" s="33" t="str">
        <f t="shared" si="321"/>
        <v>Informe 4</v>
      </c>
      <c r="AH451" s="34" t="str">
        <f t="shared" si="330"/>
        <v>Ventas Estimadas Agricultura</v>
      </c>
      <c r="AI451" s="34" t="str">
        <f t="shared" si="330"/>
        <v>Ventas estimadas de empresas dedicadas a agricultura y/o ganadería</v>
      </c>
      <c r="AJ451" s="34" t="str">
        <f t="shared" si="322"/>
        <v>Número de Empresas y Ventas del Sector Agrícola en cultivos de  Otras legumbres según la Categoría de Tamaño Específica del Servicio de Impuestos Internos de Chile para el Año 2020 (USD)</v>
      </c>
      <c r="AK451" s="35" t="str">
        <f t="shared" si="328"/>
        <v>Año 2020</v>
      </c>
      <c r="AL451" s="34" t="str">
        <f t="shared" si="328"/>
        <v>venta estimada, empresas en agricultura, cultivos, actividad económica, agricultura, ganadería</v>
      </c>
      <c r="AM451" s="36">
        <f t="shared" si="323"/>
        <v>0</v>
      </c>
      <c r="AN451" s="44" t="str">
        <f t="shared" si="324"/>
        <v>CHL</v>
      </c>
      <c r="AO451" s="44" t="str">
        <f t="shared" si="324"/>
        <v>País</v>
      </c>
      <c r="AP451" s="34" t="str">
        <f t="shared" si="324"/>
        <v>Número de Empleados de las empresas dedicadas a una actividad económica asociada a la agricultura o la ganadería, según tamaño de la empresa.</v>
      </c>
      <c r="AQ451" s="45">
        <f t="shared" si="324"/>
        <v>44324</v>
      </c>
      <c r="AR451" s="36" t="str">
        <f t="shared" si="324"/>
        <v>Español</v>
      </c>
      <c r="AS451" s="36" t="str">
        <f t="shared" si="324"/>
        <v>Naty</v>
      </c>
      <c r="AT451" s="40" t="str">
        <f t="shared" si="324"/>
        <v>No Aplica</v>
      </c>
      <c r="AU451" s="40" t="str">
        <f t="shared" si="324"/>
        <v>No Aplica</v>
      </c>
      <c r="AV451" s="40" t="str">
        <f t="shared" si="324"/>
        <v>No Aplica</v>
      </c>
      <c r="AW451" s="35">
        <f t="shared" si="324"/>
        <v>100117006</v>
      </c>
      <c r="AX451" s="41" t="e">
        <f t="shared" si="324"/>
        <v>#REF!</v>
      </c>
      <c r="AY451" s="46" t="str">
        <f t="shared" si="324"/>
        <v>Fruta</v>
      </c>
      <c r="AZ451" s="40">
        <f t="shared" si="324"/>
        <v>38</v>
      </c>
      <c r="BA451" s="41" t="e">
        <f>+VLOOKUP($Z451,[3]!Temporalidad[[nombre]:[Columna1]],7,0)</f>
        <v>#REF!</v>
      </c>
      <c r="BB451" s="41" t="e">
        <f>+VLOOKUP($B451,[3]!Tipo_Gráfico[#Data],2,0)</f>
        <v>#REF!</v>
      </c>
      <c r="BC451" s="36" t="str">
        <f t="shared" si="329"/>
        <v>Servicio de Impuestos Internos , Ministerio de Hacienda, Chile</v>
      </c>
      <c r="BD451" s="35" t="e">
        <f>+VLOOKUP($AA451,[3]!unidad_medida[[nombre]:[Columna1]],2,0)</f>
        <v>#REF!</v>
      </c>
      <c r="BE451" s="40" t="str">
        <f t="shared" si="325"/>
        <v>No Aplica</v>
      </c>
      <c r="BF451" s="40" t="str">
        <f t="shared" si="325"/>
        <v>No Aplica</v>
      </c>
      <c r="BG451" s="40" t="str">
        <f t="shared" si="325"/>
        <v>No Aplica</v>
      </c>
      <c r="BH451" s="41" t="e">
        <f>+VLOOKUP($AP451,[3]!Responsables[#Data],3,0)</f>
        <v>#REF!</v>
      </c>
      <c r="BI451" s="41" t="e">
        <f>+VLOOKUP($AA451,[3]!unidad_medida[[nombre]:[Columna1]],5,0)</f>
        <v>#REF!</v>
      </c>
    </row>
    <row r="452" spans="1:61" ht="24" x14ac:dyDescent="0.35">
      <c r="A452" s="58" t="s">
        <v>250</v>
      </c>
      <c r="B452" s="58" t="s">
        <v>251</v>
      </c>
      <c r="C452" s="59">
        <v>4.3</v>
      </c>
      <c r="D452" s="19">
        <f t="shared" si="326"/>
        <v>137</v>
      </c>
      <c r="E452" s="20" t="s">
        <v>237</v>
      </c>
      <c r="F452" s="21"/>
      <c r="G452" s="22"/>
      <c r="H452" s="22"/>
      <c r="I452" s="24">
        <v>100111001</v>
      </c>
      <c r="J452" s="23" t="s">
        <v>48</v>
      </c>
      <c r="K452" s="22"/>
      <c r="L452" s="22"/>
      <c r="M452" s="22"/>
      <c r="N452" s="22"/>
      <c r="O452" s="22"/>
      <c r="P452" s="53" t="str">
        <f t="shared" si="331"/>
        <v>Número de Empresas y Ventas del Sector Agrícola en cultivos de  Arroz según la Categoría de Tamaño Específica del Servicio de Impuestos Internos de Chile para el Año 2020 (USD)</v>
      </c>
      <c r="Q452" s="20" t="str">
        <f t="shared" si="332"/>
        <v>Informe 4</v>
      </c>
      <c r="R452" s="49" t="s">
        <v>157</v>
      </c>
      <c r="S452" s="50">
        <f t="shared" si="333"/>
        <v>100111001</v>
      </c>
      <c r="T452" s="28"/>
      <c r="U452" s="28"/>
      <c r="V452" s="28"/>
      <c r="W452" s="28"/>
      <c r="X452" s="28"/>
      <c r="Y452" s="28"/>
      <c r="Z452" s="25"/>
      <c r="AA452" s="29"/>
      <c r="AB452" s="30" t="str">
        <f t="shared" si="327"/>
        <v>Chile</v>
      </c>
      <c r="AC452" s="31" t="str">
        <f t="shared" si="327"/>
        <v>Año 2020</v>
      </c>
      <c r="AD452" s="32" t="str">
        <f t="shared" si="327"/>
        <v>Múltiples</v>
      </c>
      <c r="AE452" s="30" t="str">
        <f t="shared" si="327"/>
        <v>Ventas</v>
      </c>
      <c r="AG452" s="33" t="str">
        <f t="shared" si="321"/>
        <v>Informe 4</v>
      </c>
      <c r="AH452" s="34" t="str">
        <f t="shared" si="330"/>
        <v>Ventas Estimadas Agricultura</v>
      </c>
      <c r="AI452" s="34" t="str">
        <f t="shared" si="330"/>
        <v>Ventas estimadas de empresas dedicadas a agricultura y/o ganadería</v>
      </c>
      <c r="AJ452" s="34" t="str">
        <f t="shared" si="322"/>
        <v>Número de Empresas y Ventas del Sector Agrícola en cultivos de  Arroz según la Categoría de Tamaño Específica del Servicio de Impuestos Internos de Chile para el Año 2020 (USD)</v>
      </c>
      <c r="AK452" s="35" t="str">
        <f t="shared" si="328"/>
        <v>Año 2020</v>
      </c>
      <c r="AL452" s="34" t="str">
        <f t="shared" si="328"/>
        <v>venta estimada, empresas en agricultura, cultivos, actividad económica, agricultura, ganadería</v>
      </c>
      <c r="AM452" s="36">
        <f t="shared" si="323"/>
        <v>0</v>
      </c>
      <c r="AN452" s="44" t="str">
        <f t="shared" si="324"/>
        <v>CHL</v>
      </c>
      <c r="AO452" s="44" t="str">
        <f t="shared" si="324"/>
        <v>País</v>
      </c>
      <c r="AP452" s="34" t="str">
        <f t="shared" si="324"/>
        <v>Número de Empleados de las empresas dedicadas a una actividad económica asociada a la agricultura o la ganadería, según tamaño de la empresa.</v>
      </c>
      <c r="AQ452" s="45">
        <f t="shared" si="324"/>
        <v>44324</v>
      </c>
      <c r="AR452" s="36" t="str">
        <f t="shared" si="324"/>
        <v>Español</v>
      </c>
      <c r="AS452" s="36" t="str">
        <f t="shared" si="324"/>
        <v>Naty</v>
      </c>
      <c r="AT452" s="40" t="str">
        <f t="shared" si="324"/>
        <v>No Aplica</v>
      </c>
      <c r="AU452" s="40" t="str">
        <f t="shared" si="324"/>
        <v>No Aplica</v>
      </c>
      <c r="AV452" s="40" t="str">
        <f t="shared" si="324"/>
        <v>No Aplica</v>
      </c>
      <c r="AW452" s="35">
        <f t="shared" si="324"/>
        <v>100117006</v>
      </c>
      <c r="AX452" s="41" t="e">
        <f t="shared" si="324"/>
        <v>#REF!</v>
      </c>
      <c r="AY452" s="46" t="str">
        <f t="shared" si="324"/>
        <v>Fruta</v>
      </c>
      <c r="AZ452" s="40">
        <f t="shared" si="324"/>
        <v>38</v>
      </c>
      <c r="BA452" s="41" t="e">
        <f>+VLOOKUP($Z452,[3]!Temporalidad[[nombre]:[Columna1]],7,0)</f>
        <v>#REF!</v>
      </c>
      <c r="BB452" s="41" t="e">
        <f>+VLOOKUP($B452,[3]!Tipo_Gráfico[#Data],2,0)</f>
        <v>#REF!</v>
      </c>
      <c r="BC452" s="36" t="str">
        <f t="shared" si="329"/>
        <v>Servicio de Impuestos Internos , Ministerio de Hacienda, Chile</v>
      </c>
      <c r="BD452" s="35" t="e">
        <f>+VLOOKUP($AA452,[3]!unidad_medida[[nombre]:[Columna1]],2,0)</f>
        <v>#REF!</v>
      </c>
      <c r="BE452" s="40" t="str">
        <f t="shared" si="325"/>
        <v>No Aplica</v>
      </c>
      <c r="BF452" s="40" t="str">
        <f t="shared" si="325"/>
        <v>No Aplica</v>
      </c>
      <c r="BG452" s="40" t="str">
        <f t="shared" si="325"/>
        <v>No Aplica</v>
      </c>
      <c r="BH452" s="41" t="e">
        <f>+VLOOKUP($AP452,[3]!Responsables[#Data],3,0)</f>
        <v>#REF!</v>
      </c>
      <c r="BI452" s="41" t="e">
        <f>+VLOOKUP($AA452,[3]!unidad_medida[[nombre]:[Columna1]],5,0)</f>
        <v>#REF!</v>
      </c>
    </row>
    <row r="453" spans="1:61" ht="24" x14ac:dyDescent="0.35">
      <c r="A453" s="58" t="s">
        <v>250</v>
      </c>
      <c r="B453" s="58" t="s">
        <v>251</v>
      </c>
      <c r="C453" s="59">
        <v>4.3</v>
      </c>
      <c r="D453" s="19">
        <f t="shared" si="326"/>
        <v>138</v>
      </c>
      <c r="E453" s="20" t="s">
        <v>237</v>
      </c>
      <c r="F453" s="21"/>
      <c r="G453" s="22"/>
      <c r="H453" s="22"/>
      <c r="I453" s="24">
        <v>100111002</v>
      </c>
      <c r="J453" s="23" t="s">
        <v>48</v>
      </c>
      <c r="K453" s="22"/>
      <c r="L453" s="22"/>
      <c r="M453" s="22"/>
      <c r="N453" s="22"/>
      <c r="O453" s="22"/>
      <c r="P453" s="53" t="str">
        <f t="shared" si="331"/>
        <v>Número de Empresas y Ventas del Sector Agrícola en cultivos de  Trigo según la Categoría de Tamaño Específica del Servicio de Impuestos Internos de Chile para el Año 2020 (USD)</v>
      </c>
      <c r="Q453" s="20" t="str">
        <f t="shared" si="332"/>
        <v>Informe 4</v>
      </c>
      <c r="R453" s="49" t="s">
        <v>159</v>
      </c>
      <c r="S453" s="50">
        <f t="shared" si="333"/>
        <v>100111002</v>
      </c>
      <c r="T453" s="28"/>
      <c r="U453" s="28"/>
      <c r="V453" s="28"/>
      <c r="W453" s="28"/>
      <c r="X453" s="28"/>
      <c r="Y453" s="28"/>
      <c r="Z453" s="25"/>
      <c r="AA453" s="29"/>
      <c r="AB453" s="30" t="str">
        <f t="shared" si="327"/>
        <v>Chile</v>
      </c>
      <c r="AC453" s="31" t="str">
        <f t="shared" si="327"/>
        <v>Año 2020</v>
      </c>
      <c r="AD453" s="32" t="str">
        <f t="shared" si="327"/>
        <v>Múltiples</v>
      </c>
      <c r="AE453" s="30" t="str">
        <f t="shared" si="327"/>
        <v>Ventas</v>
      </c>
      <c r="AG453" s="33" t="str">
        <f t="shared" si="321"/>
        <v>Informe 4</v>
      </c>
      <c r="AH453" s="34" t="str">
        <f t="shared" si="330"/>
        <v>Ventas Estimadas Agricultura</v>
      </c>
      <c r="AI453" s="34" t="str">
        <f t="shared" si="330"/>
        <v>Ventas estimadas de empresas dedicadas a agricultura y/o ganadería</v>
      </c>
      <c r="AJ453" s="34" t="str">
        <f t="shared" si="322"/>
        <v>Número de Empresas y Ventas del Sector Agrícola en cultivos de  Trigo según la Categoría de Tamaño Específica del Servicio de Impuestos Internos de Chile para el Año 2020 (USD)</v>
      </c>
      <c r="AK453" s="35" t="str">
        <f t="shared" si="328"/>
        <v>Año 2020</v>
      </c>
      <c r="AL453" s="34" t="str">
        <f t="shared" si="328"/>
        <v>venta estimada, empresas en agricultura, cultivos, actividad económica, agricultura, ganadería</v>
      </c>
      <c r="AM453" s="36">
        <f t="shared" si="323"/>
        <v>0</v>
      </c>
      <c r="AN453" s="44" t="str">
        <f t="shared" si="324"/>
        <v>CHL</v>
      </c>
      <c r="AO453" s="44" t="str">
        <f t="shared" si="324"/>
        <v>País</v>
      </c>
      <c r="AP453" s="34" t="str">
        <f t="shared" si="324"/>
        <v>Número de Empleados de las empresas dedicadas a una actividad económica asociada a la agricultura o la ganadería, según tamaño de la empresa.</v>
      </c>
      <c r="AQ453" s="45">
        <f t="shared" si="324"/>
        <v>44324</v>
      </c>
      <c r="AR453" s="36" t="str">
        <f t="shared" si="324"/>
        <v>Español</v>
      </c>
      <c r="AS453" s="36" t="str">
        <f t="shared" si="324"/>
        <v>Naty</v>
      </c>
      <c r="AT453" s="40" t="str">
        <f t="shared" si="324"/>
        <v>No Aplica</v>
      </c>
      <c r="AU453" s="40" t="str">
        <f t="shared" si="324"/>
        <v>No Aplica</v>
      </c>
      <c r="AV453" s="40" t="str">
        <f t="shared" si="324"/>
        <v>No Aplica</v>
      </c>
      <c r="AW453" s="35">
        <f t="shared" si="324"/>
        <v>100117006</v>
      </c>
      <c r="AX453" s="41" t="e">
        <f t="shared" si="324"/>
        <v>#REF!</v>
      </c>
      <c r="AY453" s="46" t="str">
        <f t="shared" si="324"/>
        <v>Fruta</v>
      </c>
      <c r="AZ453" s="40">
        <f t="shared" si="324"/>
        <v>38</v>
      </c>
      <c r="BA453" s="41" t="e">
        <f>+VLOOKUP($Z453,[3]!Temporalidad[[nombre]:[Columna1]],7,0)</f>
        <v>#REF!</v>
      </c>
      <c r="BB453" s="41" t="e">
        <f>+VLOOKUP($B453,[3]!Tipo_Gráfico[#Data],2,0)</f>
        <v>#REF!</v>
      </c>
      <c r="BC453" s="36" t="str">
        <f t="shared" si="329"/>
        <v>Servicio de Impuestos Internos , Ministerio de Hacienda, Chile</v>
      </c>
      <c r="BD453" s="35" t="e">
        <f>+VLOOKUP($AA453,[3]!unidad_medida[[nombre]:[Columna1]],2,0)</f>
        <v>#REF!</v>
      </c>
      <c r="BE453" s="40" t="str">
        <f t="shared" si="325"/>
        <v>No Aplica</v>
      </c>
      <c r="BF453" s="40" t="str">
        <f t="shared" si="325"/>
        <v>No Aplica</v>
      </c>
      <c r="BG453" s="40" t="str">
        <f t="shared" si="325"/>
        <v>No Aplica</v>
      </c>
      <c r="BH453" s="41" t="e">
        <f>+VLOOKUP($AP453,[3]!Responsables[#Data],3,0)</f>
        <v>#REF!</v>
      </c>
      <c r="BI453" s="41" t="e">
        <f>+VLOOKUP($AA453,[3]!unidad_medida[[nombre]:[Columna1]],5,0)</f>
        <v>#REF!</v>
      </c>
    </row>
    <row r="454" spans="1:61" ht="24" x14ac:dyDescent="0.35">
      <c r="A454" s="58" t="s">
        <v>250</v>
      </c>
      <c r="B454" s="58" t="s">
        <v>251</v>
      </c>
      <c r="C454" s="59">
        <v>4.3</v>
      </c>
      <c r="D454" s="19">
        <f t="shared" si="326"/>
        <v>139</v>
      </c>
      <c r="E454" s="20" t="s">
        <v>237</v>
      </c>
      <c r="F454" s="21"/>
      <c r="G454" s="22"/>
      <c r="H454" s="22"/>
      <c r="I454" s="24">
        <v>100111003</v>
      </c>
      <c r="J454" s="23" t="s">
        <v>48</v>
      </c>
      <c r="K454" s="22"/>
      <c r="L454" s="22"/>
      <c r="M454" s="22"/>
      <c r="N454" s="22"/>
      <c r="O454" s="22"/>
      <c r="P454" s="53" t="str">
        <f t="shared" si="331"/>
        <v>Número de Empresas y Ventas del Sector Agrícola en cultivos de  Maíz según la Categoría de Tamaño Específica del Servicio de Impuestos Internos de Chile para el Año 2020 (USD)</v>
      </c>
      <c r="Q454" s="20" t="str">
        <f t="shared" si="332"/>
        <v>Informe 4</v>
      </c>
      <c r="R454" s="49" t="s">
        <v>161</v>
      </c>
      <c r="S454" s="50">
        <f t="shared" si="333"/>
        <v>100111003</v>
      </c>
      <c r="T454" s="28"/>
      <c r="U454" s="28"/>
      <c r="V454" s="28"/>
      <c r="W454" s="28"/>
      <c r="X454" s="28"/>
      <c r="Y454" s="28"/>
      <c r="Z454" s="25"/>
      <c r="AA454" s="29"/>
      <c r="AB454" s="30" t="str">
        <f t="shared" si="327"/>
        <v>Chile</v>
      </c>
      <c r="AC454" s="31" t="str">
        <f t="shared" si="327"/>
        <v>Año 2020</v>
      </c>
      <c r="AD454" s="32" t="str">
        <f t="shared" si="327"/>
        <v>Múltiples</v>
      </c>
      <c r="AE454" s="30" t="str">
        <f t="shared" si="327"/>
        <v>Ventas</v>
      </c>
      <c r="AG454" s="33" t="str">
        <f t="shared" si="321"/>
        <v>Informe 4</v>
      </c>
      <c r="AH454" s="34" t="str">
        <f t="shared" si="330"/>
        <v>Ventas Estimadas Agricultura</v>
      </c>
      <c r="AI454" s="34" t="str">
        <f t="shared" si="330"/>
        <v>Ventas estimadas de empresas dedicadas a agricultura y/o ganadería</v>
      </c>
      <c r="AJ454" s="34" t="str">
        <f t="shared" si="322"/>
        <v>Número de Empresas y Ventas del Sector Agrícola en cultivos de  Maíz según la Categoría de Tamaño Específica del Servicio de Impuestos Internos de Chile para el Año 2020 (USD)</v>
      </c>
      <c r="AK454" s="35" t="str">
        <f t="shared" si="328"/>
        <v>Año 2020</v>
      </c>
      <c r="AL454" s="34" t="str">
        <f t="shared" si="328"/>
        <v>venta estimada, empresas en agricultura, cultivos, actividad económica, agricultura, ganadería</v>
      </c>
      <c r="AM454" s="36">
        <f t="shared" si="323"/>
        <v>0</v>
      </c>
      <c r="AN454" s="44" t="str">
        <f t="shared" si="324"/>
        <v>CHL</v>
      </c>
      <c r="AO454" s="44" t="str">
        <f t="shared" si="324"/>
        <v>País</v>
      </c>
      <c r="AP454" s="34" t="str">
        <f t="shared" si="324"/>
        <v>Número de Empleados de las empresas dedicadas a una actividad económica asociada a la agricultura o la ganadería, según tamaño de la empresa.</v>
      </c>
      <c r="AQ454" s="45">
        <f t="shared" si="324"/>
        <v>44324</v>
      </c>
      <c r="AR454" s="36" t="str">
        <f t="shared" si="324"/>
        <v>Español</v>
      </c>
      <c r="AS454" s="36" t="str">
        <f t="shared" si="324"/>
        <v>Naty</v>
      </c>
      <c r="AT454" s="40" t="str">
        <f t="shared" si="324"/>
        <v>No Aplica</v>
      </c>
      <c r="AU454" s="40" t="str">
        <f t="shared" si="324"/>
        <v>No Aplica</v>
      </c>
      <c r="AV454" s="40" t="str">
        <f t="shared" si="324"/>
        <v>No Aplica</v>
      </c>
      <c r="AW454" s="35">
        <f t="shared" si="324"/>
        <v>100117006</v>
      </c>
      <c r="AX454" s="41" t="e">
        <f t="shared" si="324"/>
        <v>#REF!</v>
      </c>
      <c r="AY454" s="46" t="str">
        <f t="shared" si="324"/>
        <v>Fruta</v>
      </c>
      <c r="AZ454" s="40">
        <f t="shared" si="324"/>
        <v>38</v>
      </c>
      <c r="BA454" s="41" t="e">
        <f>+VLOOKUP($Z454,[3]!Temporalidad[[nombre]:[Columna1]],7,0)</f>
        <v>#REF!</v>
      </c>
      <c r="BB454" s="41" t="e">
        <f>+VLOOKUP($B454,[3]!Tipo_Gráfico[#Data],2,0)</f>
        <v>#REF!</v>
      </c>
      <c r="BC454" s="36" t="str">
        <f t="shared" si="329"/>
        <v>Servicio de Impuestos Internos , Ministerio de Hacienda, Chile</v>
      </c>
      <c r="BD454" s="35" t="e">
        <f>+VLOOKUP($AA454,[3]!unidad_medida[[nombre]:[Columna1]],2,0)</f>
        <v>#REF!</v>
      </c>
      <c r="BE454" s="40" t="str">
        <f t="shared" si="325"/>
        <v>No Aplica</v>
      </c>
      <c r="BF454" s="40" t="str">
        <f t="shared" si="325"/>
        <v>No Aplica</v>
      </c>
      <c r="BG454" s="40" t="str">
        <f t="shared" si="325"/>
        <v>No Aplica</v>
      </c>
      <c r="BH454" s="41" t="e">
        <f>+VLOOKUP($AP454,[3]!Responsables[#Data],3,0)</f>
        <v>#REF!</v>
      </c>
      <c r="BI454" s="41" t="e">
        <f>+VLOOKUP($AA454,[3]!unidad_medida[[nombre]:[Columna1]],5,0)</f>
        <v>#REF!</v>
      </c>
    </row>
    <row r="455" spans="1:61" ht="24" x14ac:dyDescent="0.35">
      <c r="A455" s="58" t="s">
        <v>250</v>
      </c>
      <c r="B455" s="58" t="s">
        <v>251</v>
      </c>
      <c r="C455" s="59">
        <v>4.3</v>
      </c>
      <c r="D455" s="19">
        <f t="shared" si="326"/>
        <v>140</v>
      </c>
      <c r="E455" s="20" t="s">
        <v>237</v>
      </c>
      <c r="F455" s="21"/>
      <c r="G455" s="22"/>
      <c r="H455" s="22"/>
      <c r="I455" s="24">
        <v>100111004</v>
      </c>
      <c r="J455" s="23" t="s">
        <v>48</v>
      </c>
      <c r="K455" s="22"/>
      <c r="L455" s="22"/>
      <c r="M455" s="22"/>
      <c r="N455" s="22"/>
      <c r="O455" s="22"/>
      <c r="P455" s="53" t="str">
        <f t="shared" si="331"/>
        <v>Número de Empresas y Ventas del Sector Agrícola en cultivos de  Cebada según la Categoría de Tamaño Específica del Servicio de Impuestos Internos de Chile para el Año 2020 (USD)</v>
      </c>
      <c r="Q455" s="20" t="str">
        <f t="shared" si="332"/>
        <v>Informe 4</v>
      </c>
      <c r="R455" s="49" t="s">
        <v>163</v>
      </c>
      <c r="S455" s="50">
        <f t="shared" si="333"/>
        <v>100111004</v>
      </c>
      <c r="T455" s="28"/>
      <c r="U455" s="28"/>
      <c r="V455" s="28"/>
      <c r="W455" s="28"/>
      <c r="X455" s="28"/>
      <c r="Y455" s="28"/>
      <c r="Z455" s="25"/>
      <c r="AA455" s="29"/>
      <c r="AB455" s="30" t="str">
        <f t="shared" si="327"/>
        <v>Chile</v>
      </c>
      <c r="AC455" s="31" t="str">
        <f t="shared" si="327"/>
        <v>Año 2020</v>
      </c>
      <c r="AD455" s="32" t="str">
        <f t="shared" si="327"/>
        <v>Múltiples</v>
      </c>
      <c r="AE455" s="30" t="str">
        <f t="shared" si="327"/>
        <v>Ventas</v>
      </c>
      <c r="AG455" s="33" t="str">
        <f t="shared" si="321"/>
        <v>Informe 4</v>
      </c>
      <c r="AH455" s="34" t="str">
        <f t="shared" si="330"/>
        <v>Ventas Estimadas Agricultura</v>
      </c>
      <c r="AI455" s="34" t="str">
        <f t="shared" si="330"/>
        <v>Ventas estimadas de empresas dedicadas a agricultura y/o ganadería</v>
      </c>
      <c r="AJ455" s="34" t="str">
        <f t="shared" si="322"/>
        <v>Número de Empresas y Ventas del Sector Agrícola en cultivos de  Cebada según la Categoría de Tamaño Específica del Servicio de Impuestos Internos de Chile para el Año 2020 (USD)</v>
      </c>
      <c r="AK455" s="35" t="str">
        <f t="shared" si="328"/>
        <v>Año 2020</v>
      </c>
      <c r="AL455" s="34" t="str">
        <f t="shared" si="328"/>
        <v>venta estimada, empresas en agricultura, cultivos, actividad económica, agricultura, ganadería</v>
      </c>
      <c r="AM455" s="36">
        <f t="shared" si="323"/>
        <v>0</v>
      </c>
      <c r="AN455" s="44" t="str">
        <f t="shared" si="324"/>
        <v>CHL</v>
      </c>
      <c r="AO455" s="44" t="str">
        <f t="shared" si="324"/>
        <v>País</v>
      </c>
      <c r="AP455" s="34" t="str">
        <f t="shared" si="324"/>
        <v>Número de Empleados de las empresas dedicadas a una actividad económica asociada a la agricultura o la ganadería, según tamaño de la empresa.</v>
      </c>
      <c r="AQ455" s="45">
        <f t="shared" si="324"/>
        <v>44324</v>
      </c>
      <c r="AR455" s="36" t="str">
        <f t="shared" si="324"/>
        <v>Español</v>
      </c>
      <c r="AS455" s="36" t="str">
        <f t="shared" si="324"/>
        <v>Naty</v>
      </c>
      <c r="AT455" s="40" t="str">
        <f t="shared" si="324"/>
        <v>No Aplica</v>
      </c>
      <c r="AU455" s="40" t="str">
        <f t="shared" si="324"/>
        <v>No Aplica</v>
      </c>
      <c r="AV455" s="40" t="str">
        <f t="shared" si="324"/>
        <v>No Aplica</v>
      </c>
      <c r="AW455" s="35">
        <f t="shared" si="324"/>
        <v>100117006</v>
      </c>
      <c r="AX455" s="41" t="e">
        <f t="shared" si="324"/>
        <v>#REF!</v>
      </c>
      <c r="AY455" s="46" t="str">
        <f t="shared" si="324"/>
        <v>Fruta</v>
      </c>
      <c r="AZ455" s="40">
        <f t="shared" si="324"/>
        <v>38</v>
      </c>
      <c r="BA455" s="41" t="e">
        <f>+VLOOKUP($Z455,[3]!Temporalidad[[nombre]:[Columna1]],7,0)</f>
        <v>#REF!</v>
      </c>
      <c r="BB455" s="41" t="e">
        <f>+VLOOKUP($B455,[3]!Tipo_Gráfico[#Data],2,0)</f>
        <v>#REF!</v>
      </c>
      <c r="BC455" s="36" t="str">
        <f t="shared" si="329"/>
        <v>Servicio de Impuestos Internos , Ministerio de Hacienda, Chile</v>
      </c>
      <c r="BD455" s="35" t="e">
        <f>+VLOOKUP($AA455,[3]!unidad_medida[[nombre]:[Columna1]],2,0)</f>
        <v>#REF!</v>
      </c>
      <c r="BE455" s="40" t="str">
        <f t="shared" si="325"/>
        <v>No Aplica</v>
      </c>
      <c r="BF455" s="40" t="str">
        <f t="shared" si="325"/>
        <v>No Aplica</v>
      </c>
      <c r="BG455" s="40" t="str">
        <f t="shared" si="325"/>
        <v>No Aplica</v>
      </c>
      <c r="BH455" s="41" t="e">
        <f>+VLOOKUP($AP455,[3]!Responsables[#Data],3,0)</f>
        <v>#REF!</v>
      </c>
      <c r="BI455" s="41" t="e">
        <f>+VLOOKUP($AA455,[3]!unidad_medida[[nombre]:[Columna1]],5,0)</f>
        <v>#REF!</v>
      </c>
    </row>
    <row r="456" spans="1:61" ht="24" x14ac:dyDescent="0.35">
      <c r="A456" s="58" t="s">
        <v>250</v>
      </c>
      <c r="B456" s="58" t="s">
        <v>251</v>
      </c>
      <c r="C456" s="59">
        <v>4.3</v>
      </c>
      <c r="D456" s="19">
        <f t="shared" si="326"/>
        <v>141</v>
      </c>
      <c r="E456" s="20" t="s">
        <v>237</v>
      </c>
      <c r="F456" s="21"/>
      <c r="G456" s="22"/>
      <c r="H456" s="22"/>
      <c r="I456" s="24">
        <v>100111005</v>
      </c>
      <c r="J456" s="23" t="s">
        <v>48</v>
      </c>
      <c r="K456" s="22"/>
      <c r="L456" s="22"/>
      <c r="M456" s="22"/>
      <c r="N456" s="22"/>
      <c r="O456" s="22"/>
      <c r="P456" s="53" t="str">
        <f t="shared" si="331"/>
        <v>Número de Empresas y Ventas del Sector Agrícola en cultivos de  Avena según la Categoría de Tamaño Específica del Servicio de Impuestos Internos de Chile para el Año 2020 (USD)</v>
      </c>
      <c r="Q456" s="20" t="str">
        <f t="shared" si="332"/>
        <v>Informe 4</v>
      </c>
      <c r="R456" s="49" t="s">
        <v>165</v>
      </c>
      <c r="S456" s="50">
        <f t="shared" si="333"/>
        <v>100111005</v>
      </c>
      <c r="T456" s="28"/>
      <c r="U456" s="28"/>
      <c r="V456" s="28"/>
      <c r="W456" s="28"/>
      <c r="X456" s="28"/>
      <c r="Y456" s="28"/>
      <c r="Z456" s="25"/>
      <c r="AA456" s="29"/>
      <c r="AB456" s="30" t="str">
        <f t="shared" si="327"/>
        <v>Chile</v>
      </c>
      <c r="AC456" s="31" t="str">
        <f t="shared" si="327"/>
        <v>Año 2020</v>
      </c>
      <c r="AD456" s="32" t="str">
        <f t="shared" si="327"/>
        <v>Múltiples</v>
      </c>
      <c r="AE456" s="30" t="str">
        <f t="shared" si="327"/>
        <v>Ventas</v>
      </c>
      <c r="AG456" s="33" t="str">
        <f t="shared" si="321"/>
        <v>Informe 4</v>
      </c>
      <c r="AH456" s="34" t="str">
        <f t="shared" si="330"/>
        <v>Ventas Estimadas Agricultura</v>
      </c>
      <c r="AI456" s="34" t="str">
        <f t="shared" si="330"/>
        <v>Ventas estimadas de empresas dedicadas a agricultura y/o ganadería</v>
      </c>
      <c r="AJ456" s="34" t="str">
        <f t="shared" si="322"/>
        <v>Número de Empresas y Ventas del Sector Agrícola en cultivos de  Avena según la Categoría de Tamaño Específica del Servicio de Impuestos Internos de Chile para el Año 2020 (USD)</v>
      </c>
      <c r="AK456" s="35" t="str">
        <f t="shared" si="328"/>
        <v>Año 2020</v>
      </c>
      <c r="AL456" s="34" t="str">
        <f t="shared" si="328"/>
        <v>venta estimada, empresas en agricultura, cultivos, actividad económica, agricultura, ganadería</v>
      </c>
      <c r="AM456" s="36">
        <f t="shared" si="323"/>
        <v>0</v>
      </c>
      <c r="AN456" s="44" t="str">
        <f t="shared" si="324"/>
        <v>CHL</v>
      </c>
      <c r="AO456" s="44" t="str">
        <f t="shared" si="324"/>
        <v>País</v>
      </c>
      <c r="AP456" s="34" t="str">
        <f t="shared" si="324"/>
        <v>Número de Empleados de las empresas dedicadas a una actividad económica asociada a la agricultura o la ganadería, según tamaño de la empresa.</v>
      </c>
      <c r="AQ456" s="45">
        <f t="shared" si="324"/>
        <v>44324</v>
      </c>
      <c r="AR456" s="36" t="str">
        <f t="shared" si="324"/>
        <v>Español</v>
      </c>
      <c r="AS456" s="36" t="str">
        <f t="shared" si="324"/>
        <v>Naty</v>
      </c>
      <c r="AT456" s="40" t="str">
        <f t="shared" si="324"/>
        <v>No Aplica</v>
      </c>
      <c r="AU456" s="40" t="str">
        <f t="shared" si="324"/>
        <v>No Aplica</v>
      </c>
      <c r="AV456" s="40" t="str">
        <f t="shared" si="324"/>
        <v>No Aplica</v>
      </c>
      <c r="AW456" s="35">
        <f t="shared" si="324"/>
        <v>100117006</v>
      </c>
      <c r="AX456" s="41" t="e">
        <f t="shared" si="324"/>
        <v>#REF!</v>
      </c>
      <c r="AY456" s="46" t="str">
        <f t="shared" si="324"/>
        <v>Fruta</v>
      </c>
      <c r="AZ456" s="40">
        <f t="shared" si="324"/>
        <v>38</v>
      </c>
      <c r="BA456" s="41" t="e">
        <f>+VLOOKUP($Z456,[3]!Temporalidad[[nombre]:[Columna1]],7,0)</f>
        <v>#REF!</v>
      </c>
      <c r="BB456" s="41" t="e">
        <f>+VLOOKUP($B456,[3]!Tipo_Gráfico[#Data],2,0)</f>
        <v>#REF!</v>
      </c>
      <c r="BC456" s="36" t="str">
        <f t="shared" si="329"/>
        <v>Servicio de Impuestos Internos , Ministerio de Hacienda, Chile</v>
      </c>
      <c r="BD456" s="35" t="e">
        <f>+VLOOKUP($AA456,[3]!unidad_medida[[nombre]:[Columna1]],2,0)</f>
        <v>#REF!</v>
      </c>
      <c r="BE456" s="40" t="str">
        <f t="shared" si="325"/>
        <v>No Aplica</v>
      </c>
      <c r="BF456" s="40" t="str">
        <f t="shared" si="325"/>
        <v>No Aplica</v>
      </c>
      <c r="BG456" s="40" t="str">
        <f t="shared" si="325"/>
        <v>No Aplica</v>
      </c>
      <c r="BH456" s="41" t="e">
        <f>+VLOOKUP($AP456,[3]!Responsables[#Data],3,0)</f>
        <v>#REF!</v>
      </c>
      <c r="BI456" s="41" t="e">
        <f>+VLOOKUP($AA456,[3]!unidad_medida[[nombre]:[Columna1]],5,0)</f>
        <v>#REF!</v>
      </c>
    </row>
    <row r="457" spans="1:61" ht="24" x14ac:dyDescent="0.35">
      <c r="A457" s="58" t="s">
        <v>250</v>
      </c>
      <c r="B457" s="58" t="s">
        <v>251</v>
      </c>
      <c r="C457" s="59">
        <v>4.3</v>
      </c>
      <c r="D457" s="19">
        <f t="shared" si="326"/>
        <v>142</v>
      </c>
      <c r="E457" s="20" t="s">
        <v>237</v>
      </c>
      <c r="F457" s="21"/>
      <c r="G457" s="22"/>
      <c r="H457" s="22"/>
      <c r="I457" s="24">
        <v>100111011</v>
      </c>
      <c r="J457" s="23" t="s">
        <v>48</v>
      </c>
      <c r="K457" s="22"/>
      <c r="L457" s="22"/>
      <c r="M457" s="22"/>
      <c r="N457" s="22"/>
      <c r="O457" s="22"/>
      <c r="P457" s="53" t="str">
        <f t="shared" si="331"/>
        <v>Número de Empresas y Ventas del Sector Agrícola en cultivos de  Otros cereales según la Categoría de Tamaño Específica del Servicio de Impuestos Internos de Chile para el Año 2020 (USD)</v>
      </c>
      <c r="Q457" s="20" t="str">
        <f t="shared" si="332"/>
        <v>Informe 4</v>
      </c>
      <c r="R457" s="49" t="s">
        <v>167</v>
      </c>
      <c r="S457" s="50">
        <f t="shared" si="333"/>
        <v>100111011</v>
      </c>
      <c r="T457" s="28"/>
      <c r="U457" s="28"/>
      <c r="V457" s="28"/>
      <c r="W457" s="28"/>
      <c r="X457" s="28"/>
      <c r="Y457" s="28"/>
      <c r="Z457" s="25"/>
      <c r="AA457" s="29"/>
      <c r="AB457" s="30" t="str">
        <f t="shared" si="327"/>
        <v>Chile</v>
      </c>
      <c r="AC457" s="31" t="str">
        <f t="shared" si="327"/>
        <v>Año 2020</v>
      </c>
      <c r="AD457" s="32" t="str">
        <f t="shared" si="327"/>
        <v>Múltiples</v>
      </c>
      <c r="AE457" s="30" t="str">
        <f t="shared" si="327"/>
        <v>Ventas</v>
      </c>
      <c r="AG457" s="33" t="str">
        <f t="shared" si="321"/>
        <v>Informe 4</v>
      </c>
      <c r="AH457" s="34" t="str">
        <f t="shared" si="330"/>
        <v>Ventas Estimadas Agricultura</v>
      </c>
      <c r="AI457" s="34" t="str">
        <f t="shared" si="330"/>
        <v>Ventas estimadas de empresas dedicadas a agricultura y/o ganadería</v>
      </c>
      <c r="AJ457" s="34" t="str">
        <f t="shared" si="322"/>
        <v>Número de Empresas y Ventas del Sector Agrícola en cultivos de  Otros cereales según la Categoría de Tamaño Específica del Servicio de Impuestos Internos de Chile para el Año 2020 (USD)</v>
      </c>
      <c r="AK457" s="35" t="str">
        <f t="shared" si="328"/>
        <v>Año 2020</v>
      </c>
      <c r="AL457" s="34" t="str">
        <f t="shared" si="328"/>
        <v>venta estimada, empresas en agricultura, cultivos, actividad económica, agricultura, ganadería</v>
      </c>
      <c r="AM457" s="36">
        <f t="shared" si="323"/>
        <v>0</v>
      </c>
      <c r="AN457" s="44" t="str">
        <f t="shared" si="324"/>
        <v>CHL</v>
      </c>
      <c r="AO457" s="44" t="str">
        <f t="shared" si="324"/>
        <v>País</v>
      </c>
      <c r="AP457" s="34" t="str">
        <f t="shared" si="324"/>
        <v>Número de Empleados de las empresas dedicadas a una actividad económica asociada a la agricultura o la ganadería, según tamaño de la empresa.</v>
      </c>
      <c r="AQ457" s="45">
        <f t="shared" si="324"/>
        <v>44324</v>
      </c>
      <c r="AR457" s="36" t="str">
        <f t="shared" si="324"/>
        <v>Español</v>
      </c>
      <c r="AS457" s="36" t="str">
        <f t="shared" si="324"/>
        <v>Naty</v>
      </c>
      <c r="AT457" s="40" t="str">
        <f t="shared" si="324"/>
        <v>No Aplica</v>
      </c>
      <c r="AU457" s="40" t="str">
        <f t="shared" si="324"/>
        <v>No Aplica</v>
      </c>
      <c r="AV457" s="40" t="str">
        <f t="shared" si="324"/>
        <v>No Aplica</v>
      </c>
      <c r="AW457" s="35">
        <f t="shared" si="324"/>
        <v>100117006</v>
      </c>
      <c r="AX457" s="41" t="e">
        <f t="shared" si="324"/>
        <v>#REF!</v>
      </c>
      <c r="AY457" s="46" t="str">
        <f t="shared" si="324"/>
        <v>Fruta</v>
      </c>
      <c r="AZ457" s="40">
        <f t="shared" si="324"/>
        <v>38</v>
      </c>
      <c r="BA457" s="41" t="e">
        <f>+VLOOKUP($Z457,[3]!Temporalidad[[nombre]:[Columna1]],7,0)</f>
        <v>#REF!</v>
      </c>
      <c r="BB457" s="41" t="e">
        <f>+VLOOKUP($B457,[3]!Tipo_Gráfico[#Data],2,0)</f>
        <v>#REF!</v>
      </c>
      <c r="BC457" s="36" t="str">
        <f t="shared" si="329"/>
        <v>Servicio de Impuestos Internos , Ministerio de Hacienda, Chile</v>
      </c>
      <c r="BD457" s="35" t="e">
        <f>+VLOOKUP($AA457,[3]!unidad_medida[[nombre]:[Columna1]],2,0)</f>
        <v>#REF!</v>
      </c>
      <c r="BE457" s="40" t="str">
        <f t="shared" si="325"/>
        <v>No Aplica</v>
      </c>
      <c r="BF457" s="40" t="str">
        <f t="shared" si="325"/>
        <v>No Aplica</v>
      </c>
      <c r="BG457" s="40" t="str">
        <f t="shared" si="325"/>
        <v>No Aplica</v>
      </c>
      <c r="BH457" s="41" t="e">
        <f>+VLOOKUP($AP457,[3]!Responsables[#Data],3,0)</f>
        <v>#REF!</v>
      </c>
      <c r="BI457" s="41" t="e">
        <f>+VLOOKUP($AA457,[3]!unidad_medida[[nombre]:[Columna1]],5,0)</f>
        <v>#REF!</v>
      </c>
    </row>
    <row r="458" spans="1:61" ht="24" x14ac:dyDescent="0.35">
      <c r="A458" s="58" t="s">
        <v>250</v>
      </c>
      <c r="B458" s="58" t="s">
        <v>251</v>
      </c>
      <c r="C458" s="59">
        <v>4.3</v>
      </c>
      <c r="D458" s="19">
        <f t="shared" si="326"/>
        <v>143</v>
      </c>
      <c r="E458" s="20" t="s">
        <v>237</v>
      </c>
      <c r="F458" s="21"/>
      <c r="G458" s="22"/>
      <c r="H458" s="22"/>
      <c r="I458" s="24">
        <v>100112046</v>
      </c>
      <c r="J458" s="23" t="s">
        <v>48</v>
      </c>
      <c r="K458" s="22"/>
      <c r="L458" s="22"/>
      <c r="M458" s="22"/>
      <c r="N458" s="22"/>
      <c r="O458" s="22"/>
      <c r="P458" s="53" t="str">
        <f t="shared" si="331"/>
        <v>Número de Empresas y Ventas del Sector Agrícola en cultivos de  Hortalizas y melones según la Categoría de Tamaño Específica del Servicio de Impuestos Internos de Chile para el Año 2020 (USD)</v>
      </c>
      <c r="Q458" s="20" t="str">
        <f t="shared" si="332"/>
        <v>Informe 4</v>
      </c>
      <c r="R458" s="49" t="s">
        <v>169</v>
      </c>
      <c r="S458" s="50">
        <f t="shared" si="333"/>
        <v>100112046</v>
      </c>
      <c r="T458" s="28"/>
      <c r="U458" s="28"/>
      <c r="V458" s="28"/>
      <c r="W458" s="28"/>
      <c r="X458" s="28"/>
      <c r="Y458" s="28"/>
      <c r="Z458" s="25"/>
      <c r="AA458" s="29"/>
      <c r="AB458" s="30" t="str">
        <f t="shared" si="327"/>
        <v>Chile</v>
      </c>
      <c r="AC458" s="31" t="str">
        <f t="shared" si="327"/>
        <v>Año 2020</v>
      </c>
      <c r="AD458" s="32" t="str">
        <f t="shared" si="327"/>
        <v>Múltiples</v>
      </c>
      <c r="AE458" s="30" t="str">
        <f t="shared" si="327"/>
        <v>Ventas</v>
      </c>
      <c r="AG458" s="33" t="str">
        <f t="shared" si="321"/>
        <v>Informe 4</v>
      </c>
      <c r="AH458" s="34" t="str">
        <f t="shared" si="330"/>
        <v>Ventas Estimadas Agricultura</v>
      </c>
      <c r="AI458" s="34" t="str">
        <f t="shared" si="330"/>
        <v>Ventas estimadas de empresas dedicadas a agricultura y/o ganadería</v>
      </c>
      <c r="AJ458" s="34" t="str">
        <f t="shared" si="322"/>
        <v>Número de Empresas y Ventas del Sector Agrícola en cultivos de  Hortalizas y melones según la Categoría de Tamaño Específica del Servicio de Impuestos Internos de Chile para el Año 2020 (USD)</v>
      </c>
      <c r="AK458" s="35" t="str">
        <f t="shared" si="328"/>
        <v>Año 2020</v>
      </c>
      <c r="AL458" s="34" t="str">
        <f t="shared" si="328"/>
        <v>venta estimada, empresas en agricultura, cultivos, actividad económica, agricultura, ganadería</v>
      </c>
      <c r="AM458" s="36">
        <f t="shared" si="323"/>
        <v>0</v>
      </c>
      <c r="AN458" s="44" t="str">
        <f t="shared" si="324"/>
        <v>CHL</v>
      </c>
      <c r="AO458" s="44" t="str">
        <f t="shared" si="324"/>
        <v>País</v>
      </c>
      <c r="AP458" s="34" t="str">
        <f t="shared" si="324"/>
        <v>Número de Empleados de las empresas dedicadas a una actividad económica asociada a la agricultura o la ganadería, según tamaño de la empresa.</v>
      </c>
      <c r="AQ458" s="45">
        <f t="shared" si="324"/>
        <v>44324</v>
      </c>
      <c r="AR458" s="36" t="str">
        <f t="shared" si="324"/>
        <v>Español</v>
      </c>
      <c r="AS458" s="36" t="str">
        <f t="shared" si="324"/>
        <v>Naty</v>
      </c>
      <c r="AT458" s="40" t="str">
        <f t="shared" si="324"/>
        <v>No Aplica</v>
      </c>
      <c r="AU458" s="40" t="str">
        <f t="shared" si="324"/>
        <v>No Aplica</v>
      </c>
      <c r="AV458" s="40" t="str">
        <f t="shared" si="324"/>
        <v>No Aplica</v>
      </c>
      <c r="AW458" s="35">
        <f t="shared" si="324"/>
        <v>100117006</v>
      </c>
      <c r="AX458" s="41" t="e">
        <f t="shared" si="324"/>
        <v>#REF!</v>
      </c>
      <c r="AY458" s="46" t="str">
        <f t="shared" si="324"/>
        <v>Fruta</v>
      </c>
      <c r="AZ458" s="40">
        <f t="shared" si="324"/>
        <v>38</v>
      </c>
      <c r="BA458" s="41" t="e">
        <f>+VLOOKUP($Z458,[3]!Temporalidad[[nombre]:[Columna1]],7,0)</f>
        <v>#REF!</v>
      </c>
      <c r="BB458" s="41" t="e">
        <f>+VLOOKUP($B458,[3]!Tipo_Gráfico[#Data],2,0)</f>
        <v>#REF!</v>
      </c>
      <c r="BC458" s="36" t="str">
        <f t="shared" si="329"/>
        <v>Servicio de Impuestos Internos , Ministerio de Hacienda, Chile</v>
      </c>
      <c r="BD458" s="35" t="e">
        <f>+VLOOKUP($AA458,[3]!unidad_medida[[nombre]:[Columna1]],2,0)</f>
        <v>#REF!</v>
      </c>
      <c r="BE458" s="40" t="str">
        <f t="shared" si="325"/>
        <v>No Aplica</v>
      </c>
      <c r="BF458" s="40" t="str">
        <f t="shared" si="325"/>
        <v>No Aplica</v>
      </c>
      <c r="BG458" s="40" t="str">
        <f t="shared" si="325"/>
        <v>No Aplica</v>
      </c>
      <c r="BH458" s="41" t="e">
        <f>+VLOOKUP($AP458,[3]!Responsables[#Data],3,0)</f>
        <v>#REF!</v>
      </c>
      <c r="BI458" s="41" t="e">
        <f>+VLOOKUP($AA458,[3]!unidad_medida[[nombre]:[Columna1]],5,0)</f>
        <v>#REF!</v>
      </c>
    </row>
    <row r="459" spans="1:61" ht="24" x14ac:dyDescent="0.35">
      <c r="A459" s="58" t="s">
        <v>250</v>
      </c>
      <c r="B459" s="58" t="s">
        <v>251</v>
      </c>
      <c r="C459" s="59">
        <v>4.3</v>
      </c>
      <c r="D459" s="19">
        <f t="shared" si="326"/>
        <v>144</v>
      </c>
      <c r="E459" s="20" t="s">
        <v>237</v>
      </c>
      <c r="F459" s="21"/>
      <c r="G459" s="22"/>
      <c r="H459" s="22"/>
      <c r="I459" s="24">
        <v>100113001</v>
      </c>
      <c r="J459" s="23" t="s">
        <v>48</v>
      </c>
      <c r="K459" s="22"/>
      <c r="L459" s="22"/>
      <c r="M459" s="22"/>
      <c r="N459" s="22"/>
      <c r="O459" s="22"/>
      <c r="P459" s="53" t="str">
        <f t="shared" si="331"/>
        <v>Número de Empresas y Ventas del Sector Agrícola en cultivos de  Lupino según la Categoría de Tamaño Específica del Servicio de Impuestos Internos de Chile para el Año 2020 (USD)</v>
      </c>
      <c r="Q459" s="20" t="str">
        <f t="shared" si="332"/>
        <v>Informe 4</v>
      </c>
      <c r="R459" s="49" t="s">
        <v>171</v>
      </c>
      <c r="S459" s="50">
        <f t="shared" si="333"/>
        <v>100113001</v>
      </c>
      <c r="T459" s="28"/>
      <c r="U459" s="28"/>
      <c r="V459" s="28"/>
      <c r="W459" s="28"/>
      <c r="X459" s="28"/>
      <c r="Y459" s="28"/>
      <c r="Z459" s="25"/>
      <c r="AA459" s="29"/>
      <c r="AB459" s="30" t="str">
        <f t="shared" si="327"/>
        <v>Chile</v>
      </c>
      <c r="AC459" s="31" t="str">
        <f t="shared" si="327"/>
        <v>Año 2020</v>
      </c>
      <c r="AD459" s="32" t="str">
        <f t="shared" si="327"/>
        <v>Múltiples</v>
      </c>
      <c r="AE459" s="30" t="str">
        <f t="shared" si="327"/>
        <v>Ventas</v>
      </c>
      <c r="AG459" s="33" t="str">
        <f t="shared" si="321"/>
        <v>Informe 4</v>
      </c>
      <c r="AH459" s="34" t="str">
        <f t="shared" si="330"/>
        <v>Ventas Estimadas Agricultura</v>
      </c>
      <c r="AI459" s="34" t="str">
        <f t="shared" si="330"/>
        <v>Ventas estimadas de empresas dedicadas a agricultura y/o ganadería</v>
      </c>
      <c r="AJ459" s="34" t="str">
        <f t="shared" si="322"/>
        <v>Número de Empresas y Ventas del Sector Agrícola en cultivos de  Lupino según la Categoría de Tamaño Específica del Servicio de Impuestos Internos de Chile para el Año 2020 (USD)</v>
      </c>
      <c r="AK459" s="35" t="str">
        <f t="shared" si="328"/>
        <v>Año 2020</v>
      </c>
      <c r="AL459" s="34" t="str">
        <f t="shared" si="328"/>
        <v>venta estimada, empresas en agricultura, cultivos, actividad económica, agricultura, ganadería</v>
      </c>
      <c r="AM459" s="36">
        <f t="shared" si="323"/>
        <v>0</v>
      </c>
      <c r="AN459" s="44" t="str">
        <f t="shared" si="324"/>
        <v>CHL</v>
      </c>
      <c r="AO459" s="44" t="str">
        <f t="shared" si="324"/>
        <v>País</v>
      </c>
      <c r="AP459" s="34" t="str">
        <f t="shared" si="324"/>
        <v>Número de Empleados de las empresas dedicadas a una actividad económica asociada a la agricultura o la ganadería, según tamaño de la empresa.</v>
      </c>
      <c r="AQ459" s="45">
        <f t="shared" si="324"/>
        <v>44324</v>
      </c>
      <c r="AR459" s="36" t="str">
        <f t="shared" si="324"/>
        <v>Español</v>
      </c>
      <c r="AS459" s="36" t="str">
        <f t="shared" si="324"/>
        <v>Naty</v>
      </c>
      <c r="AT459" s="40" t="str">
        <f t="shared" si="324"/>
        <v>No Aplica</v>
      </c>
      <c r="AU459" s="40" t="str">
        <f t="shared" si="324"/>
        <v>No Aplica</v>
      </c>
      <c r="AV459" s="40" t="str">
        <f t="shared" si="324"/>
        <v>No Aplica</v>
      </c>
      <c r="AW459" s="35">
        <f t="shared" si="324"/>
        <v>100117006</v>
      </c>
      <c r="AX459" s="41" t="e">
        <f t="shared" si="324"/>
        <v>#REF!</v>
      </c>
      <c r="AY459" s="46" t="str">
        <f t="shared" si="324"/>
        <v>Fruta</v>
      </c>
      <c r="AZ459" s="40">
        <f t="shared" si="324"/>
        <v>38</v>
      </c>
      <c r="BA459" s="41" t="e">
        <f>+VLOOKUP($Z459,[3]!Temporalidad[[nombre]:[Columna1]],7,0)</f>
        <v>#REF!</v>
      </c>
      <c r="BB459" s="41" t="e">
        <f>+VLOOKUP($B459,[3]!Tipo_Gráfico[#Data],2,0)</f>
        <v>#REF!</v>
      </c>
      <c r="BC459" s="36" t="str">
        <f t="shared" si="329"/>
        <v>Servicio de Impuestos Internos , Ministerio de Hacienda, Chile</v>
      </c>
      <c r="BD459" s="35" t="e">
        <f>+VLOOKUP($AA459,[3]!unidad_medida[[nombre]:[Columna1]],2,0)</f>
        <v>#REF!</v>
      </c>
      <c r="BE459" s="40" t="str">
        <f t="shared" si="325"/>
        <v>No Aplica</v>
      </c>
      <c r="BF459" s="40" t="str">
        <f t="shared" si="325"/>
        <v>No Aplica</v>
      </c>
      <c r="BG459" s="40" t="str">
        <f t="shared" si="325"/>
        <v>No Aplica</v>
      </c>
      <c r="BH459" s="41" t="e">
        <f>+VLOOKUP($AP459,[3]!Responsables[#Data],3,0)</f>
        <v>#REF!</v>
      </c>
      <c r="BI459" s="41" t="e">
        <f>+VLOOKUP($AA459,[3]!unidad_medida[[nombre]:[Columna1]],5,0)</f>
        <v>#REF!</v>
      </c>
    </row>
    <row r="460" spans="1:61" ht="24" x14ac:dyDescent="0.35">
      <c r="A460" s="58" t="s">
        <v>250</v>
      </c>
      <c r="B460" s="58" t="s">
        <v>251</v>
      </c>
      <c r="C460" s="59">
        <v>4.3</v>
      </c>
      <c r="D460" s="19">
        <f t="shared" si="326"/>
        <v>145</v>
      </c>
      <c r="E460" s="20" t="s">
        <v>237</v>
      </c>
      <c r="F460" s="21"/>
      <c r="G460" s="22"/>
      <c r="H460" s="22"/>
      <c r="I460" s="24">
        <v>100113002</v>
      </c>
      <c r="J460" s="23" t="s">
        <v>48</v>
      </c>
      <c r="K460" s="22"/>
      <c r="L460" s="22"/>
      <c r="M460" s="22"/>
      <c r="N460" s="22"/>
      <c r="O460" s="22"/>
      <c r="P460" s="53" t="str">
        <f t="shared" si="331"/>
        <v>Número de Empresas y Ventas del Sector Agrícola en cultivos de  Semillas de Maravilla según la Categoría de Tamaño Específica del Servicio de Impuestos Internos de Chile para el Año 2020 (USD)</v>
      </c>
      <c r="Q460" s="20" t="str">
        <f t="shared" si="332"/>
        <v>Informe 4</v>
      </c>
      <c r="R460" s="49" t="s">
        <v>173</v>
      </c>
      <c r="S460" s="50">
        <f t="shared" si="333"/>
        <v>100113002</v>
      </c>
      <c r="T460" s="28"/>
      <c r="U460" s="28"/>
      <c r="V460" s="28"/>
      <c r="W460" s="28"/>
      <c r="X460" s="28"/>
      <c r="Y460" s="28"/>
      <c r="Z460" s="25"/>
      <c r="AA460" s="29"/>
      <c r="AB460" s="30" t="str">
        <f t="shared" si="327"/>
        <v>Chile</v>
      </c>
      <c r="AC460" s="31" t="str">
        <f t="shared" si="327"/>
        <v>Año 2020</v>
      </c>
      <c r="AD460" s="32" t="str">
        <f t="shared" si="327"/>
        <v>Múltiples</v>
      </c>
      <c r="AE460" s="30" t="str">
        <f t="shared" si="327"/>
        <v>Ventas</v>
      </c>
      <c r="AG460" s="33" t="str">
        <f t="shared" si="321"/>
        <v>Informe 4</v>
      </c>
      <c r="AH460" s="34" t="str">
        <f t="shared" si="330"/>
        <v>Ventas Estimadas Agricultura</v>
      </c>
      <c r="AI460" s="34" t="str">
        <f t="shared" si="330"/>
        <v>Ventas estimadas de empresas dedicadas a agricultura y/o ganadería</v>
      </c>
      <c r="AJ460" s="34" t="str">
        <f t="shared" si="322"/>
        <v>Número de Empresas y Ventas del Sector Agrícola en cultivos de  Semillas de Maravilla según la Categoría de Tamaño Específica del Servicio de Impuestos Internos de Chile para el Año 2020 (USD)</v>
      </c>
      <c r="AK460" s="35" t="str">
        <f t="shared" si="328"/>
        <v>Año 2020</v>
      </c>
      <c r="AL460" s="34" t="str">
        <f t="shared" si="328"/>
        <v>venta estimada, empresas en agricultura, cultivos, actividad económica, agricultura, ganadería</v>
      </c>
      <c r="AM460" s="36">
        <f t="shared" si="323"/>
        <v>0</v>
      </c>
      <c r="AN460" s="44" t="str">
        <f t="shared" si="324"/>
        <v>CHL</v>
      </c>
      <c r="AO460" s="44" t="str">
        <f t="shared" si="324"/>
        <v>País</v>
      </c>
      <c r="AP460" s="34" t="str">
        <f t="shared" si="324"/>
        <v>Número de Empleados de las empresas dedicadas a una actividad económica asociada a la agricultura o la ganadería, según tamaño de la empresa.</v>
      </c>
      <c r="AQ460" s="45">
        <f t="shared" si="324"/>
        <v>44324</v>
      </c>
      <c r="AR460" s="36" t="str">
        <f t="shared" si="324"/>
        <v>Español</v>
      </c>
      <c r="AS460" s="36" t="str">
        <f t="shared" si="324"/>
        <v>Naty</v>
      </c>
      <c r="AT460" s="40" t="str">
        <f t="shared" si="324"/>
        <v>No Aplica</v>
      </c>
      <c r="AU460" s="40" t="str">
        <f t="shared" si="324"/>
        <v>No Aplica</v>
      </c>
      <c r="AV460" s="40" t="str">
        <f t="shared" si="324"/>
        <v>No Aplica</v>
      </c>
      <c r="AW460" s="35">
        <f t="shared" si="324"/>
        <v>100117006</v>
      </c>
      <c r="AX460" s="41" t="e">
        <f t="shared" si="324"/>
        <v>#REF!</v>
      </c>
      <c r="AY460" s="46" t="str">
        <f t="shared" si="324"/>
        <v>Fruta</v>
      </c>
      <c r="AZ460" s="40">
        <f t="shared" si="324"/>
        <v>38</v>
      </c>
      <c r="BA460" s="41" t="e">
        <f>+VLOOKUP($Z460,[3]!Temporalidad[[nombre]:[Columna1]],7,0)</f>
        <v>#REF!</v>
      </c>
      <c r="BB460" s="41" t="e">
        <f>+VLOOKUP($B460,[3]!Tipo_Gráfico[#Data],2,0)</f>
        <v>#REF!</v>
      </c>
      <c r="BC460" s="36" t="str">
        <f t="shared" si="329"/>
        <v>Servicio de Impuestos Internos , Ministerio de Hacienda, Chile</v>
      </c>
      <c r="BD460" s="35" t="e">
        <f>+VLOOKUP($AA460,[3]!unidad_medida[[nombre]:[Columna1]],2,0)</f>
        <v>#REF!</v>
      </c>
      <c r="BE460" s="40" t="str">
        <f t="shared" si="325"/>
        <v>No Aplica</v>
      </c>
      <c r="BF460" s="40" t="str">
        <f t="shared" si="325"/>
        <v>No Aplica</v>
      </c>
      <c r="BG460" s="40" t="str">
        <f t="shared" si="325"/>
        <v>No Aplica</v>
      </c>
      <c r="BH460" s="41" t="e">
        <f>+VLOOKUP($AP460,[3]!Responsables[#Data],3,0)</f>
        <v>#REF!</v>
      </c>
      <c r="BI460" s="41" t="e">
        <f>+VLOOKUP($AA460,[3]!unidad_medida[[nombre]:[Columna1]],5,0)</f>
        <v>#REF!</v>
      </c>
    </row>
    <row r="461" spans="1:61" ht="24" x14ac:dyDescent="0.35">
      <c r="A461" s="58" t="s">
        <v>250</v>
      </c>
      <c r="B461" s="58" t="s">
        <v>251</v>
      </c>
      <c r="C461" s="59">
        <v>4.3</v>
      </c>
      <c r="D461" s="19">
        <f t="shared" si="326"/>
        <v>146</v>
      </c>
      <c r="E461" s="20" t="s">
        <v>237</v>
      </c>
      <c r="F461" s="21"/>
      <c r="G461" s="22"/>
      <c r="H461" s="22"/>
      <c r="I461" s="24">
        <v>100113003</v>
      </c>
      <c r="J461" s="23" t="s">
        <v>48</v>
      </c>
      <c r="K461" s="22"/>
      <c r="L461" s="22"/>
      <c r="M461" s="22"/>
      <c r="N461" s="22"/>
      <c r="O461" s="22"/>
      <c r="P461" s="53" t="str">
        <f t="shared" si="331"/>
        <v>Número de Empresas y Ventas del Sector Agrícola en cultivos de  Semillas de Raps según la Categoría de Tamaño Específica del Servicio de Impuestos Internos de Chile para el Año 2020 (USD)</v>
      </c>
      <c r="Q461" s="20" t="str">
        <f t="shared" si="332"/>
        <v>Informe 4</v>
      </c>
      <c r="R461" s="49" t="s">
        <v>175</v>
      </c>
      <c r="S461" s="50">
        <f t="shared" si="333"/>
        <v>100113003</v>
      </c>
      <c r="T461" s="28"/>
      <c r="U461" s="28"/>
      <c r="V461" s="28"/>
      <c r="W461" s="28"/>
      <c r="X461" s="28"/>
      <c r="Y461" s="28"/>
      <c r="Z461" s="25"/>
      <c r="AA461" s="29"/>
      <c r="AB461" s="30" t="str">
        <f t="shared" si="327"/>
        <v>Chile</v>
      </c>
      <c r="AC461" s="31" t="str">
        <f t="shared" si="327"/>
        <v>Año 2020</v>
      </c>
      <c r="AD461" s="32" t="str">
        <f t="shared" si="327"/>
        <v>Múltiples</v>
      </c>
      <c r="AE461" s="30" t="str">
        <f t="shared" si="327"/>
        <v>Ventas</v>
      </c>
      <c r="AG461" s="33" t="str">
        <f t="shared" si="321"/>
        <v>Informe 4</v>
      </c>
      <c r="AH461" s="34" t="str">
        <f t="shared" si="330"/>
        <v>Ventas Estimadas Agricultura</v>
      </c>
      <c r="AI461" s="34" t="str">
        <f t="shared" si="330"/>
        <v>Ventas estimadas de empresas dedicadas a agricultura y/o ganadería</v>
      </c>
      <c r="AJ461" s="34" t="str">
        <f t="shared" si="322"/>
        <v>Número de Empresas y Ventas del Sector Agrícola en cultivos de  Semillas de Raps según la Categoría de Tamaño Específica del Servicio de Impuestos Internos de Chile para el Año 2020 (USD)</v>
      </c>
      <c r="AK461" s="35" t="str">
        <f t="shared" si="328"/>
        <v>Año 2020</v>
      </c>
      <c r="AL461" s="34" t="str">
        <f t="shared" si="328"/>
        <v>venta estimada, empresas en agricultura, cultivos, actividad económica, agricultura, ganadería</v>
      </c>
      <c r="AM461" s="36">
        <f t="shared" si="323"/>
        <v>0</v>
      </c>
      <c r="AN461" s="44" t="str">
        <f t="shared" ref="AN461:AZ472" si="334">+AN460</f>
        <v>CHL</v>
      </c>
      <c r="AO461" s="44" t="str">
        <f t="shared" si="334"/>
        <v>País</v>
      </c>
      <c r="AP461" s="34" t="str">
        <f t="shared" si="334"/>
        <v>Número de Empleados de las empresas dedicadas a una actividad económica asociada a la agricultura o la ganadería, según tamaño de la empresa.</v>
      </c>
      <c r="AQ461" s="45">
        <f t="shared" si="334"/>
        <v>44324</v>
      </c>
      <c r="AR461" s="36" t="str">
        <f t="shared" si="334"/>
        <v>Español</v>
      </c>
      <c r="AS461" s="36" t="str">
        <f t="shared" si="334"/>
        <v>Naty</v>
      </c>
      <c r="AT461" s="40" t="str">
        <f t="shared" si="334"/>
        <v>No Aplica</v>
      </c>
      <c r="AU461" s="40" t="str">
        <f t="shared" si="334"/>
        <v>No Aplica</v>
      </c>
      <c r="AV461" s="40" t="str">
        <f t="shared" si="334"/>
        <v>No Aplica</v>
      </c>
      <c r="AW461" s="35">
        <f t="shared" si="334"/>
        <v>100117006</v>
      </c>
      <c r="AX461" s="41" t="e">
        <f t="shared" si="334"/>
        <v>#REF!</v>
      </c>
      <c r="AY461" s="46" t="str">
        <f t="shared" si="334"/>
        <v>Fruta</v>
      </c>
      <c r="AZ461" s="40">
        <f t="shared" si="334"/>
        <v>38</v>
      </c>
      <c r="BA461" s="41" t="e">
        <f>+VLOOKUP($Z461,[3]!Temporalidad[[nombre]:[Columna1]],7,0)</f>
        <v>#REF!</v>
      </c>
      <c r="BB461" s="41" t="e">
        <f>+VLOOKUP($B461,[3]!Tipo_Gráfico[#Data],2,0)</f>
        <v>#REF!</v>
      </c>
      <c r="BC461" s="36" t="str">
        <f t="shared" si="329"/>
        <v>Servicio de Impuestos Internos , Ministerio de Hacienda, Chile</v>
      </c>
      <c r="BD461" s="35" t="e">
        <f>+VLOOKUP($AA461,[3]!unidad_medida[[nombre]:[Columna1]],2,0)</f>
        <v>#REF!</v>
      </c>
      <c r="BE461" s="40" t="str">
        <f t="shared" ref="BE461:BG472" si="335">+BE460</f>
        <v>No Aplica</v>
      </c>
      <c r="BF461" s="40" t="str">
        <f t="shared" si="335"/>
        <v>No Aplica</v>
      </c>
      <c r="BG461" s="40" t="str">
        <f t="shared" si="335"/>
        <v>No Aplica</v>
      </c>
      <c r="BH461" s="41" t="e">
        <f>+VLOOKUP($AP461,[3]!Responsables[#Data],3,0)</f>
        <v>#REF!</v>
      </c>
      <c r="BI461" s="41" t="e">
        <f>+VLOOKUP($AA461,[3]!unidad_medida[[nombre]:[Columna1]],5,0)</f>
        <v>#REF!</v>
      </c>
    </row>
    <row r="462" spans="1:61" ht="24" x14ac:dyDescent="0.35">
      <c r="A462" s="58" t="s">
        <v>250</v>
      </c>
      <c r="B462" s="58" t="s">
        <v>251</v>
      </c>
      <c r="C462" s="59">
        <v>4.3</v>
      </c>
      <c r="D462" s="19">
        <f t="shared" si="326"/>
        <v>147</v>
      </c>
      <c r="E462" s="20" t="s">
        <v>237</v>
      </c>
      <c r="F462" s="21"/>
      <c r="G462" s="22"/>
      <c r="H462" s="22"/>
      <c r="I462" s="24">
        <v>100113004</v>
      </c>
      <c r="J462" s="23" t="s">
        <v>48</v>
      </c>
      <c r="K462" s="22"/>
      <c r="L462" s="22"/>
      <c r="M462" s="22"/>
      <c r="N462" s="22"/>
      <c r="O462" s="22"/>
      <c r="P462" s="53" t="str">
        <f t="shared" si="331"/>
        <v>Número de Empresas y Ventas del Sector Agrícola en cultivos de  Remolacha azucarera según la Categoría de Tamaño Específica del Servicio de Impuestos Internos de Chile para el Año 2020 (USD)</v>
      </c>
      <c r="Q462" s="20" t="str">
        <f t="shared" si="332"/>
        <v>Informe 4</v>
      </c>
      <c r="R462" s="49" t="s">
        <v>177</v>
      </c>
      <c r="S462" s="50">
        <f t="shared" si="333"/>
        <v>100113004</v>
      </c>
      <c r="T462" s="28"/>
      <c r="U462" s="28"/>
      <c r="V462" s="28"/>
      <c r="W462" s="28"/>
      <c r="X462" s="28"/>
      <c r="Y462" s="28"/>
      <c r="Z462" s="25"/>
      <c r="AA462" s="29"/>
      <c r="AB462" s="30" t="str">
        <f t="shared" ref="AB462:AE472" si="336">+AB461</f>
        <v>Chile</v>
      </c>
      <c r="AC462" s="31" t="str">
        <f t="shared" si="336"/>
        <v>Año 2020</v>
      </c>
      <c r="AD462" s="32" t="str">
        <f t="shared" si="336"/>
        <v>Múltiples</v>
      </c>
      <c r="AE462" s="30" t="str">
        <f t="shared" si="336"/>
        <v>Ventas</v>
      </c>
      <c r="AG462" s="33" t="str">
        <f t="shared" si="321"/>
        <v>Informe 4</v>
      </c>
      <c r="AH462" s="34" t="str">
        <f t="shared" si="330"/>
        <v>Ventas Estimadas Agricultura</v>
      </c>
      <c r="AI462" s="34" t="str">
        <f t="shared" si="330"/>
        <v>Ventas estimadas de empresas dedicadas a agricultura y/o ganadería</v>
      </c>
      <c r="AJ462" s="34" t="str">
        <f t="shared" si="322"/>
        <v>Número de Empresas y Ventas del Sector Agrícola en cultivos de  Remolacha azucarera según la Categoría de Tamaño Específica del Servicio de Impuestos Internos de Chile para el Año 2020 (USD)</v>
      </c>
      <c r="AK462" s="35" t="str">
        <f t="shared" ref="AK462:AL472" si="337">+AK461</f>
        <v>Año 2020</v>
      </c>
      <c r="AL462" s="34" t="str">
        <f t="shared" si="337"/>
        <v>venta estimada, empresas en agricultura, cultivos, actividad económica, agricultura, ganadería</v>
      </c>
      <c r="AM462" s="36">
        <f t="shared" si="323"/>
        <v>0</v>
      </c>
      <c r="AN462" s="44" t="str">
        <f t="shared" si="334"/>
        <v>CHL</v>
      </c>
      <c r="AO462" s="44" t="str">
        <f t="shared" si="334"/>
        <v>País</v>
      </c>
      <c r="AP462" s="34" t="str">
        <f t="shared" si="334"/>
        <v>Número de Empleados de las empresas dedicadas a una actividad económica asociada a la agricultura o la ganadería, según tamaño de la empresa.</v>
      </c>
      <c r="AQ462" s="45">
        <f t="shared" si="334"/>
        <v>44324</v>
      </c>
      <c r="AR462" s="36" t="str">
        <f t="shared" si="334"/>
        <v>Español</v>
      </c>
      <c r="AS462" s="36" t="str">
        <f t="shared" si="334"/>
        <v>Naty</v>
      </c>
      <c r="AT462" s="40" t="str">
        <f t="shared" si="334"/>
        <v>No Aplica</v>
      </c>
      <c r="AU462" s="40" t="str">
        <f t="shared" si="334"/>
        <v>No Aplica</v>
      </c>
      <c r="AV462" s="40" t="str">
        <f t="shared" si="334"/>
        <v>No Aplica</v>
      </c>
      <c r="AW462" s="35">
        <f t="shared" si="334"/>
        <v>100117006</v>
      </c>
      <c r="AX462" s="41" t="e">
        <f t="shared" si="334"/>
        <v>#REF!</v>
      </c>
      <c r="AY462" s="46" t="str">
        <f t="shared" si="334"/>
        <v>Fruta</v>
      </c>
      <c r="AZ462" s="40">
        <f t="shared" si="334"/>
        <v>38</v>
      </c>
      <c r="BA462" s="41" t="e">
        <f>+VLOOKUP($Z462,[3]!Temporalidad[[nombre]:[Columna1]],7,0)</f>
        <v>#REF!</v>
      </c>
      <c r="BB462" s="41" t="e">
        <f>+VLOOKUP($B462,[3]!Tipo_Gráfico[#Data],2,0)</f>
        <v>#REF!</v>
      </c>
      <c r="BC462" s="36" t="str">
        <f t="shared" si="329"/>
        <v>Servicio de Impuestos Internos , Ministerio de Hacienda, Chile</v>
      </c>
      <c r="BD462" s="35" t="e">
        <f>+VLOOKUP($AA462,[3]!unidad_medida[[nombre]:[Columna1]],2,0)</f>
        <v>#REF!</v>
      </c>
      <c r="BE462" s="40" t="str">
        <f t="shared" si="335"/>
        <v>No Aplica</v>
      </c>
      <c r="BF462" s="40" t="str">
        <f t="shared" si="335"/>
        <v>No Aplica</v>
      </c>
      <c r="BG462" s="40" t="str">
        <f t="shared" si="335"/>
        <v>No Aplica</v>
      </c>
      <c r="BH462" s="41" t="e">
        <f>+VLOOKUP($AP462,[3]!Responsables[#Data],3,0)</f>
        <v>#REF!</v>
      </c>
      <c r="BI462" s="41" t="e">
        <f>+VLOOKUP($AA462,[3]!unidad_medida[[nombre]:[Columna1]],5,0)</f>
        <v>#REF!</v>
      </c>
    </row>
    <row r="463" spans="1:61" ht="24" x14ac:dyDescent="0.35">
      <c r="A463" s="58" t="s">
        <v>250</v>
      </c>
      <c r="B463" s="58" t="s">
        <v>251</v>
      </c>
      <c r="C463" s="59">
        <v>4.3</v>
      </c>
      <c r="D463" s="19">
        <f t="shared" si="326"/>
        <v>148</v>
      </c>
      <c r="E463" s="20" t="s">
        <v>237</v>
      </c>
      <c r="F463" s="21"/>
      <c r="G463" s="22"/>
      <c r="H463" s="22"/>
      <c r="I463" s="24">
        <v>100113005</v>
      </c>
      <c r="J463" s="23" t="s">
        <v>48</v>
      </c>
      <c r="K463" s="22"/>
      <c r="L463" s="22"/>
      <c r="M463" s="22"/>
      <c r="N463" s="22"/>
      <c r="O463" s="22"/>
      <c r="P463" s="53" t="str">
        <f t="shared" si="331"/>
        <v>Número de Empresas y Ventas del Sector Agrícola en cultivos de  Tabaco según la Categoría de Tamaño Específica del Servicio de Impuestos Internos de Chile para el Año 2020 (USD)</v>
      </c>
      <c r="Q463" s="20" t="str">
        <f t="shared" si="332"/>
        <v>Informe 4</v>
      </c>
      <c r="R463" s="49" t="s">
        <v>179</v>
      </c>
      <c r="S463" s="50">
        <f t="shared" si="333"/>
        <v>100113005</v>
      </c>
      <c r="T463" s="28"/>
      <c r="U463" s="28"/>
      <c r="V463" s="28"/>
      <c r="W463" s="28"/>
      <c r="X463" s="28"/>
      <c r="Y463" s="28"/>
      <c r="Z463" s="25"/>
      <c r="AA463" s="29"/>
      <c r="AB463" s="30" t="str">
        <f t="shared" si="336"/>
        <v>Chile</v>
      </c>
      <c r="AC463" s="31" t="str">
        <f t="shared" si="336"/>
        <v>Año 2020</v>
      </c>
      <c r="AD463" s="32" t="str">
        <f t="shared" si="336"/>
        <v>Múltiples</v>
      </c>
      <c r="AE463" s="30" t="str">
        <f t="shared" si="336"/>
        <v>Ventas</v>
      </c>
      <c r="AG463" s="33" t="str">
        <f t="shared" si="321"/>
        <v>Informe 4</v>
      </c>
      <c r="AH463" s="34" t="str">
        <f t="shared" si="330"/>
        <v>Ventas Estimadas Agricultura</v>
      </c>
      <c r="AI463" s="34" t="str">
        <f t="shared" si="330"/>
        <v>Ventas estimadas de empresas dedicadas a agricultura y/o ganadería</v>
      </c>
      <c r="AJ463" s="34" t="str">
        <f t="shared" si="322"/>
        <v>Número de Empresas y Ventas del Sector Agrícola en cultivos de  Tabaco según la Categoría de Tamaño Específica del Servicio de Impuestos Internos de Chile para el Año 2020 (USD)</v>
      </c>
      <c r="AK463" s="35" t="str">
        <f t="shared" si="337"/>
        <v>Año 2020</v>
      </c>
      <c r="AL463" s="34" t="str">
        <f t="shared" si="337"/>
        <v>venta estimada, empresas en agricultura, cultivos, actividad económica, agricultura, ganadería</v>
      </c>
      <c r="AM463" s="36">
        <f t="shared" si="323"/>
        <v>0</v>
      </c>
      <c r="AN463" s="44" t="str">
        <f t="shared" si="334"/>
        <v>CHL</v>
      </c>
      <c r="AO463" s="44" t="str">
        <f t="shared" si="334"/>
        <v>País</v>
      </c>
      <c r="AP463" s="34" t="str">
        <f t="shared" si="334"/>
        <v>Número de Empleados de las empresas dedicadas a una actividad económica asociada a la agricultura o la ganadería, según tamaño de la empresa.</v>
      </c>
      <c r="AQ463" s="45">
        <f t="shared" si="334"/>
        <v>44324</v>
      </c>
      <c r="AR463" s="36" t="str">
        <f t="shared" si="334"/>
        <v>Español</v>
      </c>
      <c r="AS463" s="36" t="str">
        <f t="shared" si="334"/>
        <v>Naty</v>
      </c>
      <c r="AT463" s="40" t="str">
        <f t="shared" si="334"/>
        <v>No Aplica</v>
      </c>
      <c r="AU463" s="40" t="str">
        <f t="shared" si="334"/>
        <v>No Aplica</v>
      </c>
      <c r="AV463" s="40" t="str">
        <f t="shared" si="334"/>
        <v>No Aplica</v>
      </c>
      <c r="AW463" s="35">
        <f t="shared" si="334"/>
        <v>100117006</v>
      </c>
      <c r="AX463" s="41" t="e">
        <f t="shared" si="334"/>
        <v>#REF!</v>
      </c>
      <c r="AY463" s="46" t="str">
        <f t="shared" si="334"/>
        <v>Fruta</v>
      </c>
      <c r="AZ463" s="40">
        <f t="shared" si="334"/>
        <v>38</v>
      </c>
      <c r="BA463" s="41" t="e">
        <f>+VLOOKUP($Z463,[3]!Temporalidad[[nombre]:[Columna1]],7,0)</f>
        <v>#REF!</v>
      </c>
      <c r="BB463" s="41" t="e">
        <f>+VLOOKUP($B463,[3]!Tipo_Gráfico[#Data],2,0)</f>
        <v>#REF!</v>
      </c>
      <c r="BC463" s="36" t="str">
        <f t="shared" si="329"/>
        <v>Servicio de Impuestos Internos , Ministerio de Hacienda, Chile</v>
      </c>
      <c r="BD463" s="35" t="e">
        <f>+VLOOKUP($AA463,[3]!unidad_medida[[nombre]:[Columna1]],2,0)</f>
        <v>#REF!</v>
      </c>
      <c r="BE463" s="40" t="str">
        <f t="shared" si="335"/>
        <v>No Aplica</v>
      </c>
      <c r="BF463" s="40" t="str">
        <f t="shared" si="335"/>
        <v>No Aplica</v>
      </c>
      <c r="BG463" s="40" t="str">
        <f t="shared" si="335"/>
        <v>No Aplica</v>
      </c>
      <c r="BH463" s="41" t="e">
        <f>+VLOOKUP($AP463,[3]!Responsables[#Data],3,0)</f>
        <v>#REF!</v>
      </c>
      <c r="BI463" s="41" t="e">
        <f>+VLOOKUP($AA463,[3]!unidad_medida[[nombre]:[Columna1]],5,0)</f>
        <v>#REF!</v>
      </c>
    </row>
    <row r="464" spans="1:61" ht="24" x14ac:dyDescent="0.35">
      <c r="A464" s="58" t="s">
        <v>250</v>
      </c>
      <c r="B464" s="58" t="s">
        <v>251</v>
      </c>
      <c r="C464" s="59">
        <v>4.3</v>
      </c>
      <c r="D464" s="19">
        <f t="shared" si="326"/>
        <v>149</v>
      </c>
      <c r="E464" s="20" t="s">
        <v>237</v>
      </c>
      <c r="F464" s="21"/>
      <c r="G464" s="22"/>
      <c r="H464" s="22"/>
      <c r="I464" s="24">
        <v>100114001</v>
      </c>
      <c r="J464" s="23" t="s">
        <v>48</v>
      </c>
      <c r="K464" s="22"/>
      <c r="L464" s="22"/>
      <c r="M464" s="22"/>
      <c r="N464" s="22"/>
      <c r="O464" s="22"/>
      <c r="P464" s="53" t="str">
        <f t="shared" si="331"/>
        <v>Número de Empresas y Ventas del Sector Agrícola en cultivos de  Papas según la Categoría de Tamaño Específica del Servicio de Impuestos Internos de Chile para el Año 2020 (USD)</v>
      </c>
      <c r="Q464" s="20" t="str">
        <f t="shared" si="332"/>
        <v>Informe 4</v>
      </c>
      <c r="R464" s="49" t="s">
        <v>181</v>
      </c>
      <c r="S464" s="50">
        <f t="shared" si="333"/>
        <v>100114001</v>
      </c>
      <c r="T464" s="28"/>
      <c r="U464" s="28"/>
      <c r="V464" s="28"/>
      <c r="W464" s="28"/>
      <c r="X464" s="28"/>
      <c r="Y464" s="28"/>
      <c r="Z464" s="25"/>
      <c r="AA464" s="29"/>
      <c r="AB464" s="30" t="str">
        <f t="shared" si="336"/>
        <v>Chile</v>
      </c>
      <c r="AC464" s="31" t="str">
        <f t="shared" si="336"/>
        <v>Año 2020</v>
      </c>
      <c r="AD464" s="32" t="str">
        <f t="shared" si="336"/>
        <v>Múltiples</v>
      </c>
      <c r="AE464" s="30" t="str">
        <f t="shared" si="336"/>
        <v>Ventas</v>
      </c>
      <c r="AG464" s="33" t="str">
        <f t="shared" si="321"/>
        <v>Informe 4</v>
      </c>
      <c r="AH464" s="34" t="str">
        <f t="shared" si="330"/>
        <v>Ventas Estimadas Agricultura</v>
      </c>
      <c r="AI464" s="34" t="str">
        <f t="shared" si="330"/>
        <v>Ventas estimadas de empresas dedicadas a agricultura y/o ganadería</v>
      </c>
      <c r="AJ464" s="34" t="str">
        <f t="shared" si="322"/>
        <v>Número de Empresas y Ventas del Sector Agrícola en cultivos de  Papas según la Categoría de Tamaño Específica del Servicio de Impuestos Internos de Chile para el Año 2020 (USD)</v>
      </c>
      <c r="AK464" s="35" t="str">
        <f t="shared" si="337"/>
        <v>Año 2020</v>
      </c>
      <c r="AL464" s="34" t="str">
        <f t="shared" si="337"/>
        <v>venta estimada, empresas en agricultura, cultivos, actividad económica, agricultura, ganadería</v>
      </c>
      <c r="AM464" s="36">
        <f t="shared" si="323"/>
        <v>0</v>
      </c>
      <c r="AN464" s="44" t="str">
        <f t="shared" si="334"/>
        <v>CHL</v>
      </c>
      <c r="AO464" s="44" t="str">
        <f t="shared" si="334"/>
        <v>País</v>
      </c>
      <c r="AP464" s="34" t="str">
        <f t="shared" si="334"/>
        <v>Número de Empleados de las empresas dedicadas a una actividad económica asociada a la agricultura o la ganadería, según tamaño de la empresa.</v>
      </c>
      <c r="AQ464" s="45">
        <f t="shared" si="334"/>
        <v>44324</v>
      </c>
      <c r="AR464" s="36" t="str">
        <f t="shared" si="334"/>
        <v>Español</v>
      </c>
      <c r="AS464" s="36" t="str">
        <f t="shared" si="334"/>
        <v>Naty</v>
      </c>
      <c r="AT464" s="40" t="str">
        <f t="shared" si="334"/>
        <v>No Aplica</v>
      </c>
      <c r="AU464" s="40" t="str">
        <f t="shared" si="334"/>
        <v>No Aplica</v>
      </c>
      <c r="AV464" s="40" t="str">
        <f t="shared" si="334"/>
        <v>No Aplica</v>
      </c>
      <c r="AW464" s="35">
        <f t="shared" si="334"/>
        <v>100117006</v>
      </c>
      <c r="AX464" s="41" t="e">
        <f t="shared" si="334"/>
        <v>#REF!</v>
      </c>
      <c r="AY464" s="46" t="str">
        <f t="shared" si="334"/>
        <v>Fruta</v>
      </c>
      <c r="AZ464" s="40">
        <f t="shared" si="334"/>
        <v>38</v>
      </c>
      <c r="BA464" s="41" t="e">
        <f>+VLOOKUP($Z464,[3]!Temporalidad[[nombre]:[Columna1]],7,0)</f>
        <v>#REF!</v>
      </c>
      <c r="BB464" s="41" t="e">
        <f>+VLOOKUP($B464,[3]!Tipo_Gráfico[#Data],2,0)</f>
        <v>#REF!</v>
      </c>
      <c r="BC464" s="36" t="str">
        <f t="shared" si="329"/>
        <v>Servicio de Impuestos Internos , Ministerio de Hacienda, Chile</v>
      </c>
      <c r="BD464" s="35" t="e">
        <f>+VLOOKUP($AA464,[3]!unidad_medida[[nombre]:[Columna1]],2,0)</f>
        <v>#REF!</v>
      </c>
      <c r="BE464" s="40" t="str">
        <f t="shared" si="335"/>
        <v>No Aplica</v>
      </c>
      <c r="BF464" s="40" t="str">
        <f t="shared" si="335"/>
        <v>No Aplica</v>
      </c>
      <c r="BG464" s="40" t="str">
        <f t="shared" si="335"/>
        <v>No Aplica</v>
      </c>
      <c r="BH464" s="41" t="e">
        <f>+VLOOKUP($AP464,[3]!Responsables[#Data],3,0)</f>
        <v>#REF!</v>
      </c>
      <c r="BI464" s="41" t="e">
        <f>+VLOOKUP($AA464,[3]!unidad_medida[[nombre]:[Columna1]],5,0)</f>
        <v>#REF!</v>
      </c>
    </row>
    <row r="465" spans="1:61" ht="24" x14ac:dyDescent="0.35">
      <c r="A465" s="58" t="s">
        <v>250</v>
      </c>
      <c r="B465" s="58" t="s">
        <v>251</v>
      </c>
      <c r="C465" s="59">
        <v>4.3</v>
      </c>
      <c r="D465" s="19">
        <f t="shared" si="326"/>
        <v>150</v>
      </c>
      <c r="E465" s="20" t="s">
        <v>237</v>
      </c>
      <c r="F465" s="21"/>
      <c r="G465" s="22"/>
      <c r="H465" s="22"/>
      <c r="I465" s="24">
        <v>100114002</v>
      </c>
      <c r="J465" s="23" t="s">
        <v>48</v>
      </c>
      <c r="K465" s="22"/>
      <c r="L465" s="22"/>
      <c r="M465" s="22"/>
      <c r="N465" s="22"/>
      <c r="O465" s="22"/>
      <c r="P465" s="53" t="str">
        <f t="shared" si="331"/>
        <v>Número de Empresas y Ventas del Sector Agrícola en cultivos de  Camotes según la Categoría de Tamaño Específica del Servicio de Impuestos Internos de Chile para el Año 2020 (USD)</v>
      </c>
      <c r="Q465" s="20" t="str">
        <f t="shared" si="332"/>
        <v>Informe 4</v>
      </c>
      <c r="R465" s="49" t="s">
        <v>183</v>
      </c>
      <c r="S465" s="50">
        <f t="shared" si="333"/>
        <v>100114002</v>
      </c>
      <c r="T465" s="28"/>
      <c r="U465" s="28"/>
      <c r="V465" s="28"/>
      <c r="W465" s="28"/>
      <c r="X465" s="28"/>
      <c r="Y465" s="28"/>
      <c r="Z465" s="25"/>
      <c r="AA465" s="29"/>
      <c r="AB465" s="30" t="str">
        <f t="shared" si="336"/>
        <v>Chile</v>
      </c>
      <c r="AC465" s="31" t="str">
        <f t="shared" si="336"/>
        <v>Año 2020</v>
      </c>
      <c r="AD465" s="32" t="str">
        <f t="shared" si="336"/>
        <v>Múltiples</v>
      </c>
      <c r="AE465" s="30" t="str">
        <f t="shared" si="336"/>
        <v>Ventas</v>
      </c>
      <c r="AG465" s="33" t="str">
        <f t="shared" si="321"/>
        <v>Informe 4</v>
      </c>
      <c r="AH465" s="34" t="str">
        <f t="shared" ref="AH465:AI472" si="338">+AH464</f>
        <v>Ventas Estimadas Agricultura</v>
      </c>
      <c r="AI465" s="34" t="str">
        <f t="shared" si="338"/>
        <v>Ventas estimadas de empresas dedicadas a agricultura y/o ganadería</v>
      </c>
      <c r="AJ465" s="34" t="str">
        <f t="shared" si="322"/>
        <v>Número de Empresas y Ventas del Sector Agrícola en cultivos de  Camotes según la Categoría de Tamaño Específica del Servicio de Impuestos Internos de Chile para el Año 2020 (USD)</v>
      </c>
      <c r="AK465" s="35" t="str">
        <f t="shared" si="337"/>
        <v>Año 2020</v>
      </c>
      <c r="AL465" s="34" t="str">
        <f t="shared" si="337"/>
        <v>venta estimada, empresas en agricultura, cultivos, actividad económica, agricultura, ganadería</v>
      </c>
      <c r="AM465" s="36">
        <f t="shared" si="323"/>
        <v>0</v>
      </c>
      <c r="AN465" s="44" t="str">
        <f t="shared" si="334"/>
        <v>CHL</v>
      </c>
      <c r="AO465" s="44" t="str">
        <f t="shared" si="334"/>
        <v>País</v>
      </c>
      <c r="AP465" s="34" t="str">
        <f t="shared" si="334"/>
        <v>Número de Empleados de las empresas dedicadas a una actividad económica asociada a la agricultura o la ganadería, según tamaño de la empresa.</v>
      </c>
      <c r="AQ465" s="45">
        <f t="shared" si="334"/>
        <v>44324</v>
      </c>
      <c r="AR465" s="36" t="str">
        <f t="shared" si="334"/>
        <v>Español</v>
      </c>
      <c r="AS465" s="36" t="str">
        <f t="shared" si="334"/>
        <v>Naty</v>
      </c>
      <c r="AT465" s="40" t="str">
        <f t="shared" si="334"/>
        <v>No Aplica</v>
      </c>
      <c r="AU465" s="40" t="str">
        <f t="shared" si="334"/>
        <v>No Aplica</v>
      </c>
      <c r="AV465" s="40" t="str">
        <f t="shared" si="334"/>
        <v>No Aplica</v>
      </c>
      <c r="AW465" s="35">
        <f t="shared" si="334"/>
        <v>100117006</v>
      </c>
      <c r="AX465" s="41" t="e">
        <f t="shared" si="334"/>
        <v>#REF!</v>
      </c>
      <c r="AY465" s="46" t="str">
        <f t="shared" si="334"/>
        <v>Fruta</v>
      </c>
      <c r="AZ465" s="40">
        <f t="shared" si="334"/>
        <v>38</v>
      </c>
      <c r="BA465" s="41" t="e">
        <f>+VLOOKUP($Z465,[3]!Temporalidad[[nombre]:[Columna1]],7,0)</f>
        <v>#REF!</v>
      </c>
      <c r="BB465" s="41" t="e">
        <f>+VLOOKUP($B465,[3]!Tipo_Gráfico[#Data],2,0)</f>
        <v>#REF!</v>
      </c>
      <c r="BC465" s="36" t="str">
        <f t="shared" si="329"/>
        <v>Servicio de Impuestos Internos , Ministerio de Hacienda, Chile</v>
      </c>
      <c r="BD465" s="35" t="e">
        <f>+VLOOKUP($AA465,[3]!unidad_medida[[nombre]:[Columna1]],2,0)</f>
        <v>#REF!</v>
      </c>
      <c r="BE465" s="40" t="str">
        <f t="shared" si="335"/>
        <v>No Aplica</v>
      </c>
      <c r="BF465" s="40" t="str">
        <f t="shared" si="335"/>
        <v>No Aplica</v>
      </c>
      <c r="BG465" s="40" t="str">
        <f t="shared" si="335"/>
        <v>No Aplica</v>
      </c>
      <c r="BH465" s="41" t="e">
        <f>+VLOOKUP($AP465,[3]!Responsables[#Data],3,0)</f>
        <v>#REF!</v>
      </c>
      <c r="BI465" s="41" t="e">
        <f>+VLOOKUP($AA465,[3]!unidad_medida[[nombre]:[Columna1]],5,0)</f>
        <v>#REF!</v>
      </c>
    </row>
    <row r="466" spans="1:61" ht="24" x14ac:dyDescent="0.35">
      <c r="A466" s="58" t="s">
        <v>250</v>
      </c>
      <c r="B466" s="58" t="s">
        <v>251</v>
      </c>
      <c r="C466" s="59">
        <v>4.3</v>
      </c>
      <c r="D466" s="19">
        <f t="shared" si="326"/>
        <v>151</v>
      </c>
      <c r="E466" s="20" t="s">
        <v>237</v>
      </c>
      <c r="F466" s="21"/>
      <c r="G466" s="22"/>
      <c r="H466" s="22"/>
      <c r="I466" s="24">
        <v>100114015</v>
      </c>
      <c r="J466" s="23" t="s">
        <v>48</v>
      </c>
      <c r="K466" s="22"/>
      <c r="L466" s="22"/>
      <c r="M466" s="22"/>
      <c r="N466" s="22"/>
      <c r="O466" s="22"/>
      <c r="P466" s="53" t="str">
        <f t="shared" si="331"/>
        <v>Número de Empresas y Ventas del Sector Agrícola en cultivos de  Otros tubérculos según la Categoría de Tamaño Específica del Servicio de Impuestos Internos de Chile para el Año 2020 (USD)</v>
      </c>
      <c r="Q466" s="20" t="str">
        <f t="shared" si="332"/>
        <v>Informe 4</v>
      </c>
      <c r="R466" s="49" t="s">
        <v>185</v>
      </c>
      <c r="S466" s="50">
        <f t="shared" si="333"/>
        <v>100114015</v>
      </c>
      <c r="T466" s="28"/>
      <c r="U466" s="28"/>
      <c r="V466" s="28"/>
      <c r="W466" s="28"/>
      <c r="X466" s="28"/>
      <c r="Y466" s="28"/>
      <c r="Z466" s="25"/>
      <c r="AA466" s="29"/>
      <c r="AB466" s="30" t="str">
        <f t="shared" si="336"/>
        <v>Chile</v>
      </c>
      <c r="AC466" s="31" t="str">
        <f t="shared" si="336"/>
        <v>Año 2020</v>
      </c>
      <c r="AD466" s="32" t="str">
        <f t="shared" si="336"/>
        <v>Múltiples</v>
      </c>
      <c r="AE466" s="30" t="str">
        <f t="shared" si="336"/>
        <v>Ventas</v>
      </c>
      <c r="AG466" s="33" t="str">
        <f t="shared" si="321"/>
        <v>Informe 4</v>
      </c>
      <c r="AH466" s="34" t="str">
        <f t="shared" si="338"/>
        <v>Ventas Estimadas Agricultura</v>
      </c>
      <c r="AI466" s="34" t="str">
        <f t="shared" si="338"/>
        <v>Ventas estimadas de empresas dedicadas a agricultura y/o ganadería</v>
      </c>
      <c r="AJ466" s="34" t="str">
        <f t="shared" si="322"/>
        <v>Número de Empresas y Ventas del Sector Agrícola en cultivos de  Otros tubérculos según la Categoría de Tamaño Específica del Servicio de Impuestos Internos de Chile para el Año 2020 (USD)</v>
      </c>
      <c r="AK466" s="35" t="str">
        <f t="shared" si="337"/>
        <v>Año 2020</v>
      </c>
      <c r="AL466" s="34" t="str">
        <f t="shared" si="337"/>
        <v>venta estimada, empresas en agricultura, cultivos, actividad económica, agricultura, ganadería</v>
      </c>
      <c r="AM466" s="36">
        <f t="shared" si="323"/>
        <v>0</v>
      </c>
      <c r="AN466" s="44" t="str">
        <f t="shared" si="334"/>
        <v>CHL</v>
      </c>
      <c r="AO466" s="44" t="str">
        <f t="shared" si="334"/>
        <v>País</v>
      </c>
      <c r="AP466" s="34" t="str">
        <f t="shared" si="334"/>
        <v>Número de Empleados de las empresas dedicadas a una actividad económica asociada a la agricultura o la ganadería, según tamaño de la empresa.</v>
      </c>
      <c r="AQ466" s="45">
        <f t="shared" si="334"/>
        <v>44324</v>
      </c>
      <c r="AR466" s="36" t="str">
        <f t="shared" si="334"/>
        <v>Español</v>
      </c>
      <c r="AS466" s="36" t="str">
        <f t="shared" si="334"/>
        <v>Naty</v>
      </c>
      <c r="AT466" s="40" t="str">
        <f t="shared" si="334"/>
        <v>No Aplica</v>
      </c>
      <c r="AU466" s="40" t="str">
        <f t="shared" si="334"/>
        <v>No Aplica</v>
      </c>
      <c r="AV466" s="40" t="str">
        <f t="shared" si="334"/>
        <v>No Aplica</v>
      </c>
      <c r="AW466" s="35">
        <f t="shared" si="334"/>
        <v>100117006</v>
      </c>
      <c r="AX466" s="41" t="e">
        <f t="shared" si="334"/>
        <v>#REF!</v>
      </c>
      <c r="AY466" s="46" t="str">
        <f t="shared" si="334"/>
        <v>Fruta</v>
      </c>
      <c r="AZ466" s="40">
        <f t="shared" si="334"/>
        <v>38</v>
      </c>
      <c r="BA466" s="41" t="e">
        <f>+VLOOKUP($Z466,[3]!Temporalidad[[nombre]:[Columna1]],7,0)</f>
        <v>#REF!</v>
      </c>
      <c r="BB466" s="41" t="e">
        <f>+VLOOKUP($B466,[3]!Tipo_Gráfico[#Data],2,0)</f>
        <v>#REF!</v>
      </c>
      <c r="BC466" s="36" t="str">
        <f t="shared" si="329"/>
        <v>Servicio de Impuestos Internos , Ministerio de Hacienda, Chile</v>
      </c>
      <c r="BD466" s="35" t="e">
        <f>+VLOOKUP($AA466,[3]!unidad_medida[[nombre]:[Columna1]],2,0)</f>
        <v>#REF!</v>
      </c>
      <c r="BE466" s="40" t="str">
        <f t="shared" si="335"/>
        <v>No Aplica</v>
      </c>
      <c r="BF466" s="40" t="str">
        <f t="shared" si="335"/>
        <v>No Aplica</v>
      </c>
      <c r="BG466" s="40" t="str">
        <f t="shared" si="335"/>
        <v>No Aplica</v>
      </c>
      <c r="BH466" s="41" t="e">
        <f>+VLOOKUP($AP466,[3]!Responsables[#Data],3,0)</f>
        <v>#REF!</v>
      </c>
      <c r="BI466" s="41" t="e">
        <f>+VLOOKUP($AA466,[3]!unidad_medida[[nombre]:[Columna1]],5,0)</f>
        <v>#REF!</v>
      </c>
    </row>
    <row r="467" spans="1:61" ht="24" x14ac:dyDescent="0.35">
      <c r="A467" s="58" t="s">
        <v>250</v>
      </c>
      <c r="B467" s="58" t="s">
        <v>251</v>
      </c>
      <c r="C467" s="59">
        <v>4.3</v>
      </c>
      <c r="D467" s="19">
        <f t="shared" si="326"/>
        <v>152</v>
      </c>
      <c r="E467" s="20" t="s">
        <v>237</v>
      </c>
      <c r="F467" s="21"/>
      <c r="G467" s="22"/>
      <c r="H467" s="22"/>
      <c r="I467" s="24">
        <v>100115001</v>
      </c>
      <c r="J467" s="23" t="s">
        <v>48</v>
      </c>
      <c r="K467" s="22"/>
      <c r="L467" s="22"/>
      <c r="M467" s="22"/>
      <c r="N467" s="22"/>
      <c r="O467" s="22"/>
      <c r="P467" s="53" t="str">
        <f t="shared" si="331"/>
        <v>Número de Empresas y Ventas del Sector Agrícola en cultivos de  Semillas de hortalizas según la Categoría de Tamaño Específica del Servicio de Impuestos Internos de Chile para el Año 2020 (USD)</v>
      </c>
      <c r="Q467" s="20" t="str">
        <f t="shared" si="332"/>
        <v>Informe 4</v>
      </c>
      <c r="R467" s="49" t="s">
        <v>187</v>
      </c>
      <c r="S467" s="50">
        <f t="shared" si="333"/>
        <v>100115001</v>
      </c>
      <c r="T467" s="28"/>
      <c r="U467" s="28"/>
      <c r="V467" s="28"/>
      <c r="W467" s="28"/>
      <c r="X467" s="28"/>
      <c r="Y467" s="28"/>
      <c r="Z467" s="25"/>
      <c r="AA467" s="29"/>
      <c r="AB467" s="30" t="str">
        <f t="shared" si="336"/>
        <v>Chile</v>
      </c>
      <c r="AC467" s="31" t="str">
        <f t="shared" si="336"/>
        <v>Año 2020</v>
      </c>
      <c r="AD467" s="32" t="str">
        <f t="shared" si="336"/>
        <v>Múltiples</v>
      </c>
      <c r="AE467" s="30" t="str">
        <f t="shared" si="336"/>
        <v>Ventas</v>
      </c>
      <c r="AG467" s="33" t="str">
        <f t="shared" si="321"/>
        <v>Informe 4</v>
      </c>
      <c r="AH467" s="34" t="str">
        <f t="shared" si="338"/>
        <v>Ventas Estimadas Agricultura</v>
      </c>
      <c r="AI467" s="34" t="str">
        <f t="shared" si="338"/>
        <v>Ventas estimadas de empresas dedicadas a agricultura y/o ganadería</v>
      </c>
      <c r="AJ467" s="34" t="str">
        <f t="shared" si="322"/>
        <v>Número de Empresas y Ventas del Sector Agrícola en cultivos de  Semillas de hortalizas según la Categoría de Tamaño Específica del Servicio de Impuestos Internos de Chile para el Año 2020 (USD)</v>
      </c>
      <c r="AK467" s="35" t="str">
        <f t="shared" si="337"/>
        <v>Año 2020</v>
      </c>
      <c r="AL467" s="34" t="str">
        <f t="shared" si="337"/>
        <v>venta estimada, empresas en agricultura, cultivos, actividad económica, agricultura, ganadería</v>
      </c>
      <c r="AM467" s="36">
        <f t="shared" si="323"/>
        <v>0</v>
      </c>
      <c r="AN467" s="44" t="str">
        <f t="shared" si="334"/>
        <v>CHL</v>
      </c>
      <c r="AO467" s="44" t="str">
        <f t="shared" si="334"/>
        <v>País</v>
      </c>
      <c r="AP467" s="34" t="str">
        <f t="shared" si="334"/>
        <v>Número de Empleados de las empresas dedicadas a una actividad económica asociada a la agricultura o la ganadería, según tamaño de la empresa.</v>
      </c>
      <c r="AQ467" s="45">
        <f t="shared" si="334"/>
        <v>44324</v>
      </c>
      <c r="AR467" s="36" t="str">
        <f t="shared" si="334"/>
        <v>Español</v>
      </c>
      <c r="AS467" s="36" t="str">
        <f t="shared" si="334"/>
        <v>Naty</v>
      </c>
      <c r="AT467" s="40" t="str">
        <f t="shared" si="334"/>
        <v>No Aplica</v>
      </c>
      <c r="AU467" s="40" t="str">
        <f t="shared" si="334"/>
        <v>No Aplica</v>
      </c>
      <c r="AV467" s="40" t="str">
        <f t="shared" si="334"/>
        <v>No Aplica</v>
      </c>
      <c r="AW467" s="35">
        <f t="shared" si="334"/>
        <v>100117006</v>
      </c>
      <c r="AX467" s="41" t="e">
        <f t="shared" si="334"/>
        <v>#REF!</v>
      </c>
      <c r="AY467" s="46" t="str">
        <f t="shared" si="334"/>
        <v>Fruta</v>
      </c>
      <c r="AZ467" s="40">
        <f t="shared" si="334"/>
        <v>38</v>
      </c>
      <c r="BA467" s="41" t="e">
        <f>+VLOOKUP($Z467,[3]!Temporalidad[[nombre]:[Columna1]],7,0)</f>
        <v>#REF!</v>
      </c>
      <c r="BB467" s="41" t="e">
        <f>+VLOOKUP($B467,[3]!Tipo_Gráfico[#Data],2,0)</f>
        <v>#REF!</v>
      </c>
      <c r="BC467" s="36" t="str">
        <f t="shared" si="329"/>
        <v>Servicio de Impuestos Internos , Ministerio de Hacienda, Chile</v>
      </c>
      <c r="BD467" s="35" t="e">
        <f>+VLOOKUP($AA467,[3]!unidad_medida[[nombre]:[Columna1]],2,0)</f>
        <v>#REF!</v>
      </c>
      <c r="BE467" s="40" t="str">
        <f t="shared" si="335"/>
        <v>No Aplica</v>
      </c>
      <c r="BF467" s="40" t="str">
        <f t="shared" si="335"/>
        <v>No Aplica</v>
      </c>
      <c r="BG467" s="40" t="str">
        <f t="shared" si="335"/>
        <v>No Aplica</v>
      </c>
      <c r="BH467" s="41" t="e">
        <f>+VLOOKUP($AP467,[3]!Responsables[#Data],3,0)</f>
        <v>#REF!</v>
      </c>
      <c r="BI467" s="41" t="e">
        <f>+VLOOKUP($AA467,[3]!unidad_medida[[nombre]:[Columna1]],5,0)</f>
        <v>#REF!</v>
      </c>
    </row>
    <row r="468" spans="1:61" ht="42" x14ac:dyDescent="0.35">
      <c r="A468" s="58" t="s">
        <v>250</v>
      </c>
      <c r="B468" s="58" t="s">
        <v>251</v>
      </c>
      <c r="C468" s="59">
        <v>4.3</v>
      </c>
      <c r="D468" s="19">
        <f t="shared" si="326"/>
        <v>153</v>
      </c>
      <c r="E468" s="20" t="s">
        <v>237</v>
      </c>
      <c r="F468" s="21"/>
      <c r="G468" s="22"/>
      <c r="H468" s="22"/>
      <c r="I468" s="24">
        <v>100115003</v>
      </c>
      <c r="J468" s="23" t="s">
        <v>48</v>
      </c>
      <c r="K468" s="22"/>
      <c r="L468" s="22"/>
      <c r="M468" s="22"/>
      <c r="N468" s="22"/>
      <c r="O468" s="22"/>
      <c r="P468" s="53" t="str">
        <f t="shared" si="331"/>
        <v>Número de Empresas y Ventas del Sector Agrícola en cultivos de  Otras semillas de cereales, legumbres y oleaginosas según la Categoría de Tamaño Específica del Servicio de Impuestos Internos de Chile para el Año 2020 (USD)</v>
      </c>
      <c r="Q468" s="20" t="str">
        <f t="shared" si="332"/>
        <v>Informe 4</v>
      </c>
      <c r="R468" s="49" t="s">
        <v>189</v>
      </c>
      <c r="S468" s="50">
        <f t="shared" si="333"/>
        <v>100115003</v>
      </c>
      <c r="T468" s="28"/>
      <c r="U468" s="28"/>
      <c r="V468" s="28"/>
      <c r="W468" s="28"/>
      <c r="X468" s="28"/>
      <c r="Y468" s="28"/>
      <c r="Z468" s="25"/>
      <c r="AA468" s="29"/>
      <c r="AB468" s="30" t="str">
        <f t="shared" si="336"/>
        <v>Chile</v>
      </c>
      <c r="AC468" s="31" t="str">
        <f t="shared" si="336"/>
        <v>Año 2020</v>
      </c>
      <c r="AD468" s="32" t="str">
        <f t="shared" si="336"/>
        <v>Múltiples</v>
      </c>
      <c r="AE468" s="30" t="str">
        <f t="shared" si="336"/>
        <v>Ventas</v>
      </c>
      <c r="AG468" s="33" t="str">
        <f t="shared" si="321"/>
        <v>Informe 4</v>
      </c>
      <c r="AH468" s="34" t="str">
        <f t="shared" si="338"/>
        <v>Ventas Estimadas Agricultura</v>
      </c>
      <c r="AI468" s="34" t="str">
        <f t="shared" si="338"/>
        <v>Ventas estimadas de empresas dedicadas a agricultura y/o ganadería</v>
      </c>
      <c r="AJ468" s="34" t="str">
        <f t="shared" si="322"/>
        <v>Número de Empresas y Ventas del Sector Agrícola en cultivos de  Otras semillas de cereales, legumbres y oleaginosas según la Categoría de Tamaño Específica del Servicio de Impuestos Internos de Chile para el Año 2020 (USD)</v>
      </c>
      <c r="AK468" s="35" t="str">
        <f t="shared" si="337"/>
        <v>Año 2020</v>
      </c>
      <c r="AL468" s="34" t="str">
        <f t="shared" si="337"/>
        <v>venta estimada, empresas en agricultura, cultivos, actividad económica, agricultura, ganadería</v>
      </c>
      <c r="AM468" s="36">
        <f t="shared" si="323"/>
        <v>0</v>
      </c>
      <c r="AN468" s="44" t="str">
        <f t="shared" si="334"/>
        <v>CHL</v>
      </c>
      <c r="AO468" s="44" t="str">
        <f t="shared" si="334"/>
        <v>País</v>
      </c>
      <c r="AP468" s="34" t="str">
        <f t="shared" si="334"/>
        <v>Número de Empleados de las empresas dedicadas a una actividad económica asociada a la agricultura o la ganadería, según tamaño de la empresa.</v>
      </c>
      <c r="AQ468" s="45">
        <f t="shared" si="334"/>
        <v>44324</v>
      </c>
      <c r="AR468" s="36" t="str">
        <f t="shared" si="334"/>
        <v>Español</v>
      </c>
      <c r="AS468" s="36" t="str">
        <f t="shared" si="334"/>
        <v>Naty</v>
      </c>
      <c r="AT468" s="40" t="str">
        <f t="shared" si="334"/>
        <v>No Aplica</v>
      </c>
      <c r="AU468" s="40" t="str">
        <f t="shared" si="334"/>
        <v>No Aplica</v>
      </c>
      <c r="AV468" s="40" t="str">
        <f t="shared" si="334"/>
        <v>No Aplica</v>
      </c>
      <c r="AW468" s="35">
        <f t="shared" si="334"/>
        <v>100117006</v>
      </c>
      <c r="AX468" s="41" t="e">
        <f t="shared" si="334"/>
        <v>#REF!</v>
      </c>
      <c r="AY468" s="46" t="str">
        <f t="shared" si="334"/>
        <v>Fruta</v>
      </c>
      <c r="AZ468" s="40">
        <f t="shared" si="334"/>
        <v>38</v>
      </c>
      <c r="BA468" s="41" t="e">
        <f>+VLOOKUP($Z468,[3]!Temporalidad[[nombre]:[Columna1]],7,0)</f>
        <v>#REF!</v>
      </c>
      <c r="BB468" s="41" t="e">
        <f>+VLOOKUP($B468,[3]!Tipo_Gráfico[#Data],2,0)</f>
        <v>#REF!</v>
      </c>
      <c r="BC468" s="36" t="str">
        <f t="shared" si="329"/>
        <v>Servicio de Impuestos Internos , Ministerio de Hacienda, Chile</v>
      </c>
      <c r="BD468" s="35" t="e">
        <f>+VLOOKUP($AA468,[3]!unidad_medida[[nombre]:[Columna1]],2,0)</f>
        <v>#REF!</v>
      </c>
      <c r="BE468" s="40" t="str">
        <f t="shared" si="335"/>
        <v>No Aplica</v>
      </c>
      <c r="BF468" s="40" t="str">
        <f t="shared" si="335"/>
        <v>No Aplica</v>
      </c>
      <c r="BG468" s="40" t="str">
        <f t="shared" si="335"/>
        <v>No Aplica</v>
      </c>
      <c r="BH468" s="41" t="e">
        <f>+VLOOKUP($AP468,[3]!Responsables[#Data],3,0)</f>
        <v>#REF!</v>
      </c>
      <c r="BI468" s="41" t="e">
        <f>+VLOOKUP($AA468,[3]!unidad_medida[[nombre]:[Columna1]],5,0)</f>
        <v>#REF!</v>
      </c>
    </row>
    <row r="469" spans="1:61" ht="24" x14ac:dyDescent="0.35">
      <c r="A469" s="58" t="s">
        <v>250</v>
      </c>
      <c r="B469" s="58" t="s">
        <v>251</v>
      </c>
      <c r="C469" s="59">
        <v>4.3</v>
      </c>
      <c r="D469" s="19">
        <f t="shared" si="326"/>
        <v>154</v>
      </c>
      <c r="E469" s="20" t="s">
        <v>237</v>
      </c>
      <c r="F469" s="21"/>
      <c r="G469" s="22"/>
      <c r="H469" s="22"/>
      <c r="I469" s="24">
        <v>100117002</v>
      </c>
      <c r="J469" s="23" t="s">
        <v>48</v>
      </c>
      <c r="K469" s="22"/>
      <c r="L469" s="22"/>
      <c r="M469" s="22"/>
      <c r="N469" s="22"/>
      <c r="O469" s="22"/>
      <c r="P469" s="53" t="str">
        <f t="shared" si="331"/>
        <v>Número de Empresas y Ventas del Sector Agrícola en cultivos de  Plantas de fibra según la Categoría de Tamaño Específica del Servicio de Impuestos Internos de Chile para el Año 2020 (USD)</v>
      </c>
      <c r="Q469" s="20" t="str">
        <f t="shared" si="332"/>
        <v>Informe 4</v>
      </c>
      <c r="R469" s="49" t="s">
        <v>191</v>
      </c>
      <c r="S469" s="50">
        <f t="shared" si="333"/>
        <v>100117002</v>
      </c>
      <c r="T469" s="28"/>
      <c r="U469" s="28"/>
      <c r="V469" s="28"/>
      <c r="W469" s="28"/>
      <c r="X469" s="28"/>
      <c r="Y469" s="28"/>
      <c r="Z469" s="25"/>
      <c r="AA469" s="29"/>
      <c r="AB469" s="30" t="str">
        <f t="shared" si="336"/>
        <v>Chile</v>
      </c>
      <c r="AC469" s="31" t="str">
        <f t="shared" si="336"/>
        <v>Año 2020</v>
      </c>
      <c r="AD469" s="32" t="str">
        <f t="shared" si="336"/>
        <v>Múltiples</v>
      </c>
      <c r="AE469" s="30" t="str">
        <f t="shared" si="336"/>
        <v>Ventas</v>
      </c>
      <c r="AG469" s="33" t="str">
        <f t="shared" si="321"/>
        <v>Informe 4</v>
      </c>
      <c r="AH469" s="34" t="str">
        <f t="shared" si="338"/>
        <v>Ventas Estimadas Agricultura</v>
      </c>
      <c r="AI469" s="34" t="str">
        <f t="shared" si="338"/>
        <v>Ventas estimadas de empresas dedicadas a agricultura y/o ganadería</v>
      </c>
      <c r="AJ469" s="34" t="str">
        <f t="shared" si="322"/>
        <v>Número de Empresas y Ventas del Sector Agrícola en cultivos de  Plantas de fibra según la Categoría de Tamaño Específica del Servicio de Impuestos Internos de Chile para el Año 2020 (USD)</v>
      </c>
      <c r="AK469" s="35" t="str">
        <f t="shared" si="337"/>
        <v>Año 2020</v>
      </c>
      <c r="AL469" s="34" t="str">
        <f t="shared" si="337"/>
        <v>venta estimada, empresas en agricultura, cultivos, actividad económica, agricultura, ganadería</v>
      </c>
      <c r="AM469" s="36">
        <f t="shared" si="323"/>
        <v>0</v>
      </c>
      <c r="AN469" s="44" t="str">
        <f t="shared" si="334"/>
        <v>CHL</v>
      </c>
      <c r="AO469" s="44" t="str">
        <f t="shared" si="334"/>
        <v>País</v>
      </c>
      <c r="AP469" s="34" t="str">
        <f t="shared" si="334"/>
        <v>Número de Empleados de las empresas dedicadas a una actividad económica asociada a la agricultura o la ganadería, según tamaño de la empresa.</v>
      </c>
      <c r="AQ469" s="45">
        <f t="shared" si="334"/>
        <v>44324</v>
      </c>
      <c r="AR469" s="36" t="str">
        <f t="shared" si="334"/>
        <v>Español</v>
      </c>
      <c r="AS469" s="36" t="str">
        <f t="shared" si="334"/>
        <v>Naty</v>
      </c>
      <c r="AT469" s="40" t="str">
        <f t="shared" si="334"/>
        <v>No Aplica</v>
      </c>
      <c r="AU469" s="40" t="str">
        <f t="shared" si="334"/>
        <v>No Aplica</v>
      </c>
      <c r="AV469" s="40" t="str">
        <f t="shared" si="334"/>
        <v>No Aplica</v>
      </c>
      <c r="AW469" s="35">
        <f t="shared" si="334"/>
        <v>100117006</v>
      </c>
      <c r="AX469" s="41" t="e">
        <f t="shared" si="334"/>
        <v>#REF!</v>
      </c>
      <c r="AY469" s="46" t="str">
        <f t="shared" si="334"/>
        <v>Fruta</v>
      </c>
      <c r="AZ469" s="40">
        <f t="shared" si="334"/>
        <v>38</v>
      </c>
      <c r="BA469" s="41" t="e">
        <f>+VLOOKUP($Z469,[3]!Temporalidad[[nombre]:[Columna1]],7,0)</f>
        <v>#REF!</v>
      </c>
      <c r="BB469" s="41" t="e">
        <f>+VLOOKUP($B469,[3]!Tipo_Gráfico[#Data],2,0)</f>
        <v>#REF!</v>
      </c>
      <c r="BC469" s="36" t="str">
        <f t="shared" si="329"/>
        <v>Servicio de Impuestos Internos , Ministerio de Hacienda, Chile</v>
      </c>
      <c r="BD469" s="35" t="e">
        <f>+VLOOKUP($AA469,[3]!unidad_medida[[nombre]:[Columna1]],2,0)</f>
        <v>#REF!</v>
      </c>
      <c r="BE469" s="40" t="str">
        <f t="shared" si="335"/>
        <v>No Aplica</v>
      </c>
      <c r="BF469" s="40" t="str">
        <f t="shared" si="335"/>
        <v>No Aplica</v>
      </c>
      <c r="BG469" s="40" t="str">
        <f t="shared" si="335"/>
        <v>No Aplica</v>
      </c>
      <c r="BH469" s="41" t="e">
        <f>+VLOOKUP($AP469,[3]!Responsables[#Data],3,0)</f>
        <v>#REF!</v>
      </c>
      <c r="BI469" s="41" t="e">
        <f>+VLOOKUP($AA469,[3]!unidad_medida[[nombre]:[Columna1]],5,0)</f>
        <v>#REF!</v>
      </c>
    </row>
    <row r="470" spans="1:61" ht="24" x14ac:dyDescent="0.35">
      <c r="A470" s="58" t="s">
        <v>250</v>
      </c>
      <c r="B470" s="58" t="s">
        <v>251</v>
      </c>
      <c r="C470" s="59">
        <v>4.3</v>
      </c>
      <c r="D470" s="19">
        <f t="shared" si="326"/>
        <v>155</v>
      </c>
      <c r="E470" s="20" t="s">
        <v>237</v>
      </c>
      <c r="F470" s="21"/>
      <c r="G470" s="22"/>
      <c r="H470" s="22"/>
      <c r="I470" s="24">
        <v>100117005</v>
      </c>
      <c r="J470" s="23" t="s">
        <v>48</v>
      </c>
      <c r="K470" s="22"/>
      <c r="L470" s="22"/>
      <c r="M470" s="22"/>
      <c r="N470" s="22"/>
      <c r="O470" s="22"/>
      <c r="P470" s="53" t="str">
        <f t="shared" si="331"/>
        <v>Número de Empresas y Ventas del Sector Agrícola en cultivos de  Flores según la Categoría de Tamaño Específica del Servicio de Impuestos Internos de Chile para el Año 2020 (USD)</v>
      </c>
      <c r="Q470" s="20" t="str">
        <f t="shared" si="332"/>
        <v>Informe 4</v>
      </c>
      <c r="R470" s="49" t="s">
        <v>193</v>
      </c>
      <c r="S470" s="50">
        <f t="shared" si="333"/>
        <v>100117005</v>
      </c>
      <c r="T470" s="28"/>
      <c r="U470" s="28"/>
      <c r="V470" s="28"/>
      <c r="W470" s="28"/>
      <c r="X470" s="28"/>
      <c r="Y470" s="28"/>
      <c r="Z470" s="25"/>
      <c r="AA470" s="29"/>
      <c r="AB470" s="30" t="str">
        <f t="shared" si="336"/>
        <v>Chile</v>
      </c>
      <c r="AC470" s="31" t="str">
        <f t="shared" si="336"/>
        <v>Año 2020</v>
      </c>
      <c r="AD470" s="32" t="str">
        <f t="shared" si="336"/>
        <v>Múltiples</v>
      </c>
      <c r="AE470" s="30" t="str">
        <f t="shared" si="336"/>
        <v>Ventas</v>
      </c>
      <c r="AG470" s="33" t="str">
        <f t="shared" si="321"/>
        <v>Informe 4</v>
      </c>
      <c r="AH470" s="34" t="str">
        <f t="shared" si="338"/>
        <v>Ventas Estimadas Agricultura</v>
      </c>
      <c r="AI470" s="34" t="str">
        <f t="shared" si="338"/>
        <v>Ventas estimadas de empresas dedicadas a agricultura y/o ganadería</v>
      </c>
      <c r="AJ470" s="34" t="str">
        <f t="shared" si="322"/>
        <v>Número de Empresas y Ventas del Sector Agrícola en cultivos de  Flores según la Categoría de Tamaño Específica del Servicio de Impuestos Internos de Chile para el Año 2020 (USD)</v>
      </c>
      <c r="AK470" s="35" t="str">
        <f t="shared" si="337"/>
        <v>Año 2020</v>
      </c>
      <c r="AL470" s="34" t="str">
        <f t="shared" si="337"/>
        <v>venta estimada, empresas en agricultura, cultivos, actividad económica, agricultura, ganadería</v>
      </c>
      <c r="AM470" s="36">
        <f t="shared" si="323"/>
        <v>0</v>
      </c>
      <c r="AN470" s="44" t="str">
        <f t="shared" si="334"/>
        <v>CHL</v>
      </c>
      <c r="AO470" s="44" t="str">
        <f t="shared" si="334"/>
        <v>País</v>
      </c>
      <c r="AP470" s="34" t="str">
        <f t="shared" si="334"/>
        <v>Número de Empleados de las empresas dedicadas a una actividad económica asociada a la agricultura o la ganadería, según tamaño de la empresa.</v>
      </c>
      <c r="AQ470" s="45">
        <f t="shared" si="334"/>
        <v>44324</v>
      </c>
      <c r="AR470" s="36" t="str">
        <f t="shared" si="334"/>
        <v>Español</v>
      </c>
      <c r="AS470" s="36" t="str">
        <f t="shared" si="334"/>
        <v>Naty</v>
      </c>
      <c r="AT470" s="40" t="str">
        <f t="shared" si="334"/>
        <v>No Aplica</v>
      </c>
      <c r="AU470" s="40" t="str">
        <f t="shared" si="334"/>
        <v>No Aplica</v>
      </c>
      <c r="AV470" s="40" t="str">
        <f t="shared" si="334"/>
        <v>No Aplica</v>
      </c>
      <c r="AW470" s="35">
        <f t="shared" si="334"/>
        <v>100117006</v>
      </c>
      <c r="AX470" s="41" t="e">
        <f t="shared" si="334"/>
        <v>#REF!</v>
      </c>
      <c r="AY470" s="46" t="str">
        <f t="shared" si="334"/>
        <v>Fruta</v>
      </c>
      <c r="AZ470" s="40">
        <f t="shared" si="334"/>
        <v>38</v>
      </c>
      <c r="BA470" s="41" t="e">
        <f>+VLOOKUP($Z470,[3]!Temporalidad[[nombre]:[Columna1]],7,0)</f>
        <v>#REF!</v>
      </c>
      <c r="BB470" s="41" t="e">
        <f>+VLOOKUP($B470,[3]!Tipo_Gráfico[#Data],2,0)</f>
        <v>#REF!</v>
      </c>
      <c r="BC470" s="36" t="str">
        <f t="shared" si="329"/>
        <v>Servicio de Impuestos Internos , Ministerio de Hacienda, Chile</v>
      </c>
      <c r="BD470" s="35" t="e">
        <f>+VLOOKUP($AA470,[3]!unidad_medida[[nombre]:[Columna1]],2,0)</f>
        <v>#REF!</v>
      </c>
      <c r="BE470" s="40" t="str">
        <f t="shared" si="335"/>
        <v>No Aplica</v>
      </c>
      <c r="BF470" s="40" t="str">
        <f t="shared" si="335"/>
        <v>No Aplica</v>
      </c>
      <c r="BG470" s="40" t="str">
        <f t="shared" si="335"/>
        <v>No Aplica</v>
      </c>
      <c r="BH470" s="41" t="e">
        <f>+VLOOKUP($AP470,[3]!Responsables[#Data],3,0)</f>
        <v>#REF!</v>
      </c>
      <c r="BI470" s="41" t="e">
        <f>+VLOOKUP($AA470,[3]!unidad_medida[[nombre]:[Columna1]],5,0)</f>
        <v>#REF!</v>
      </c>
    </row>
    <row r="471" spans="1:61" ht="42" x14ac:dyDescent="0.35">
      <c r="A471" s="58" t="s">
        <v>250</v>
      </c>
      <c r="B471" s="58" t="s">
        <v>251</v>
      </c>
      <c r="C471" s="59">
        <v>4.3</v>
      </c>
      <c r="D471" s="19">
        <f t="shared" si="326"/>
        <v>156</v>
      </c>
      <c r="E471" s="20" t="s">
        <v>237</v>
      </c>
      <c r="F471" s="21"/>
      <c r="G471" s="22"/>
      <c r="H471" s="22"/>
      <c r="I471" s="24">
        <v>100117006</v>
      </c>
      <c r="J471" s="23" t="s">
        <v>48</v>
      </c>
      <c r="K471" s="22"/>
      <c r="L471" s="22"/>
      <c r="M471" s="22"/>
      <c r="N471" s="22"/>
      <c r="O471" s="22"/>
      <c r="P471" s="53" t="str">
        <f t="shared" si="331"/>
        <v>Número de Empresas y Ventas del Sector Agrícola en cultivos de  Forraje en praderas mejoradas o sembradas según la Categoría de Tamaño Específica del Servicio de Impuestos Internos de Chile para el Año 2020 (USD)</v>
      </c>
      <c r="Q471" s="20" t="str">
        <f t="shared" si="332"/>
        <v>Informe 4</v>
      </c>
      <c r="R471" s="49" t="s">
        <v>195</v>
      </c>
      <c r="S471" s="50">
        <f t="shared" si="333"/>
        <v>100117006</v>
      </c>
      <c r="T471" s="28"/>
      <c r="U471" s="28"/>
      <c r="V471" s="28"/>
      <c r="W471" s="28"/>
      <c r="X471" s="28"/>
      <c r="Y471" s="28"/>
      <c r="Z471" s="25"/>
      <c r="AA471" s="29"/>
      <c r="AB471" s="30" t="str">
        <f t="shared" si="336"/>
        <v>Chile</v>
      </c>
      <c r="AC471" s="31" t="str">
        <f t="shared" si="336"/>
        <v>Año 2020</v>
      </c>
      <c r="AD471" s="32" t="str">
        <f t="shared" si="336"/>
        <v>Múltiples</v>
      </c>
      <c r="AE471" s="30" t="str">
        <f t="shared" si="336"/>
        <v>Ventas</v>
      </c>
      <c r="AG471" s="33" t="str">
        <f t="shared" si="321"/>
        <v>Informe 4</v>
      </c>
      <c r="AH471" s="34" t="str">
        <f t="shared" si="338"/>
        <v>Ventas Estimadas Agricultura</v>
      </c>
      <c r="AI471" s="34" t="str">
        <f t="shared" si="338"/>
        <v>Ventas estimadas de empresas dedicadas a agricultura y/o ganadería</v>
      </c>
      <c r="AJ471" s="34" t="str">
        <f t="shared" si="322"/>
        <v>Número de Empresas y Ventas del Sector Agrícola en cultivos de  Forraje en praderas mejoradas o sembradas según la Categoría de Tamaño Específica del Servicio de Impuestos Internos de Chile para el Año 2020 (USD)</v>
      </c>
      <c r="AK471" s="35" t="str">
        <f t="shared" si="337"/>
        <v>Año 2020</v>
      </c>
      <c r="AL471" s="34" t="str">
        <f t="shared" si="337"/>
        <v>venta estimada, empresas en agricultura, cultivos, actividad económica, agricultura, ganadería</v>
      </c>
      <c r="AM471" s="36">
        <f t="shared" si="323"/>
        <v>0</v>
      </c>
      <c r="AN471" s="44" t="str">
        <f t="shared" si="334"/>
        <v>CHL</v>
      </c>
      <c r="AO471" s="44" t="str">
        <f t="shared" si="334"/>
        <v>País</v>
      </c>
      <c r="AP471" s="34" t="str">
        <f t="shared" si="334"/>
        <v>Número de Empleados de las empresas dedicadas a una actividad económica asociada a la agricultura o la ganadería, según tamaño de la empresa.</v>
      </c>
      <c r="AQ471" s="45">
        <f t="shared" si="334"/>
        <v>44324</v>
      </c>
      <c r="AR471" s="36" t="str">
        <f t="shared" si="334"/>
        <v>Español</v>
      </c>
      <c r="AS471" s="36" t="str">
        <f t="shared" si="334"/>
        <v>Naty</v>
      </c>
      <c r="AT471" s="40" t="str">
        <f t="shared" si="334"/>
        <v>No Aplica</v>
      </c>
      <c r="AU471" s="40" t="str">
        <f t="shared" si="334"/>
        <v>No Aplica</v>
      </c>
      <c r="AV471" s="40" t="str">
        <f t="shared" si="334"/>
        <v>No Aplica</v>
      </c>
      <c r="AW471" s="35">
        <f t="shared" si="334"/>
        <v>100117006</v>
      </c>
      <c r="AX471" s="41" t="e">
        <f t="shared" si="334"/>
        <v>#REF!</v>
      </c>
      <c r="AY471" s="46" t="str">
        <f t="shared" si="334"/>
        <v>Fruta</v>
      </c>
      <c r="AZ471" s="40">
        <f t="shared" si="334"/>
        <v>38</v>
      </c>
      <c r="BA471" s="41" t="e">
        <f>+VLOOKUP($Z471,[3]!Temporalidad[[nombre]:[Columna1]],7,0)</f>
        <v>#REF!</v>
      </c>
      <c r="BB471" s="41" t="e">
        <f>+VLOOKUP($B471,[3]!Tipo_Gráfico[#Data],2,0)</f>
        <v>#REF!</v>
      </c>
      <c r="BC471" s="36" t="str">
        <f t="shared" si="329"/>
        <v>Servicio de Impuestos Internos , Ministerio de Hacienda, Chile</v>
      </c>
      <c r="BD471" s="35" t="e">
        <f>+VLOOKUP($AA471,[3]!unidad_medida[[nombre]:[Columna1]],2,0)</f>
        <v>#REF!</v>
      </c>
      <c r="BE471" s="40" t="str">
        <f t="shared" si="335"/>
        <v>No Aplica</v>
      </c>
      <c r="BF471" s="40" t="str">
        <f t="shared" si="335"/>
        <v>No Aplica</v>
      </c>
      <c r="BG471" s="40" t="str">
        <f t="shared" si="335"/>
        <v>No Aplica</v>
      </c>
      <c r="BH471" s="41" t="e">
        <f>+VLOOKUP($AP471,[3]!Responsables[#Data],3,0)</f>
        <v>#REF!</v>
      </c>
      <c r="BI471" s="41" t="e">
        <f>+VLOOKUP($AA471,[3]!unidad_medida[[nombre]:[Columna1]],5,0)</f>
        <v>#REF!</v>
      </c>
    </row>
    <row r="472" spans="1:61" ht="24" x14ac:dyDescent="0.35">
      <c r="A472" s="58" t="s">
        <v>250</v>
      </c>
      <c r="B472" s="58" t="s">
        <v>251</v>
      </c>
      <c r="C472" s="59">
        <v>4.3</v>
      </c>
      <c r="D472" s="19">
        <f t="shared" si="326"/>
        <v>157</v>
      </c>
      <c r="E472" s="20" t="s">
        <v>245</v>
      </c>
      <c r="F472" s="21"/>
      <c r="G472" s="22"/>
      <c r="H472" s="23" t="s">
        <v>48</v>
      </c>
      <c r="I472" s="23" t="s">
        <v>48</v>
      </c>
      <c r="J472" s="23" t="s">
        <v>48</v>
      </c>
      <c r="K472" s="22"/>
      <c r="L472" s="22"/>
      <c r="M472" s="22"/>
      <c r="N472" s="22"/>
      <c r="O472" s="22"/>
      <c r="P472" s="53" t="s">
        <v>246</v>
      </c>
      <c r="Q472" s="20" t="s">
        <v>247</v>
      </c>
      <c r="R472" s="51"/>
      <c r="S472" s="52"/>
      <c r="T472" s="28"/>
      <c r="U472" s="28"/>
      <c r="V472" s="28"/>
      <c r="W472" s="28"/>
      <c r="X472" s="28"/>
      <c r="Y472" s="28"/>
      <c r="Z472" s="25"/>
      <c r="AA472" s="29"/>
      <c r="AB472" s="30" t="str">
        <f t="shared" si="336"/>
        <v>Chile</v>
      </c>
      <c r="AC472" s="31" t="str">
        <f t="shared" si="336"/>
        <v>Año 2020</v>
      </c>
      <c r="AD472" s="32" t="str">
        <f t="shared" si="336"/>
        <v>Múltiples</v>
      </c>
      <c r="AE472" s="30" t="str">
        <f t="shared" si="336"/>
        <v>Ventas</v>
      </c>
      <c r="AG472" s="33" t="str">
        <f t="shared" si="321"/>
        <v>Reporte 1</v>
      </c>
      <c r="AH472" s="34" t="str">
        <f t="shared" si="338"/>
        <v>Ventas Estimadas Agricultura</v>
      </c>
      <c r="AI472" s="34" t="str">
        <f t="shared" si="338"/>
        <v>Ventas estimadas de empresas dedicadas a agricultura y/o ganadería</v>
      </c>
      <c r="AJ472" s="34" t="str">
        <f t="shared" si="322"/>
        <v>Número de Empresas y Ventas del Sector Agrícola según la Categoría de Tamaño Específica del Servicio de Impuestos Internos de Chile para el Año 2020</v>
      </c>
      <c r="AK472" s="35" t="str">
        <f t="shared" si="337"/>
        <v>Año 2020</v>
      </c>
      <c r="AL472" s="34" t="str">
        <f t="shared" si="337"/>
        <v>venta estimada, empresas en agricultura, cultivos, actividad económica, agricultura, ganadería</v>
      </c>
      <c r="AM472" s="36">
        <f t="shared" si="323"/>
        <v>0</v>
      </c>
      <c r="AN472" s="44" t="str">
        <f t="shared" si="334"/>
        <v>CHL</v>
      </c>
      <c r="AO472" s="44" t="str">
        <f t="shared" si="334"/>
        <v>País</v>
      </c>
      <c r="AP472" s="34" t="str">
        <f t="shared" si="334"/>
        <v>Número de Empleados de las empresas dedicadas a una actividad económica asociada a la agricultura o la ganadería, según tamaño de la empresa.</v>
      </c>
      <c r="AQ472" s="45">
        <f t="shared" si="334"/>
        <v>44324</v>
      </c>
      <c r="AR472" s="36" t="str">
        <f t="shared" si="334"/>
        <v>Español</v>
      </c>
      <c r="AS472" s="36" t="str">
        <f t="shared" si="334"/>
        <v>Naty</v>
      </c>
      <c r="AT472" s="40" t="str">
        <f t="shared" si="334"/>
        <v>No Aplica</v>
      </c>
      <c r="AU472" s="40" t="str">
        <f t="shared" si="334"/>
        <v>No Aplica</v>
      </c>
      <c r="AV472" s="40" t="str">
        <f t="shared" si="334"/>
        <v>No Aplica</v>
      </c>
      <c r="AW472" s="35">
        <f t="shared" si="334"/>
        <v>100117006</v>
      </c>
      <c r="AX472" s="41" t="e">
        <f t="shared" si="334"/>
        <v>#REF!</v>
      </c>
      <c r="AY472" s="46" t="str">
        <f t="shared" si="334"/>
        <v>Fruta</v>
      </c>
      <c r="AZ472" s="40">
        <f t="shared" si="334"/>
        <v>38</v>
      </c>
      <c r="BA472" s="41" t="e">
        <f>+VLOOKUP($Z472,[3]!Temporalidad[[nombre]:[Columna1]],7,0)</f>
        <v>#REF!</v>
      </c>
      <c r="BB472" s="41" t="e">
        <f>+VLOOKUP($B472,[3]!Tipo_Gráfico[#Data],2,0)</f>
        <v>#REF!</v>
      </c>
      <c r="BC472" s="36" t="str">
        <f t="shared" si="329"/>
        <v>Servicio de Impuestos Internos , Ministerio de Hacienda, Chile</v>
      </c>
      <c r="BD472" s="35" t="e">
        <f>+VLOOKUP($AA472,[3]!unidad_medida[[nombre]:[Columna1]],2,0)</f>
        <v>#REF!</v>
      </c>
      <c r="BE472" s="40" t="str">
        <f t="shared" si="335"/>
        <v>No Aplica</v>
      </c>
      <c r="BF472" s="40" t="str">
        <f t="shared" si="335"/>
        <v>No Aplica</v>
      </c>
      <c r="BG472" s="40" t="str">
        <f t="shared" si="335"/>
        <v>No Aplica</v>
      </c>
      <c r="BH472" s="41" t="e">
        <f>+VLOOKUP($AP472,[3]!Responsables[#Data],3,0)</f>
        <v>#REF!</v>
      </c>
      <c r="BI472" s="41" t="e">
        <f>+VLOOKUP($AA472,[3]!unidad_medida[[nombre]:[Columna1]],5,0)</f>
        <v>#REF!</v>
      </c>
    </row>
    <row r="473" spans="1:61" ht="24" x14ac:dyDescent="0.35">
      <c r="A473" s="58" t="s">
        <v>250</v>
      </c>
      <c r="B473" s="58" t="s">
        <v>251</v>
      </c>
      <c r="C473" s="59">
        <v>4.4000000000000004</v>
      </c>
      <c r="D473" s="19">
        <v>1</v>
      </c>
      <c r="E473" s="20" t="s">
        <v>47</v>
      </c>
      <c r="F473" s="21"/>
      <c r="G473" s="22"/>
      <c r="H473" s="23" t="s">
        <v>48</v>
      </c>
      <c r="I473" s="22"/>
      <c r="J473" s="24">
        <v>1</v>
      </c>
      <c r="K473" s="22"/>
      <c r="L473" s="22"/>
      <c r="M473" s="22"/>
      <c r="N473" s="22"/>
      <c r="O473" s="22"/>
      <c r="P473" s="53" t="str">
        <f>+"Número de Empresas del Sector Agrícola por Tipo de Cultivo en la Categoría de Tamaño Específica: "&amp;R473&amp;" del Servicio de Impuestos Internos de Chile para el Año 2020 (empleados)"</f>
        <v>Número de Empresas del Sector Agrícola por Tipo de Cultivo en la Categoría de Tamaño Específica: SIN VENTAS del Servicio de Impuestos Internos de Chile para el Año 2020 (empleados)</v>
      </c>
      <c r="Q473" s="20" t="s">
        <v>49</v>
      </c>
      <c r="R473" s="26" t="s">
        <v>50</v>
      </c>
      <c r="S473" s="27">
        <f>+J473</f>
        <v>1</v>
      </c>
      <c r="T473" s="28"/>
      <c r="U473" s="28"/>
      <c r="V473" s="28"/>
      <c r="W473" s="28"/>
      <c r="X473" s="28"/>
      <c r="Y473" s="28"/>
      <c r="Z473" s="25" t="str">
        <f>+"https://analytics.zoho.com/open-view/2395394000001035438?ZOHO_CRITERIA=%224.5%22.%22Id_Tama%C3%B1o_Espec%C3%ADfico%22%3D"&amp;S473</f>
        <v>https://analytics.zoho.com/open-view/2395394000001035438?ZOHO_CRITERIA=%224.5%22.%22Id_Tama%C3%B1o_Espec%C3%ADfico%22%3D1</v>
      </c>
      <c r="AA473" s="29" t="s">
        <v>51</v>
      </c>
      <c r="AB473" s="30" t="s">
        <v>52</v>
      </c>
      <c r="AC473" s="31" t="s">
        <v>53</v>
      </c>
      <c r="AD473" s="32" t="s">
        <v>54</v>
      </c>
      <c r="AE473" s="30" t="s">
        <v>55</v>
      </c>
      <c r="AG473" s="33" t="str">
        <f>+IF(Q473="","",Q473)</f>
        <v>Gráfico 1</v>
      </c>
      <c r="AH473" s="34" t="s">
        <v>56</v>
      </c>
      <c r="AI473" s="34" t="str">
        <f>+"Número de empresas dedicadas a agricultura y/o ganadería clasificadas por el Servicio de Impuestos Internos de tamaño "&amp;R473</f>
        <v>Número de empresas dedicadas a agricultura y/o ganadería clasificadas por el Servicio de Impuestos Internos de tamaño SIN VENTAS</v>
      </c>
      <c r="AJ473" s="34" t="str">
        <f>+P473</f>
        <v>Número de Empresas del Sector Agrícola por Tipo de Cultivo en la Categoría de Tamaño Específica: SIN VENTAS del Servicio de Impuestos Internos de Chile para el Año 2020 (empleados)</v>
      </c>
      <c r="AK473" s="35" t="s">
        <v>53</v>
      </c>
      <c r="AL473" s="34" t="s">
        <v>57</v>
      </c>
      <c r="AM473" s="36" t="str">
        <f>+AA473</f>
        <v>https://analytics.zoho.com/open-view/2395394000001035438?ZOHO_CRITERIA=%224.5%22.%22Id_Tama%C3%B1o_Espec%C3%ADfico%22%3D1</v>
      </c>
      <c r="AN473" s="37" t="s">
        <v>58</v>
      </c>
      <c r="AO473" s="37" t="s">
        <v>59</v>
      </c>
      <c r="AP473" s="34" t="s">
        <v>60</v>
      </c>
      <c r="AQ473" s="38">
        <v>44324</v>
      </c>
      <c r="AR473" s="39" t="s">
        <v>61</v>
      </c>
      <c r="AS473" s="39" t="s">
        <v>62</v>
      </c>
      <c r="AT473" s="40" t="s">
        <v>63</v>
      </c>
      <c r="AU473" s="40" t="s">
        <v>63</v>
      </c>
      <c r="AV473" s="40" t="s">
        <v>63</v>
      </c>
      <c r="AW473" s="35">
        <v>100100000</v>
      </c>
      <c r="AX473" s="41" t="e">
        <f>++VLOOKUP($AB473,[4]!Parametros[[nombre]:[Columna1]],5,0)</f>
        <v>#REF!</v>
      </c>
      <c r="AY473" s="42" t="s">
        <v>64</v>
      </c>
      <c r="AZ473" s="43">
        <v>38</v>
      </c>
      <c r="BA473" s="41" t="e">
        <f>+VLOOKUP($Z473,[4]!Temporalidad[[nombre]:[Columna1]],7,0)</f>
        <v>#REF!</v>
      </c>
      <c r="BB473" s="41" t="e">
        <f>+VLOOKUP($B473,[4]!Tipo_Gráfico[#Data],2,0)</f>
        <v>#REF!</v>
      </c>
      <c r="BC473" s="39" t="s">
        <v>65</v>
      </c>
      <c r="BD473" s="35" t="e">
        <f>+VLOOKUP($AA473,[4]!unidad_medida[[nombre]:[Columna1]],2,0)</f>
        <v>#REF!</v>
      </c>
      <c r="BE473" s="43" t="s">
        <v>63</v>
      </c>
      <c r="BF473" s="43" t="s">
        <v>63</v>
      </c>
      <c r="BG473" s="43" t="s">
        <v>63</v>
      </c>
      <c r="BH473" s="41" t="e">
        <f>+VLOOKUP($AP473,[4]!Responsables[#Data],3,0)</f>
        <v>#REF!</v>
      </c>
      <c r="BI473" s="41" t="e">
        <f>+VLOOKUP($AA473,[4]!unidad_medida[[nombre]:[Columna1]],5,0)</f>
        <v>#REF!</v>
      </c>
    </row>
    <row r="474" spans="1:61" ht="24" x14ac:dyDescent="0.35">
      <c r="A474" s="58" t="s">
        <v>250</v>
      </c>
      <c r="B474" s="58" t="s">
        <v>251</v>
      </c>
      <c r="C474" s="59">
        <v>4.4000000000000004</v>
      </c>
      <c r="D474" s="19">
        <f>+IF(E474="","",D473+1)</f>
        <v>2</v>
      </c>
      <c r="E474" s="20" t="str">
        <f>+E473</f>
        <v>GR</v>
      </c>
      <c r="F474" s="21"/>
      <c r="G474" s="22"/>
      <c r="H474" s="23" t="s">
        <v>48</v>
      </c>
      <c r="I474" s="22"/>
      <c r="J474" s="24">
        <v>2</v>
      </c>
      <c r="K474" s="22"/>
      <c r="L474" s="22"/>
      <c r="M474" s="22"/>
      <c r="N474" s="22"/>
      <c r="O474" s="22"/>
      <c r="P474" s="53" t="str">
        <f t="shared" ref="P474:P485" si="339">+"Número de Empresas del Sector Agrícola por Tipo de Cultivo en la Categoría de Tamaño Específica: "&amp;R474&amp;" del Servicio de Impuestos Internos de Chile para el Año 2020 (empleados)"</f>
        <v>Número de Empresas del Sector Agrícola por Tipo de Cultivo en la Categoría de Tamaño Específica: PEQUEÑA 2 del Servicio de Impuestos Internos de Chile para el Año 2020 (empleados)</v>
      </c>
      <c r="Q474" s="20" t="str">
        <f>+Q473</f>
        <v>Gráfico 1</v>
      </c>
      <c r="R474" s="26" t="s">
        <v>66</v>
      </c>
      <c r="S474" s="27">
        <f t="shared" ref="S474:S524" si="340">+J474</f>
        <v>2</v>
      </c>
      <c r="T474" s="28"/>
      <c r="U474" s="28"/>
      <c r="V474" s="28"/>
      <c r="W474" s="28"/>
      <c r="X474" s="28"/>
      <c r="Y474" s="28"/>
      <c r="Z474" s="25" t="str">
        <f t="shared" ref="Z474:Z485" si="341">+"https://analytics.zoho.com/open-view/2395394000001035438?ZOHO_CRITERIA=%224.5%22.%22Id_Tama%C3%B1o_Espec%C3%ADfico%22%3D"&amp;S474</f>
        <v>https://analytics.zoho.com/open-view/2395394000001035438?ZOHO_CRITERIA=%224.5%22.%22Id_Tama%C3%B1o_Espec%C3%ADfico%22%3D2</v>
      </c>
      <c r="AA474" s="29" t="s">
        <v>67</v>
      </c>
      <c r="AB474" s="30" t="str">
        <f>+AB473</f>
        <v>Chile</v>
      </c>
      <c r="AC474" s="31" t="str">
        <f>+AC473</f>
        <v>Año 2020</v>
      </c>
      <c r="AD474" s="32" t="str">
        <f>+AD473</f>
        <v>empresas</v>
      </c>
      <c r="AE474" s="30" t="str">
        <f>+AE473</f>
        <v>Número</v>
      </c>
      <c r="AG474" s="33" t="str">
        <f t="shared" ref="AG474:AG537" si="342">+IF(Q474="","",Q474)</f>
        <v>Gráfico 1</v>
      </c>
      <c r="AH474" s="34" t="str">
        <f>+AH473</f>
        <v>Número de Empresas Agrícultura</v>
      </c>
      <c r="AI474" s="34" t="str">
        <f t="shared" ref="AI474:AI485" si="343">+"Número de empresas dedicadas a agricultura y/o ganadería clasificadas por el Servicio de Impuestos Internos de tamaño "&amp;R474</f>
        <v>Número de empresas dedicadas a agricultura y/o ganadería clasificadas por el Servicio de Impuestos Internos de tamaño PEQUEÑA 2</v>
      </c>
      <c r="AJ474" s="34" t="str">
        <f t="shared" ref="AJ474:AJ537" si="344">+P474</f>
        <v>Número de Empresas del Sector Agrícola por Tipo de Cultivo en la Categoría de Tamaño Específica: PEQUEÑA 2 del Servicio de Impuestos Internos de Chile para el Año 2020 (empleados)</v>
      </c>
      <c r="AK474" s="35" t="str">
        <f>+AK473</f>
        <v>Año 2020</v>
      </c>
      <c r="AL474" s="34" t="str">
        <f>+AL473</f>
        <v>venta estimada, empresas en agricultura, cultivos, actividad económica, agricultura, ganadería</v>
      </c>
      <c r="AM474" s="36" t="str">
        <f t="shared" ref="AM474:AM537" si="345">+AA474</f>
        <v>https://analytics.zoho.com/open-view/2395394000001035438?ZOHO_CRITERIA=%224.5%22.%22Id_Tama%C3%B1o_Espec%C3%ADfico%22%3D2</v>
      </c>
      <c r="AN474" s="44" t="str">
        <f t="shared" ref="AN474:AZ489" si="346">+AN473</f>
        <v>CHL</v>
      </c>
      <c r="AO474" s="44" t="str">
        <f t="shared" si="346"/>
        <v>País</v>
      </c>
      <c r="AP474" s="34" t="str">
        <f t="shared" si="346"/>
        <v>Número de Empleados de las empresas dedicadas a una actividad económica asociada a la agricultura o la ganadería, según tamaño de la empresa.</v>
      </c>
      <c r="AQ474" s="45">
        <f t="shared" si="346"/>
        <v>44324</v>
      </c>
      <c r="AR474" s="36" t="str">
        <f t="shared" si="346"/>
        <v>Español</v>
      </c>
      <c r="AS474" s="36" t="str">
        <f t="shared" si="346"/>
        <v>Naty</v>
      </c>
      <c r="AT474" s="40" t="str">
        <f t="shared" si="346"/>
        <v>No Aplica</v>
      </c>
      <c r="AU474" s="40" t="str">
        <f t="shared" si="346"/>
        <v>No Aplica</v>
      </c>
      <c r="AV474" s="40" t="str">
        <f t="shared" si="346"/>
        <v>No Aplica</v>
      </c>
      <c r="AW474" s="35">
        <f>+AW473</f>
        <v>100100000</v>
      </c>
      <c r="AX474" s="41" t="e">
        <f>+AX473</f>
        <v>#REF!</v>
      </c>
      <c r="AY474" s="46" t="str">
        <f>+AY473</f>
        <v>Fruta</v>
      </c>
      <c r="AZ474" s="40">
        <f>+AZ473</f>
        <v>38</v>
      </c>
      <c r="BA474" s="41" t="e">
        <f>+VLOOKUP($Z474,[4]!Temporalidad[[nombre]:[Columna1]],7,0)</f>
        <v>#REF!</v>
      </c>
      <c r="BB474" s="41" t="e">
        <f>+VLOOKUP($B474,[4]!Tipo_Gráfico[#Data],2,0)</f>
        <v>#REF!</v>
      </c>
      <c r="BC474" s="36" t="str">
        <f>+BC473</f>
        <v>Servicio de Impuestos Internos , Ministerio de Hacienda, Chile</v>
      </c>
      <c r="BD474" s="35" t="e">
        <f>+VLOOKUP($AA474,[4]!unidad_medida[[nombre]:[Columna1]],2,0)</f>
        <v>#REF!</v>
      </c>
      <c r="BE474" s="40" t="str">
        <f t="shared" ref="BE474:BG489" si="347">+BE473</f>
        <v>No Aplica</v>
      </c>
      <c r="BF474" s="40" t="str">
        <f t="shared" si="347"/>
        <v>No Aplica</v>
      </c>
      <c r="BG474" s="40" t="str">
        <f t="shared" si="347"/>
        <v>No Aplica</v>
      </c>
      <c r="BH474" s="41" t="e">
        <f>+VLOOKUP($AP474,[4]!Responsables[#Data],3,0)</f>
        <v>#REF!</v>
      </c>
      <c r="BI474" s="41" t="e">
        <f>+VLOOKUP($AA474,[4]!unidad_medida[[nombre]:[Columna1]],5,0)</f>
        <v>#REF!</v>
      </c>
    </row>
    <row r="475" spans="1:61" ht="24" x14ac:dyDescent="0.35">
      <c r="A475" s="58" t="s">
        <v>250</v>
      </c>
      <c r="B475" s="58" t="s">
        <v>251</v>
      </c>
      <c r="C475" s="59">
        <v>4.4000000000000004</v>
      </c>
      <c r="D475" s="19">
        <f t="shared" ref="D475:D538" si="348">+IF(E475="","",D474+1)</f>
        <v>3</v>
      </c>
      <c r="E475" s="20" t="str">
        <f t="shared" ref="E475:E486" si="349">+E474</f>
        <v>GR</v>
      </c>
      <c r="F475" s="21"/>
      <c r="G475" s="22"/>
      <c r="H475" s="23" t="s">
        <v>48</v>
      </c>
      <c r="I475" s="22"/>
      <c r="J475" s="24">
        <v>3</v>
      </c>
      <c r="K475" s="22"/>
      <c r="L475" s="22"/>
      <c r="M475" s="22"/>
      <c r="N475" s="22"/>
      <c r="O475" s="22"/>
      <c r="P475" s="53" t="str">
        <f t="shared" si="339"/>
        <v>Número de Empresas del Sector Agrícola por Tipo de Cultivo en la Categoría de Tamaño Específica: MICRO 1 del Servicio de Impuestos Internos de Chile para el Año 2020 (empleados)</v>
      </c>
      <c r="Q475" s="20" t="str">
        <f t="shared" ref="Q475:Q511" si="350">+Q474</f>
        <v>Gráfico 1</v>
      </c>
      <c r="R475" s="26" t="s">
        <v>68</v>
      </c>
      <c r="S475" s="27">
        <f t="shared" si="340"/>
        <v>3</v>
      </c>
      <c r="T475" s="28"/>
      <c r="U475" s="28"/>
      <c r="V475" s="28"/>
      <c r="W475" s="28"/>
      <c r="X475" s="28"/>
      <c r="Y475" s="28"/>
      <c r="Z475" s="25" t="str">
        <f t="shared" si="341"/>
        <v>https://analytics.zoho.com/open-view/2395394000001035438?ZOHO_CRITERIA=%224.5%22.%22Id_Tama%C3%B1o_Espec%C3%ADfico%22%3D3</v>
      </c>
      <c r="AA475" s="29" t="s">
        <v>69</v>
      </c>
      <c r="AB475" s="30" t="str">
        <f t="shared" ref="AB475:AE490" si="351">+AB474</f>
        <v>Chile</v>
      </c>
      <c r="AC475" s="31" t="str">
        <f t="shared" si="351"/>
        <v>Año 2020</v>
      </c>
      <c r="AD475" s="32" t="str">
        <f t="shared" si="351"/>
        <v>empresas</v>
      </c>
      <c r="AE475" s="30" t="str">
        <f t="shared" si="351"/>
        <v>Número</v>
      </c>
      <c r="AG475" s="33" t="str">
        <f t="shared" si="342"/>
        <v>Gráfico 1</v>
      </c>
      <c r="AH475" s="34" t="str">
        <f t="shared" ref="AH475:AH538" si="352">+AH474</f>
        <v>Número de Empresas Agrícultura</v>
      </c>
      <c r="AI475" s="34" t="str">
        <f t="shared" si="343"/>
        <v>Número de empresas dedicadas a agricultura y/o ganadería clasificadas por el Servicio de Impuestos Internos de tamaño MICRO 1</v>
      </c>
      <c r="AJ475" s="34" t="str">
        <f t="shared" si="344"/>
        <v>Número de Empresas del Sector Agrícola por Tipo de Cultivo en la Categoría de Tamaño Específica: MICRO 1 del Servicio de Impuestos Internos de Chile para el Año 2020 (empleados)</v>
      </c>
      <c r="AK475" s="35" t="str">
        <f t="shared" ref="AK475:AL490" si="353">+AK474</f>
        <v>Año 2020</v>
      </c>
      <c r="AL475" s="34" t="str">
        <f t="shared" si="353"/>
        <v>venta estimada, empresas en agricultura, cultivos, actividad económica, agricultura, ganadería</v>
      </c>
      <c r="AM475" s="36" t="str">
        <f t="shared" si="345"/>
        <v>https://analytics.zoho.com/open-view/2395394000001035438?ZOHO_CRITERIA=%224.5%22.%22Id_Tama%C3%B1o_Espec%C3%ADfico%22%3D3</v>
      </c>
      <c r="AN475" s="44" t="str">
        <f t="shared" si="346"/>
        <v>CHL</v>
      </c>
      <c r="AO475" s="44" t="str">
        <f t="shared" si="346"/>
        <v>País</v>
      </c>
      <c r="AP475" s="34" t="str">
        <f t="shared" si="346"/>
        <v>Número de Empleados de las empresas dedicadas a una actividad económica asociada a la agricultura o la ganadería, según tamaño de la empresa.</v>
      </c>
      <c r="AQ475" s="45">
        <f t="shared" si="346"/>
        <v>44324</v>
      </c>
      <c r="AR475" s="36" t="str">
        <f t="shared" si="346"/>
        <v>Español</v>
      </c>
      <c r="AS475" s="36" t="str">
        <f t="shared" si="346"/>
        <v>Naty</v>
      </c>
      <c r="AT475" s="40" t="str">
        <f t="shared" si="346"/>
        <v>No Aplica</v>
      </c>
      <c r="AU475" s="40" t="str">
        <f t="shared" si="346"/>
        <v>No Aplica</v>
      </c>
      <c r="AV475" s="40" t="str">
        <f t="shared" si="346"/>
        <v>No Aplica</v>
      </c>
      <c r="AW475" s="35">
        <f t="shared" si="346"/>
        <v>100100000</v>
      </c>
      <c r="AX475" s="41" t="e">
        <f t="shared" si="346"/>
        <v>#REF!</v>
      </c>
      <c r="AY475" s="46" t="str">
        <f t="shared" si="346"/>
        <v>Fruta</v>
      </c>
      <c r="AZ475" s="40">
        <f t="shared" si="346"/>
        <v>38</v>
      </c>
      <c r="BA475" s="41" t="e">
        <f>+VLOOKUP($Z475,[4]!Temporalidad[[nombre]:[Columna1]],7,0)</f>
        <v>#REF!</v>
      </c>
      <c r="BB475" s="41" t="e">
        <f>+VLOOKUP($B475,[4]!Tipo_Gráfico[#Data],2,0)</f>
        <v>#REF!</v>
      </c>
      <c r="BC475" s="36" t="str">
        <f t="shared" ref="BC475:BC538" si="354">+BC474</f>
        <v>Servicio de Impuestos Internos , Ministerio de Hacienda, Chile</v>
      </c>
      <c r="BD475" s="35" t="e">
        <f>+VLOOKUP($AA475,[4]!unidad_medida[[nombre]:[Columna1]],2,0)</f>
        <v>#REF!</v>
      </c>
      <c r="BE475" s="40" t="str">
        <f t="shared" si="347"/>
        <v>No Aplica</v>
      </c>
      <c r="BF475" s="40" t="str">
        <f t="shared" si="347"/>
        <v>No Aplica</v>
      </c>
      <c r="BG475" s="40" t="str">
        <f t="shared" si="347"/>
        <v>No Aplica</v>
      </c>
      <c r="BH475" s="41" t="e">
        <f>+VLOOKUP($AP475,[4]!Responsables[#Data],3,0)</f>
        <v>#REF!</v>
      </c>
      <c r="BI475" s="41" t="e">
        <f>+VLOOKUP($AA475,[4]!unidad_medida[[nombre]:[Columna1]],5,0)</f>
        <v>#REF!</v>
      </c>
    </row>
    <row r="476" spans="1:61" ht="24" x14ac:dyDescent="0.35">
      <c r="A476" s="58" t="s">
        <v>250</v>
      </c>
      <c r="B476" s="58" t="s">
        <v>251</v>
      </c>
      <c r="C476" s="59">
        <v>4.4000000000000004</v>
      </c>
      <c r="D476" s="19">
        <f t="shared" si="348"/>
        <v>4</v>
      </c>
      <c r="E476" s="20" t="str">
        <f t="shared" si="349"/>
        <v>GR</v>
      </c>
      <c r="F476" s="21"/>
      <c r="G476" s="22"/>
      <c r="H476" s="23" t="s">
        <v>48</v>
      </c>
      <c r="I476" s="22"/>
      <c r="J476" s="24">
        <v>4</v>
      </c>
      <c r="K476" s="22"/>
      <c r="L476" s="22"/>
      <c r="M476" s="22"/>
      <c r="N476" s="22"/>
      <c r="O476" s="22"/>
      <c r="P476" s="53" t="str">
        <f t="shared" si="339"/>
        <v>Número de Empresas del Sector Agrícola por Tipo de Cultivo en la Categoría de Tamaño Específica: MEDIANA 1 del Servicio de Impuestos Internos de Chile para el Año 2020 (empleados)</v>
      </c>
      <c r="Q476" s="20" t="str">
        <f t="shared" si="350"/>
        <v>Gráfico 1</v>
      </c>
      <c r="R476" s="26" t="s">
        <v>70</v>
      </c>
      <c r="S476" s="27">
        <f t="shared" si="340"/>
        <v>4</v>
      </c>
      <c r="T476" s="28"/>
      <c r="U476" s="28"/>
      <c r="V476" s="28"/>
      <c r="W476" s="28"/>
      <c r="X476" s="28"/>
      <c r="Y476" s="28"/>
      <c r="Z476" s="25" t="str">
        <f t="shared" si="341"/>
        <v>https://analytics.zoho.com/open-view/2395394000001035438?ZOHO_CRITERIA=%224.5%22.%22Id_Tama%C3%B1o_Espec%C3%ADfico%22%3D4</v>
      </c>
      <c r="AA476" s="29" t="s">
        <v>71</v>
      </c>
      <c r="AB476" s="30" t="str">
        <f t="shared" si="351"/>
        <v>Chile</v>
      </c>
      <c r="AC476" s="31" t="str">
        <f t="shared" si="351"/>
        <v>Año 2020</v>
      </c>
      <c r="AD476" s="32" t="str">
        <f t="shared" si="351"/>
        <v>empresas</v>
      </c>
      <c r="AE476" s="30" t="str">
        <f t="shared" si="351"/>
        <v>Número</v>
      </c>
      <c r="AG476" s="33" t="str">
        <f t="shared" si="342"/>
        <v>Gráfico 1</v>
      </c>
      <c r="AH476" s="34" t="str">
        <f t="shared" si="352"/>
        <v>Número de Empresas Agrícultura</v>
      </c>
      <c r="AI476" s="34" t="str">
        <f t="shared" si="343"/>
        <v>Número de empresas dedicadas a agricultura y/o ganadería clasificadas por el Servicio de Impuestos Internos de tamaño MEDIANA 1</v>
      </c>
      <c r="AJ476" s="34" t="str">
        <f t="shared" si="344"/>
        <v>Número de Empresas del Sector Agrícola por Tipo de Cultivo en la Categoría de Tamaño Específica: MEDIANA 1 del Servicio de Impuestos Internos de Chile para el Año 2020 (empleados)</v>
      </c>
      <c r="AK476" s="35" t="str">
        <f t="shared" si="353"/>
        <v>Año 2020</v>
      </c>
      <c r="AL476" s="34" t="str">
        <f t="shared" si="353"/>
        <v>venta estimada, empresas en agricultura, cultivos, actividad económica, agricultura, ganadería</v>
      </c>
      <c r="AM476" s="36" t="str">
        <f t="shared" si="345"/>
        <v>https://analytics.zoho.com/open-view/2395394000001035438?ZOHO_CRITERIA=%224.5%22.%22Id_Tama%C3%B1o_Espec%C3%ADfico%22%3D4</v>
      </c>
      <c r="AN476" s="44" t="str">
        <f t="shared" si="346"/>
        <v>CHL</v>
      </c>
      <c r="AO476" s="44" t="str">
        <f t="shared" si="346"/>
        <v>País</v>
      </c>
      <c r="AP476" s="34" t="str">
        <f t="shared" si="346"/>
        <v>Número de Empleados de las empresas dedicadas a una actividad económica asociada a la agricultura o la ganadería, según tamaño de la empresa.</v>
      </c>
      <c r="AQ476" s="45">
        <f t="shared" si="346"/>
        <v>44324</v>
      </c>
      <c r="AR476" s="36" t="str">
        <f t="shared" si="346"/>
        <v>Español</v>
      </c>
      <c r="AS476" s="36" t="str">
        <f t="shared" si="346"/>
        <v>Naty</v>
      </c>
      <c r="AT476" s="40" t="str">
        <f t="shared" si="346"/>
        <v>No Aplica</v>
      </c>
      <c r="AU476" s="40" t="str">
        <f t="shared" si="346"/>
        <v>No Aplica</v>
      </c>
      <c r="AV476" s="40" t="str">
        <f t="shared" si="346"/>
        <v>No Aplica</v>
      </c>
      <c r="AW476" s="35">
        <f t="shared" si="346"/>
        <v>100100000</v>
      </c>
      <c r="AX476" s="41" t="e">
        <f t="shared" si="346"/>
        <v>#REF!</v>
      </c>
      <c r="AY476" s="46" t="str">
        <f t="shared" si="346"/>
        <v>Fruta</v>
      </c>
      <c r="AZ476" s="40">
        <f t="shared" si="346"/>
        <v>38</v>
      </c>
      <c r="BA476" s="41" t="e">
        <f>+VLOOKUP($Z476,[4]!Temporalidad[[nombre]:[Columna1]],7,0)</f>
        <v>#REF!</v>
      </c>
      <c r="BB476" s="41" t="e">
        <f>+VLOOKUP($B476,[4]!Tipo_Gráfico[#Data],2,0)</f>
        <v>#REF!</v>
      </c>
      <c r="BC476" s="36" t="str">
        <f t="shared" si="354"/>
        <v>Servicio de Impuestos Internos , Ministerio de Hacienda, Chile</v>
      </c>
      <c r="BD476" s="35" t="e">
        <f>+VLOOKUP($AA476,[4]!unidad_medida[[nombre]:[Columna1]],2,0)</f>
        <v>#REF!</v>
      </c>
      <c r="BE476" s="40" t="str">
        <f t="shared" si="347"/>
        <v>No Aplica</v>
      </c>
      <c r="BF476" s="40" t="str">
        <f t="shared" si="347"/>
        <v>No Aplica</v>
      </c>
      <c r="BG476" s="40" t="str">
        <f t="shared" si="347"/>
        <v>No Aplica</v>
      </c>
      <c r="BH476" s="41" t="e">
        <f>+VLOOKUP($AP476,[4]!Responsables[#Data],3,0)</f>
        <v>#REF!</v>
      </c>
      <c r="BI476" s="41" t="e">
        <f>+VLOOKUP($AA476,[4]!unidad_medida[[nombre]:[Columna1]],5,0)</f>
        <v>#REF!</v>
      </c>
    </row>
    <row r="477" spans="1:61" ht="24" x14ac:dyDescent="0.35">
      <c r="A477" s="58" t="s">
        <v>250</v>
      </c>
      <c r="B477" s="58" t="s">
        <v>251</v>
      </c>
      <c r="C477" s="59">
        <v>4.4000000000000004</v>
      </c>
      <c r="D477" s="19">
        <f t="shared" si="348"/>
        <v>5</v>
      </c>
      <c r="E477" s="20" t="str">
        <f t="shared" si="349"/>
        <v>GR</v>
      </c>
      <c r="F477" s="21"/>
      <c r="G477" s="22"/>
      <c r="H477" s="23" t="s">
        <v>48</v>
      </c>
      <c r="I477" s="22"/>
      <c r="J477" s="24">
        <v>5</v>
      </c>
      <c r="K477" s="22"/>
      <c r="L477" s="22"/>
      <c r="M477" s="22"/>
      <c r="N477" s="22"/>
      <c r="O477" s="22"/>
      <c r="P477" s="53" t="str">
        <f t="shared" si="339"/>
        <v>Número de Empresas del Sector Agrícola por Tipo de Cultivo en la Categoría de Tamaño Específica: MICRO 2 del Servicio de Impuestos Internos de Chile para el Año 2020 (empleados)</v>
      </c>
      <c r="Q477" s="20" t="str">
        <f t="shared" si="350"/>
        <v>Gráfico 1</v>
      </c>
      <c r="R477" s="26" t="s">
        <v>72</v>
      </c>
      <c r="S477" s="27">
        <f t="shared" si="340"/>
        <v>5</v>
      </c>
      <c r="T477" s="28"/>
      <c r="U477" s="28"/>
      <c r="V477" s="28"/>
      <c r="W477" s="28"/>
      <c r="X477" s="28"/>
      <c r="Y477" s="28"/>
      <c r="Z477" s="25" t="str">
        <f t="shared" si="341"/>
        <v>https://analytics.zoho.com/open-view/2395394000001035438?ZOHO_CRITERIA=%224.5%22.%22Id_Tama%C3%B1o_Espec%C3%ADfico%22%3D5</v>
      </c>
      <c r="AA477" s="29" t="s">
        <v>73</v>
      </c>
      <c r="AB477" s="30" t="str">
        <f t="shared" si="351"/>
        <v>Chile</v>
      </c>
      <c r="AC477" s="31" t="str">
        <f t="shared" si="351"/>
        <v>Año 2020</v>
      </c>
      <c r="AD477" s="32" t="str">
        <f t="shared" si="351"/>
        <v>empresas</v>
      </c>
      <c r="AE477" s="30" t="str">
        <f t="shared" si="351"/>
        <v>Número</v>
      </c>
      <c r="AG477" s="33" t="str">
        <f t="shared" si="342"/>
        <v>Gráfico 1</v>
      </c>
      <c r="AH477" s="34" t="str">
        <f t="shared" si="352"/>
        <v>Número de Empresas Agrícultura</v>
      </c>
      <c r="AI477" s="34" t="str">
        <f t="shared" si="343"/>
        <v>Número de empresas dedicadas a agricultura y/o ganadería clasificadas por el Servicio de Impuestos Internos de tamaño MICRO 2</v>
      </c>
      <c r="AJ477" s="34" t="str">
        <f t="shared" si="344"/>
        <v>Número de Empresas del Sector Agrícola por Tipo de Cultivo en la Categoría de Tamaño Específica: MICRO 2 del Servicio de Impuestos Internos de Chile para el Año 2020 (empleados)</v>
      </c>
      <c r="AK477" s="35" t="str">
        <f t="shared" si="353"/>
        <v>Año 2020</v>
      </c>
      <c r="AL477" s="34" t="str">
        <f t="shared" si="353"/>
        <v>venta estimada, empresas en agricultura, cultivos, actividad económica, agricultura, ganadería</v>
      </c>
      <c r="AM477" s="36" t="str">
        <f t="shared" si="345"/>
        <v>https://analytics.zoho.com/open-view/2395394000001035438?ZOHO_CRITERIA=%224.5%22.%22Id_Tama%C3%B1o_Espec%C3%ADfico%22%3D5</v>
      </c>
      <c r="AN477" s="44" t="str">
        <f t="shared" si="346"/>
        <v>CHL</v>
      </c>
      <c r="AO477" s="44" t="str">
        <f t="shared" si="346"/>
        <v>País</v>
      </c>
      <c r="AP477" s="34" t="str">
        <f t="shared" si="346"/>
        <v>Número de Empleados de las empresas dedicadas a una actividad económica asociada a la agricultura o la ganadería, según tamaño de la empresa.</v>
      </c>
      <c r="AQ477" s="45">
        <f t="shared" si="346"/>
        <v>44324</v>
      </c>
      <c r="AR477" s="36" t="str">
        <f t="shared" si="346"/>
        <v>Español</v>
      </c>
      <c r="AS477" s="36" t="str">
        <f t="shared" si="346"/>
        <v>Naty</v>
      </c>
      <c r="AT477" s="40" t="str">
        <f t="shared" si="346"/>
        <v>No Aplica</v>
      </c>
      <c r="AU477" s="40" t="str">
        <f t="shared" si="346"/>
        <v>No Aplica</v>
      </c>
      <c r="AV477" s="40" t="str">
        <f t="shared" si="346"/>
        <v>No Aplica</v>
      </c>
      <c r="AW477" s="35">
        <f t="shared" si="346"/>
        <v>100100000</v>
      </c>
      <c r="AX477" s="41" t="e">
        <f t="shared" si="346"/>
        <v>#REF!</v>
      </c>
      <c r="AY477" s="46" t="str">
        <f t="shared" si="346"/>
        <v>Fruta</v>
      </c>
      <c r="AZ477" s="40">
        <f t="shared" si="346"/>
        <v>38</v>
      </c>
      <c r="BA477" s="41" t="e">
        <f>+VLOOKUP($Z477,[4]!Temporalidad[[nombre]:[Columna1]],7,0)</f>
        <v>#REF!</v>
      </c>
      <c r="BB477" s="41" t="e">
        <f>+VLOOKUP($B477,[4]!Tipo_Gráfico[#Data],2,0)</f>
        <v>#REF!</v>
      </c>
      <c r="BC477" s="36" t="str">
        <f t="shared" si="354"/>
        <v>Servicio de Impuestos Internos , Ministerio de Hacienda, Chile</v>
      </c>
      <c r="BD477" s="35" t="e">
        <f>+VLOOKUP($AA477,[4]!unidad_medida[[nombre]:[Columna1]],2,0)</f>
        <v>#REF!</v>
      </c>
      <c r="BE477" s="40" t="str">
        <f t="shared" si="347"/>
        <v>No Aplica</v>
      </c>
      <c r="BF477" s="40" t="str">
        <f t="shared" si="347"/>
        <v>No Aplica</v>
      </c>
      <c r="BG477" s="40" t="str">
        <f t="shared" si="347"/>
        <v>No Aplica</v>
      </c>
      <c r="BH477" s="41" t="e">
        <f>+VLOOKUP($AP477,[4]!Responsables[#Data],3,0)</f>
        <v>#REF!</v>
      </c>
      <c r="BI477" s="41" t="e">
        <f>+VLOOKUP($AA477,[4]!unidad_medida[[nombre]:[Columna1]],5,0)</f>
        <v>#REF!</v>
      </c>
    </row>
    <row r="478" spans="1:61" ht="24" x14ac:dyDescent="0.35">
      <c r="A478" s="58" t="s">
        <v>250</v>
      </c>
      <c r="B478" s="58" t="s">
        <v>251</v>
      </c>
      <c r="C478" s="59">
        <v>4.4000000000000004</v>
      </c>
      <c r="D478" s="19">
        <f t="shared" si="348"/>
        <v>6</v>
      </c>
      <c r="E478" s="20" t="str">
        <f t="shared" si="349"/>
        <v>GR</v>
      </c>
      <c r="F478" s="21"/>
      <c r="G478" s="22"/>
      <c r="H478" s="23" t="s">
        <v>48</v>
      </c>
      <c r="I478" s="22"/>
      <c r="J478" s="24">
        <v>6</v>
      </c>
      <c r="K478" s="22"/>
      <c r="L478" s="22"/>
      <c r="M478" s="22"/>
      <c r="N478" s="22"/>
      <c r="O478" s="22"/>
      <c r="P478" s="53" t="str">
        <f t="shared" si="339"/>
        <v>Número de Empresas del Sector Agrícola por Tipo de Cultivo en la Categoría de Tamaño Específica: PEQUEÑA 3 del Servicio de Impuestos Internos de Chile para el Año 2020 (empleados)</v>
      </c>
      <c r="Q478" s="20" t="str">
        <f t="shared" si="350"/>
        <v>Gráfico 1</v>
      </c>
      <c r="R478" s="26" t="s">
        <v>74</v>
      </c>
      <c r="S478" s="27">
        <f t="shared" si="340"/>
        <v>6</v>
      </c>
      <c r="T478" s="28"/>
      <c r="U478" s="28"/>
      <c r="V478" s="28"/>
      <c r="W478" s="28"/>
      <c r="X478" s="28"/>
      <c r="Y478" s="28"/>
      <c r="Z478" s="25" t="str">
        <f t="shared" si="341"/>
        <v>https://analytics.zoho.com/open-view/2395394000001035438?ZOHO_CRITERIA=%224.5%22.%22Id_Tama%C3%B1o_Espec%C3%ADfico%22%3D6</v>
      </c>
      <c r="AA478" s="29" t="s">
        <v>75</v>
      </c>
      <c r="AB478" s="30" t="str">
        <f t="shared" si="351"/>
        <v>Chile</v>
      </c>
      <c r="AC478" s="31" t="str">
        <f t="shared" si="351"/>
        <v>Año 2020</v>
      </c>
      <c r="AD478" s="32" t="str">
        <f t="shared" si="351"/>
        <v>empresas</v>
      </c>
      <c r="AE478" s="30" t="str">
        <f t="shared" si="351"/>
        <v>Número</v>
      </c>
      <c r="AG478" s="33" t="str">
        <f t="shared" si="342"/>
        <v>Gráfico 1</v>
      </c>
      <c r="AH478" s="34" t="str">
        <f t="shared" si="352"/>
        <v>Número de Empresas Agrícultura</v>
      </c>
      <c r="AI478" s="34" t="str">
        <f t="shared" si="343"/>
        <v>Número de empresas dedicadas a agricultura y/o ganadería clasificadas por el Servicio de Impuestos Internos de tamaño PEQUEÑA 3</v>
      </c>
      <c r="AJ478" s="34" t="str">
        <f t="shared" si="344"/>
        <v>Número de Empresas del Sector Agrícola por Tipo de Cultivo en la Categoría de Tamaño Específica: PEQUEÑA 3 del Servicio de Impuestos Internos de Chile para el Año 2020 (empleados)</v>
      </c>
      <c r="AK478" s="35" t="str">
        <f t="shared" si="353"/>
        <v>Año 2020</v>
      </c>
      <c r="AL478" s="34" t="str">
        <f t="shared" si="353"/>
        <v>venta estimada, empresas en agricultura, cultivos, actividad económica, agricultura, ganadería</v>
      </c>
      <c r="AM478" s="36" t="str">
        <f t="shared" si="345"/>
        <v>https://analytics.zoho.com/open-view/2395394000001035438?ZOHO_CRITERIA=%224.5%22.%22Id_Tama%C3%B1o_Espec%C3%ADfico%22%3D6</v>
      </c>
      <c r="AN478" s="44" t="str">
        <f t="shared" si="346"/>
        <v>CHL</v>
      </c>
      <c r="AO478" s="44" t="str">
        <f t="shared" si="346"/>
        <v>País</v>
      </c>
      <c r="AP478" s="34" t="str">
        <f t="shared" si="346"/>
        <v>Número de Empleados de las empresas dedicadas a una actividad económica asociada a la agricultura o la ganadería, según tamaño de la empresa.</v>
      </c>
      <c r="AQ478" s="45">
        <f t="shared" si="346"/>
        <v>44324</v>
      </c>
      <c r="AR478" s="36" t="str">
        <f t="shared" si="346"/>
        <v>Español</v>
      </c>
      <c r="AS478" s="36" t="str">
        <f t="shared" si="346"/>
        <v>Naty</v>
      </c>
      <c r="AT478" s="40" t="str">
        <f t="shared" si="346"/>
        <v>No Aplica</v>
      </c>
      <c r="AU478" s="40" t="str">
        <f t="shared" si="346"/>
        <v>No Aplica</v>
      </c>
      <c r="AV478" s="40" t="str">
        <f t="shared" si="346"/>
        <v>No Aplica</v>
      </c>
      <c r="AW478" s="35">
        <f t="shared" si="346"/>
        <v>100100000</v>
      </c>
      <c r="AX478" s="41" t="e">
        <f t="shared" si="346"/>
        <v>#REF!</v>
      </c>
      <c r="AY478" s="46" t="str">
        <f t="shared" si="346"/>
        <v>Fruta</v>
      </c>
      <c r="AZ478" s="40">
        <f t="shared" si="346"/>
        <v>38</v>
      </c>
      <c r="BA478" s="41" t="e">
        <f>+VLOOKUP($Z478,[4]!Temporalidad[[nombre]:[Columna1]],7,0)</f>
        <v>#REF!</v>
      </c>
      <c r="BB478" s="41" t="e">
        <f>+VLOOKUP($B478,[4]!Tipo_Gráfico[#Data],2,0)</f>
        <v>#REF!</v>
      </c>
      <c r="BC478" s="36" t="str">
        <f t="shared" si="354"/>
        <v>Servicio de Impuestos Internos , Ministerio de Hacienda, Chile</v>
      </c>
      <c r="BD478" s="35" t="e">
        <f>+VLOOKUP($AA478,[4]!unidad_medida[[nombre]:[Columna1]],2,0)</f>
        <v>#REF!</v>
      </c>
      <c r="BE478" s="40" t="str">
        <f t="shared" si="347"/>
        <v>No Aplica</v>
      </c>
      <c r="BF478" s="40" t="str">
        <f t="shared" si="347"/>
        <v>No Aplica</v>
      </c>
      <c r="BG478" s="40" t="str">
        <f t="shared" si="347"/>
        <v>No Aplica</v>
      </c>
      <c r="BH478" s="41" t="e">
        <f>+VLOOKUP($AP478,[4]!Responsables[#Data],3,0)</f>
        <v>#REF!</v>
      </c>
      <c r="BI478" s="41" t="e">
        <f>+VLOOKUP($AA478,[4]!unidad_medida[[nombre]:[Columna1]],5,0)</f>
        <v>#REF!</v>
      </c>
    </row>
    <row r="479" spans="1:61" ht="24" x14ac:dyDescent="0.35">
      <c r="A479" s="58" t="s">
        <v>250</v>
      </c>
      <c r="B479" s="58" t="s">
        <v>251</v>
      </c>
      <c r="C479" s="59">
        <v>4.4000000000000004</v>
      </c>
      <c r="D479" s="19">
        <f t="shared" si="348"/>
        <v>7</v>
      </c>
      <c r="E479" s="20" t="str">
        <f t="shared" si="349"/>
        <v>GR</v>
      </c>
      <c r="F479" s="21"/>
      <c r="G479" s="22"/>
      <c r="H479" s="23" t="s">
        <v>48</v>
      </c>
      <c r="I479" s="22"/>
      <c r="J479" s="24">
        <v>7</v>
      </c>
      <c r="K479" s="22"/>
      <c r="L479" s="22"/>
      <c r="M479" s="22"/>
      <c r="N479" s="22"/>
      <c r="O479" s="22"/>
      <c r="P479" s="53" t="str">
        <f t="shared" si="339"/>
        <v>Número de Empresas del Sector Agrícola por Tipo de Cultivo en la Categoría de Tamaño Específica: MICRO 3 del Servicio de Impuestos Internos de Chile para el Año 2020 (empleados)</v>
      </c>
      <c r="Q479" s="20" t="str">
        <f t="shared" si="350"/>
        <v>Gráfico 1</v>
      </c>
      <c r="R479" s="26" t="s">
        <v>76</v>
      </c>
      <c r="S479" s="27">
        <f t="shared" si="340"/>
        <v>7</v>
      </c>
      <c r="T479" s="28"/>
      <c r="U479" s="28"/>
      <c r="V479" s="28"/>
      <c r="W479" s="28"/>
      <c r="X479" s="28"/>
      <c r="Y479" s="28"/>
      <c r="Z479" s="25" t="str">
        <f t="shared" si="341"/>
        <v>https://analytics.zoho.com/open-view/2395394000001035438?ZOHO_CRITERIA=%224.5%22.%22Id_Tama%C3%B1o_Espec%C3%ADfico%22%3D7</v>
      </c>
      <c r="AA479" s="29" t="s">
        <v>77</v>
      </c>
      <c r="AB479" s="30" t="str">
        <f t="shared" si="351"/>
        <v>Chile</v>
      </c>
      <c r="AC479" s="31" t="str">
        <f t="shared" si="351"/>
        <v>Año 2020</v>
      </c>
      <c r="AD479" s="32" t="str">
        <f t="shared" si="351"/>
        <v>empresas</v>
      </c>
      <c r="AE479" s="30" t="str">
        <f t="shared" si="351"/>
        <v>Número</v>
      </c>
      <c r="AG479" s="33" t="str">
        <f t="shared" si="342"/>
        <v>Gráfico 1</v>
      </c>
      <c r="AH479" s="34" t="str">
        <f t="shared" si="352"/>
        <v>Número de Empresas Agrícultura</v>
      </c>
      <c r="AI479" s="34" t="str">
        <f t="shared" si="343"/>
        <v>Número de empresas dedicadas a agricultura y/o ganadería clasificadas por el Servicio de Impuestos Internos de tamaño MICRO 3</v>
      </c>
      <c r="AJ479" s="34" t="str">
        <f t="shared" si="344"/>
        <v>Número de Empresas del Sector Agrícola por Tipo de Cultivo en la Categoría de Tamaño Específica: MICRO 3 del Servicio de Impuestos Internos de Chile para el Año 2020 (empleados)</v>
      </c>
      <c r="AK479" s="35" t="str">
        <f t="shared" si="353"/>
        <v>Año 2020</v>
      </c>
      <c r="AL479" s="34" t="str">
        <f t="shared" si="353"/>
        <v>venta estimada, empresas en agricultura, cultivos, actividad económica, agricultura, ganadería</v>
      </c>
      <c r="AM479" s="36" t="str">
        <f t="shared" si="345"/>
        <v>https://analytics.zoho.com/open-view/2395394000001035438?ZOHO_CRITERIA=%224.5%22.%22Id_Tama%C3%B1o_Espec%C3%ADfico%22%3D7</v>
      </c>
      <c r="AN479" s="44" t="str">
        <f t="shared" si="346"/>
        <v>CHL</v>
      </c>
      <c r="AO479" s="44" t="str">
        <f t="shared" si="346"/>
        <v>País</v>
      </c>
      <c r="AP479" s="34" t="str">
        <f t="shared" si="346"/>
        <v>Número de Empleados de las empresas dedicadas a una actividad económica asociada a la agricultura o la ganadería, según tamaño de la empresa.</v>
      </c>
      <c r="AQ479" s="45">
        <f t="shared" si="346"/>
        <v>44324</v>
      </c>
      <c r="AR479" s="36" t="str">
        <f t="shared" si="346"/>
        <v>Español</v>
      </c>
      <c r="AS479" s="36" t="str">
        <f t="shared" si="346"/>
        <v>Naty</v>
      </c>
      <c r="AT479" s="40" t="str">
        <f t="shared" si="346"/>
        <v>No Aplica</v>
      </c>
      <c r="AU479" s="40" t="str">
        <f t="shared" si="346"/>
        <v>No Aplica</v>
      </c>
      <c r="AV479" s="40" t="str">
        <f t="shared" si="346"/>
        <v>No Aplica</v>
      </c>
      <c r="AW479" s="35">
        <f t="shared" si="346"/>
        <v>100100000</v>
      </c>
      <c r="AX479" s="41" t="e">
        <f t="shared" si="346"/>
        <v>#REF!</v>
      </c>
      <c r="AY479" s="46" t="str">
        <f t="shared" si="346"/>
        <v>Fruta</v>
      </c>
      <c r="AZ479" s="40">
        <f t="shared" si="346"/>
        <v>38</v>
      </c>
      <c r="BA479" s="41" t="e">
        <f>+VLOOKUP($Z479,[4]!Temporalidad[[nombre]:[Columna1]],7,0)</f>
        <v>#REF!</v>
      </c>
      <c r="BB479" s="41" t="e">
        <f>+VLOOKUP($B479,[4]!Tipo_Gráfico[#Data],2,0)</f>
        <v>#REF!</v>
      </c>
      <c r="BC479" s="36" t="str">
        <f t="shared" si="354"/>
        <v>Servicio de Impuestos Internos , Ministerio de Hacienda, Chile</v>
      </c>
      <c r="BD479" s="35" t="e">
        <f>+VLOOKUP($AA479,[4]!unidad_medida[[nombre]:[Columna1]],2,0)</f>
        <v>#REF!</v>
      </c>
      <c r="BE479" s="40" t="str">
        <f t="shared" si="347"/>
        <v>No Aplica</v>
      </c>
      <c r="BF479" s="40" t="str">
        <f t="shared" si="347"/>
        <v>No Aplica</v>
      </c>
      <c r="BG479" s="40" t="str">
        <f t="shared" si="347"/>
        <v>No Aplica</v>
      </c>
      <c r="BH479" s="41" t="e">
        <f>+VLOOKUP($AP479,[4]!Responsables[#Data],3,0)</f>
        <v>#REF!</v>
      </c>
      <c r="BI479" s="41" t="e">
        <f>+VLOOKUP($AA479,[4]!unidad_medida[[nombre]:[Columna1]],5,0)</f>
        <v>#REF!</v>
      </c>
    </row>
    <row r="480" spans="1:61" ht="24" x14ac:dyDescent="0.35">
      <c r="A480" s="58" t="s">
        <v>250</v>
      </c>
      <c r="B480" s="58" t="s">
        <v>251</v>
      </c>
      <c r="C480" s="59">
        <v>4.4000000000000004</v>
      </c>
      <c r="D480" s="19">
        <f t="shared" si="348"/>
        <v>8</v>
      </c>
      <c r="E480" s="20" t="str">
        <f t="shared" si="349"/>
        <v>GR</v>
      </c>
      <c r="F480" s="21"/>
      <c r="G480" s="22"/>
      <c r="H480" s="23" t="s">
        <v>48</v>
      </c>
      <c r="I480" s="22"/>
      <c r="J480" s="24">
        <v>8</v>
      </c>
      <c r="K480" s="22"/>
      <c r="L480" s="22"/>
      <c r="M480" s="22"/>
      <c r="N480" s="22"/>
      <c r="O480" s="22"/>
      <c r="P480" s="53" t="str">
        <f t="shared" si="339"/>
        <v>Número de Empresas del Sector Agrícola por Tipo de Cultivo en la Categoría de Tamaño Específica: GRANDE 1 del Servicio de Impuestos Internos de Chile para el Año 2020 (empleados)</v>
      </c>
      <c r="Q480" s="20" t="str">
        <f t="shared" si="350"/>
        <v>Gráfico 1</v>
      </c>
      <c r="R480" s="26" t="s">
        <v>78</v>
      </c>
      <c r="S480" s="27">
        <f t="shared" si="340"/>
        <v>8</v>
      </c>
      <c r="T480" s="28"/>
      <c r="U480" s="28"/>
      <c r="V480" s="28"/>
      <c r="W480" s="28"/>
      <c r="X480" s="28"/>
      <c r="Y480" s="28"/>
      <c r="Z480" s="25" t="str">
        <f t="shared" si="341"/>
        <v>https://analytics.zoho.com/open-view/2395394000001035438?ZOHO_CRITERIA=%224.5%22.%22Id_Tama%C3%B1o_Espec%C3%ADfico%22%3D8</v>
      </c>
      <c r="AA480" s="29" t="s">
        <v>79</v>
      </c>
      <c r="AB480" s="30" t="str">
        <f t="shared" si="351"/>
        <v>Chile</v>
      </c>
      <c r="AC480" s="31" t="str">
        <f t="shared" si="351"/>
        <v>Año 2020</v>
      </c>
      <c r="AD480" s="32" t="str">
        <f t="shared" si="351"/>
        <v>empresas</v>
      </c>
      <c r="AE480" s="30" t="str">
        <f t="shared" si="351"/>
        <v>Número</v>
      </c>
      <c r="AG480" s="33" t="str">
        <f t="shared" si="342"/>
        <v>Gráfico 1</v>
      </c>
      <c r="AH480" s="34" t="str">
        <f t="shared" si="352"/>
        <v>Número de Empresas Agrícultura</v>
      </c>
      <c r="AI480" s="34" t="str">
        <f t="shared" si="343"/>
        <v>Número de empresas dedicadas a agricultura y/o ganadería clasificadas por el Servicio de Impuestos Internos de tamaño GRANDE 1</v>
      </c>
      <c r="AJ480" s="34" t="str">
        <f t="shared" si="344"/>
        <v>Número de Empresas del Sector Agrícola por Tipo de Cultivo en la Categoría de Tamaño Específica: GRANDE 1 del Servicio de Impuestos Internos de Chile para el Año 2020 (empleados)</v>
      </c>
      <c r="AK480" s="35" t="str">
        <f t="shared" si="353"/>
        <v>Año 2020</v>
      </c>
      <c r="AL480" s="34" t="str">
        <f t="shared" si="353"/>
        <v>venta estimada, empresas en agricultura, cultivos, actividad económica, agricultura, ganadería</v>
      </c>
      <c r="AM480" s="36" t="str">
        <f t="shared" si="345"/>
        <v>https://analytics.zoho.com/open-view/2395394000001035438?ZOHO_CRITERIA=%224.5%22.%22Id_Tama%C3%B1o_Espec%C3%ADfico%22%3D8</v>
      </c>
      <c r="AN480" s="44" t="str">
        <f t="shared" si="346"/>
        <v>CHL</v>
      </c>
      <c r="AO480" s="44" t="str">
        <f t="shared" si="346"/>
        <v>País</v>
      </c>
      <c r="AP480" s="34" t="str">
        <f t="shared" si="346"/>
        <v>Número de Empleados de las empresas dedicadas a una actividad económica asociada a la agricultura o la ganadería, según tamaño de la empresa.</v>
      </c>
      <c r="AQ480" s="45">
        <f t="shared" si="346"/>
        <v>44324</v>
      </c>
      <c r="AR480" s="36" t="str">
        <f t="shared" si="346"/>
        <v>Español</v>
      </c>
      <c r="AS480" s="36" t="str">
        <f t="shared" si="346"/>
        <v>Naty</v>
      </c>
      <c r="AT480" s="40" t="str">
        <f t="shared" si="346"/>
        <v>No Aplica</v>
      </c>
      <c r="AU480" s="40" t="str">
        <f t="shared" si="346"/>
        <v>No Aplica</v>
      </c>
      <c r="AV480" s="40" t="str">
        <f t="shared" si="346"/>
        <v>No Aplica</v>
      </c>
      <c r="AW480" s="35">
        <f t="shared" si="346"/>
        <v>100100000</v>
      </c>
      <c r="AX480" s="41" t="e">
        <f t="shared" si="346"/>
        <v>#REF!</v>
      </c>
      <c r="AY480" s="46" t="str">
        <f t="shared" si="346"/>
        <v>Fruta</v>
      </c>
      <c r="AZ480" s="40">
        <f t="shared" si="346"/>
        <v>38</v>
      </c>
      <c r="BA480" s="41" t="e">
        <f>+VLOOKUP($Z480,[4]!Temporalidad[[nombre]:[Columna1]],7,0)</f>
        <v>#REF!</v>
      </c>
      <c r="BB480" s="41" t="e">
        <f>+VLOOKUP($B480,[4]!Tipo_Gráfico[#Data],2,0)</f>
        <v>#REF!</v>
      </c>
      <c r="BC480" s="36" t="str">
        <f t="shared" si="354"/>
        <v>Servicio de Impuestos Internos , Ministerio de Hacienda, Chile</v>
      </c>
      <c r="BD480" s="35" t="e">
        <f>+VLOOKUP($AA480,[4]!unidad_medida[[nombre]:[Columna1]],2,0)</f>
        <v>#REF!</v>
      </c>
      <c r="BE480" s="40" t="str">
        <f t="shared" si="347"/>
        <v>No Aplica</v>
      </c>
      <c r="BF480" s="40" t="str">
        <f t="shared" si="347"/>
        <v>No Aplica</v>
      </c>
      <c r="BG480" s="40" t="str">
        <f t="shared" si="347"/>
        <v>No Aplica</v>
      </c>
      <c r="BH480" s="41" t="e">
        <f>+VLOOKUP($AP480,[4]!Responsables[#Data],3,0)</f>
        <v>#REF!</v>
      </c>
      <c r="BI480" s="41" t="e">
        <f>+VLOOKUP($AA480,[4]!unidad_medida[[nombre]:[Columna1]],5,0)</f>
        <v>#REF!</v>
      </c>
    </row>
    <row r="481" spans="1:61" ht="24" x14ac:dyDescent="0.35">
      <c r="A481" s="58" t="s">
        <v>250</v>
      </c>
      <c r="B481" s="58" t="s">
        <v>251</v>
      </c>
      <c r="C481" s="59">
        <v>4.4000000000000004</v>
      </c>
      <c r="D481" s="19">
        <f t="shared" si="348"/>
        <v>9</v>
      </c>
      <c r="E481" s="20" t="str">
        <f t="shared" si="349"/>
        <v>GR</v>
      </c>
      <c r="F481" s="21"/>
      <c r="G481" s="22"/>
      <c r="H481" s="23" t="s">
        <v>48</v>
      </c>
      <c r="I481" s="22"/>
      <c r="J481" s="24">
        <v>9</v>
      </c>
      <c r="K481" s="22"/>
      <c r="L481" s="22"/>
      <c r="M481" s="22"/>
      <c r="N481" s="22"/>
      <c r="O481" s="22"/>
      <c r="P481" s="53" t="str">
        <f t="shared" si="339"/>
        <v>Número de Empresas del Sector Agrícola por Tipo de Cultivo en la Categoría de Tamaño Específica: PEQUEÑA 1 del Servicio de Impuestos Internos de Chile para el Año 2020 (empleados)</v>
      </c>
      <c r="Q481" s="20" t="str">
        <f t="shared" si="350"/>
        <v>Gráfico 1</v>
      </c>
      <c r="R481" s="26" t="s">
        <v>80</v>
      </c>
      <c r="S481" s="27">
        <f t="shared" si="340"/>
        <v>9</v>
      </c>
      <c r="T481" s="28"/>
      <c r="U481" s="28"/>
      <c r="V481" s="28"/>
      <c r="W481" s="28"/>
      <c r="X481" s="28"/>
      <c r="Y481" s="28"/>
      <c r="Z481" s="25" t="str">
        <f t="shared" si="341"/>
        <v>https://analytics.zoho.com/open-view/2395394000001035438?ZOHO_CRITERIA=%224.5%22.%22Id_Tama%C3%B1o_Espec%C3%ADfico%22%3D9</v>
      </c>
      <c r="AA481" s="29" t="s">
        <v>81</v>
      </c>
      <c r="AB481" s="30" t="str">
        <f t="shared" si="351"/>
        <v>Chile</v>
      </c>
      <c r="AC481" s="31" t="str">
        <f t="shared" si="351"/>
        <v>Año 2020</v>
      </c>
      <c r="AD481" s="32" t="str">
        <f t="shared" si="351"/>
        <v>empresas</v>
      </c>
      <c r="AE481" s="30" t="str">
        <f t="shared" si="351"/>
        <v>Número</v>
      </c>
      <c r="AG481" s="33" t="str">
        <f t="shared" si="342"/>
        <v>Gráfico 1</v>
      </c>
      <c r="AH481" s="34" t="str">
        <f t="shared" si="352"/>
        <v>Número de Empresas Agrícultura</v>
      </c>
      <c r="AI481" s="34" t="str">
        <f t="shared" si="343"/>
        <v>Número de empresas dedicadas a agricultura y/o ganadería clasificadas por el Servicio de Impuestos Internos de tamaño PEQUEÑA 1</v>
      </c>
      <c r="AJ481" s="34" t="str">
        <f t="shared" si="344"/>
        <v>Número de Empresas del Sector Agrícola por Tipo de Cultivo en la Categoría de Tamaño Específica: PEQUEÑA 1 del Servicio de Impuestos Internos de Chile para el Año 2020 (empleados)</v>
      </c>
      <c r="AK481" s="35" t="str">
        <f t="shared" si="353"/>
        <v>Año 2020</v>
      </c>
      <c r="AL481" s="34" t="str">
        <f t="shared" si="353"/>
        <v>venta estimada, empresas en agricultura, cultivos, actividad económica, agricultura, ganadería</v>
      </c>
      <c r="AM481" s="36" t="str">
        <f t="shared" si="345"/>
        <v>https://analytics.zoho.com/open-view/2395394000001035438?ZOHO_CRITERIA=%224.5%22.%22Id_Tama%C3%B1o_Espec%C3%ADfico%22%3D9</v>
      </c>
      <c r="AN481" s="44" t="str">
        <f t="shared" si="346"/>
        <v>CHL</v>
      </c>
      <c r="AO481" s="44" t="str">
        <f t="shared" si="346"/>
        <v>País</v>
      </c>
      <c r="AP481" s="34" t="str">
        <f t="shared" si="346"/>
        <v>Número de Empleados de las empresas dedicadas a una actividad económica asociada a la agricultura o la ganadería, según tamaño de la empresa.</v>
      </c>
      <c r="AQ481" s="45">
        <f t="shared" si="346"/>
        <v>44324</v>
      </c>
      <c r="AR481" s="36" t="str">
        <f t="shared" si="346"/>
        <v>Español</v>
      </c>
      <c r="AS481" s="36" t="str">
        <f t="shared" si="346"/>
        <v>Naty</v>
      </c>
      <c r="AT481" s="40" t="str">
        <f t="shared" si="346"/>
        <v>No Aplica</v>
      </c>
      <c r="AU481" s="40" t="str">
        <f t="shared" si="346"/>
        <v>No Aplica</v>
      </c>
      <c r="AV481" s="40" t="str">
        <f t="shared" si="346"/>
        <v>No Aplica</v>
      </c>
      <c r="AW481" s="35">
        <f t="shared" si="346"/>
        <v>100100000</v>
      </c>
      <c r="AX481" s="41" t="e">
        <f t="shared" si="346"/>
        <v>#REF!</v>
      </c>
      <c r="AY481" s="46" t="str">
        <f t="shared" si="346"/>
        <v>Fruta</v>
      </c>
      <c r="AZ481" s="40">
        <f t="shared" si="346"/>
        <v>38</v>
      </c>
      <c r="BA481" s="41" t="e">
        <f>+VLOOKUP($Z481,[4]!Temporalidad[[nombre]:[Columna1]],7,0)</f>
        <v>#REF!</v>
      </c>
      <c r="BB481" s="41" t="e">
        <f>+VLOOKUP($B481,[4]!Tipo_Gráfico[#Data],2,0)</f>
        <v>#REF!</v>
      </c>
      <c r="BC481" s="36" t="str">
        <f t="shared" si="354"/>
        <v>Servicio de Impuestos Internos , Ministerio de Hacienda, Chile</v>
      </c>
      <c r="BD481" s="35" t="e">
        <f>+VLOOKUP($AA481,[4]!unidad_medida[[nombre]:[Columna1]],2,0)</f>
        <v>#REF!</v>
      </c>
      <c r="BE481" s="40" t="str">
        <f t="shared" si="347"/>
        <v>No Aplica</v>
      </c>
      <c r="BF481" s="40" t="str">
        <f t="shared" si="347"/>
        <v>No Aplica</v>
      </c>
      <c r="BG481" s="40" t="str">
        <f t="shared" si="347"/>
        <v>No Aplica</v>
      </c>
      <c r="BH481" s="41" t="e">
        <f>+VLOOKUP($AP481,[4]!Responsables[#Data],3,0)</f>
        <v>#REF!</v>
      </c>
      <c r="BI481" s="41" t="e">
        <f>+VLOOKUP($AA481,[4]!unidad_medida[[nombre]:[Columna1]],5,0)</f>
        <v>#REF!</v>
      </c>
    </row>
    <row r="482" spans="1:61" ht="24" x14ac:dyDescent="0.35">
      <c r="A482" s="58" t="s">
        <v>250</v>
      </c>
      <c r="B482" s="58" t="s">
        <v>251</v>
      </c>
      <c r="C482" s="59">
        <v>4.4000000000000004</v>
      </c>
      <c r="D482" s="19">
        <f t="shared" si="348"/>
        <v>10</v>
      </c>
      <c r="E482" s="20" t="str">
        <f t="shared" si="349"/>
        <v>GR</v>
      </c>
      <c r="F482" s="21"/>
      <c r="G482" s="22"/>
      <c r="H482" s="23" t="s">
        <v>48</v>
      </c>
      <c r="I482" s="22"/>
      <c r="J482" s="24">
        <v>10</v>
      </c>
      <c r="K482" s="22"/>
      <c r="L482" s="22"/>
      <c r="M482" s="22"/>
      <c r="N482" s="22"/>
      <c r="O482" s="22"/>
      <c r="P482" s="53" t="str">
        <f t="shared" si="339"/>
        <v>Número de Empresas del Sector Agrícola por Tipo de Cultivo en la Categoría de Tamaño Específica: MEDIANA 2 del Servicio de Impuestos Internos de Chile para el Año 2020 (empleados)</v>
      </c>
      <c r="Q482" s="20" t="str">
        <f t="shared" si="350"/>
        <v>Gráfico 1</v>
      </c>
      <c r="R482" s="26" t="s">
        <v>82</v>
      </c>
      <c r="S482" s="27">
        <f t="shared" si="340"/>
        <v>10</v>
      </c>
      <c r="T482" s="28"/>
      <c r="U482" s="28"/>
      <c r="V482" s="28"/>
      <c r="W482" s="28"/>
      <c r="X482" s="28"/>
      <c r="Y482" s="28"/>
      <c r="Z482" s="25" t="str">
        <f t="shared" si="341"/>
        <v>https://analytics.zoho.com/open-view/2395394000001035438?ZOHO_CRITERIA=%224.5%22.%22Id_Tama%C3%B1o_Espec%C3%ADfico%22%3D10</v>
      </c>
      <c r="AA482" s="29" t="s">
        <v>83</v>
      </c>
      <c r="AB482" s="30" t="str">
        <f t="shared" si="351"/>
        <v>Chile</v>
      </c>
      <c r="AC482" s="31" t="str">
        <f t="shared" si="351"/>
        <v>Año 2020</v>
      </c>
      <c r="AD482" s="32" t="str">
        <f t="shared" si="351"/>
        <v>empresas</v>
      </c>
      <c r="AE482" s="30" t="str">
        <f t="shared" si="351"/>
        <v>Número</v>
      </c>
      <c r="AG482" s="33" t="str">
        <f t="shared" si="342"/>
        <v>Gráfico 1</v>
      </c>
      <c r="AH482" s="34" t="str">
        <f t="shared" si="352"/>
        <v>Número de Empresas Agrícultura</v>
      </c>
      <c r="AI482" s="34" t="str">
        <f t="shared" si="343"/>
        <v>Número de empresas dedicadas a agricultura y/o ganadería clasificadas por el Servicio de Impuestos Internos de tamaño MEDIANA 2</v>
      </c>
      <c r="AJ482" s="34" t="str">
        <f t="shared" si="344"/>
        <v>Número de Empresas del Sector Agrícola por Tipo de Cultivo en la Categoría de Tamaño Específica: MEDIANA 2 del Servicio de Impuestos Internos de Chile para el Año 2020 (empleados)</v>
      </c>
      <c r="AK482" s="35" t="str">
        <f t="shared" si="353"/>
        <v>Año 2020</v>
      </c>
      <c r="AL482" s="34" t="str">
        <f t="shared" si="353"/>
        <v>venta estimada, empresas en agricultura, cultivos, actividad económica, agricultura, ganadería</v>
      </c>
      <c r="AM482" s="36" t="str">
        <f t="shared" si="345"/>
        <v>https://analytics.zoho.com/open-view/2395394000001035438?ZOHO_CRITERIA=%224.5%22.%22Id_Tama%C3%B1o_Espec%C3%ADfico%22%3D10</v>
      </c>
      <c r="AN482" s="44" t="str">
        <f t="shared" si="346"/>
        <v>CHL</v>
      </c>
      <c r="AO482" s="44" t="str">
        <f t="shared" si="346"/>
        <v>País</v>
      </c>
      <c r="AP482" s="34" t="str">
        <f t="shared" si="346"/>
        <v>Número de Empleados de las empresas dedicadas a una actividad económica asociada a la agricultura o la ganadería, según tamaño de la empresa.</v>
      </c>
      <c r="AQ482" s="45">
        <f t="shared" si="346"/>
        <v>44324</v>
      </c>
      <c r="AR482" s="36" t="str">
        <f t="shared" si="346"/>
        <v>Español</v>
      </c>
      <c r="AS482" s="36" t="str">
        <f t="shared" si="346"/>
        <v>Naty</v>
      </c>
      <c r="AT482" s="40" t="str">
        <f t="shared" si="346"/>
        <v>No Aplica</v>
      </c>
      <c r="AU482" s="40" t="str">
        <f t="shared" si="346"/>
        <v>No Aplica</v>
      </c>
      <c r="AV482" s="40" t="str">
        <f t="shared" si="346"/>
        <v>No Aplica</v>
      </c>
      <c r="AW482" s="35">
        <f t="shared" si="346"/>
        <v>100100000</v>
      </c>
      <c r="AX482" s="41" t="e">
        <f t="shared" si="346"/>
        <v>#REF!</v>
      </c>
      <c r="AY482" s="46" t="str">
        <f t="shared" si="346"/>
        <v>Fruta</v>
      </c>
      <c r="AZ482" s="40">
        <f t="shared" si="346"/>
        <v>38</v>
      </c>
      <c r="BA482" s="41" t="e">
        <f>+VLOOKUP($Z482,[4]!Temporalidad[[nombre]:[Columna1]],7,0)</f>
        <v>#REF!</v>
      </c>
      <c r="BB482" s="41" t="e">
        <f>+VLOOKUP($B482,[4]!Tipo_Gráfico[#Data],2,0)</f>
        <v>#REF!</v>
      </c>
      <c r="BC482" s="36" t="str">
        <f t="shared" si="354"/>
        <v>Servicio de Impuestos Internos , Ministerio de Hacienda, Chile</v>
      </c>
      <c r="BD482" s="35" t="e">
        <f>+VLOOKUP($AA482,[4]!unidad_medida[[nombre]:[Columna1]],2,0)</f>
        <v>#REF!</v>
      </c>
      <c r="BE482" s="40" t="str">
        <f t="shared" si="347"/>
        <v>No Aplica</v>
      </c>
      <c r="BF482" s="40" t="str">
        <f t="shared" si="347"/>
        <v>No Aplica</v>
      </c>
      <c r="BG482" s="40" t="str">
        <f t="shared" si="347"/>
        <v>No Aplica</v>
      </c>
      <c r="BH482" s="41" t="e">
        <f>+VLOOKUP($AP482,[4]!Responsables[#Data],3,0)</f>
        <v>#REF!</v>
      </c>
      <c r="BI482" s="41" t="e">
        <f>+VLOOKUP($AA482,[4]!unidad_medida[[nombre]:[Columna1]],5,0)</f>
        <v>#REF!</v>
      </c>
    </row>
    <row r="483" spans="1:61" ht="24" x14ac:dyDescent="0.35">
      <c r="A483" s="58" t="s">
        <v>250</v>
      </c>
      <c r="B483" s="58" t="s">
        <v>251</v>
      </c>
      <c r="C483" s="59">
        <v>4.4000000000000004</v>
      </c>
      <c r="D483" s="19">
        <f t="shared" si="348"/>
        <v>11</v>
      </c>
      <c r="E483" s="20" t="str">
        <f t="shared" si="349"/>
        <v>GR</v>
      </c>
      <c r="F483" s="21"/>
      <c r="G483" s="22"/>
      <c r="H483" s="23" t="s">
        <v>48</v>
      </c>
      <c r="I483" s="22"/>
      <c r="J483" s="24">
        <v>11</v>
      </c>
      <c r="K483" s="22"/>
      <c r="L483" s="22"/>
      <c r="M483" s="22"/>
      <c r="N483" s="22"/>
      <c r="O483" s="22"/>
      <c r="P483" s="53" t="str">
        <f t="shared" si="339"/>
        <v>Número de Empresas del Sector Agrícola por Tipo de Cultivo en la Categoría de Tamaño Específica: GRANDE 2 del Servicio de Impuestos Internos de Chile para el Año 2020 (empleados)</v>
      </c>
      <c r="Q483" s="20" t="str">
        <f t="shared" si="350"/>
        <v>Gráfico 1</v>
      </c>
      <c r="R483" s="26" t="s">
        <v>84</v>
      </c>
      <c r="S483" s="27">
        <f t="shared" si="340"/>
        <v>11</v>
      </c>
      <c r="T483" s="28"/>
      <c r="U483" s="28"/>
      <c r="V483" s="28"/>
      <c r="W483" s="28"/>
      <c r="X483" s="28"/>
      <c r="Y483" s="28"/>
      <c r="Z483" s="25" t="str">
        <f t="shared" si="341"/>
        <v>https://analytics.zoho.com/open-view/2395394000001035438?ZOHO_CRITERIA=%224.5%22.%22Id_Tama%C3%B1o_Espec%C3%ADfico%22%3D11</v>
      </c>
      <c r="AA483" s="29" t="s">
        <v>85</v>
      </c>
      <c r="AB483" s="30" t="str">
        <f t="shared" si="351"/>
        <v>Chile</v>
      </c>
      <c r="AC483" s="31" t="str">
        <f t="shared" si="351"/>
        <v>Año 2020</v>
      </c>
      <c r="AD483" s="32" t="str">
        <f t="shared" si="351"/>
        <v>empresas</v>
      </c>
      <c r="AE483" s="30" t="str">
        <f t="shared" si="351"/>
        <v>Número</v>
      </c>
      <c r="AG483" s="33" t="str">
        <f t="shared" si="342"/>
        <v>Gráfico 1</v>
      </c>
      <c r="AH483" s="34" t="str">
        <f t="shared" si="352"/>
        <v>Número de Empresas Agrícultura</v>
      </c>
      <c r="AI483" s="34" t="str">
        <f t="shared" si="343"/>
        <v>Número de empresas dedicadas a agricultura y/o ganadería clasificadas por el Servicio de Impuestos Internos de tamaño GRANDE 2</v>
      </c>
      <c r="AJ483" s="34" t="str">
        <f t="shared" si="344"/>
        <v>Número de Empresas del Sector Agrícola por Tipo de Cultivo en la Categoría de Tamaño Específica: GRANDE 2 del Servicio de Impuestos Internos de Chile para el Año 2020 (empleados)</v>
      </c>
      <c r="AK483" s="35" t="str">
        <f t="shared" si="353"/>
        <v>Año 2020</v>
      </c>
      <c r="AL483" s="34" t="str">
        <f t="shared" si="353"/>
        <v>venta estimada, empresas en agricultura, cultivos, actividad económica, agricultura, ganadería</v>
      </c>
      <c r="AM483" s="36" t="str">
        <f t="shared" si="345"/>
        <v>https://analytics.zoho.com/open-view/2395394000001035438?ZOHO_CRITERIA=%224.5%22.%22Id_Tama%C3%B1o_Espec%C3%ADfico%22%3D11</v>
      </c>
      <c r="AN483" s="44" t="str">
        <f t="shared" si="346"/>
        <v>CHL</v>
      </c>
      <c r="AO483" s="44" t="str">
        <f t="shared" si="346"/>
        <v>País</v>
      </c>
      <c r="AP483" s="34" t="str">
        <f t="shared" si="346"/>
        <v>Número de Empleados de las empresas dedicadas a una actividad económica asociada a la agricultura o la ganadería, según tamaño de la empresa.</v>
      </c>
      <c r="AQ483" s="45">
        <f t="shared" si="346"/>
        <v>44324</v>
      </c>
      <c r="AR483" s="36" t="str">
        <f t="shared" si="346"/>
        <v>Español</v>
      </c>
      <c r="AS483" s="36" t="str">
        <f t="shared" si="346"/>
        <v>Naty</v>
      </c>
      <c r="AT483" s="40" t="str">
        <f t="shared" si="346"/>
        <v>No Aplica</v>
      </c>
      <c r="AU483" s="40" t="str">
        <f t="shared" si="346"/>
        <v>No Aplica</v>
      </c>
      <c r="AV483" s="40" t="str">
        <f t="shared" si="346"/>
        <v>No Aplica</v>
      </c>
      <c r="AW483" s="35">
        <f t="shared" si="346"/>
        <v>100100000</v>
      </c>
      <c r="AX483" s="41" t="e">
        <f t="shared" si="346"/>
        <v>#REF!</v>
      </c>
      <c r="AY483" s="46" t="str">
        <f t="shared" si="346"/>
        <v>Fruta</v>
      </c>
      <c r="AZ483" s="40">
        <f t="shared" si="346"/>
        <v>38</v>
      </c>
      <c r="BA483" s="41" t="e">
        <f>+VLOOKUP($Z483,[4]!Temporalidad[[nombre]:[Columna1]],7,0)</f>
        <v>#REF!</v>
      </c>
      <c r="BB483" s="41" t="e">
        <f>+VLOOKUP($B483,[4]!Tipo_Gráfico[#Data],2,0)</f>
        <v>#REF!</v>
      </c>
      <c r="BC483" s="36" t="str">
        <f t="shared" si="354"/>
        <v>Servicio de Impuestos Internos , Ministerio de Hacienda, Chile</v>
      </c>
      <c r="BD483" s="35" t="e">
        <f>+VLOOKUP($AA483,[4]!unidad_medida[[nombre]:[Columna1]],2,0)</f>
        <v>#REF!</v>
      </c>
      <c r="BE483" s="40" t="str">
        <f t="shared" si="347"/>
        <v>No Aplica</v>
      </c>
      <c r="BF483" s="40" t="str">
        <f t="shared" si="347"/>
        <v>No Aplica</v>
      </c>
      <c r="BG483" s="40" t="str">
        <f t="shared" si="347"/>
        <v>No Aplica</v>
      </c>
      <c r="BH483" s="41" t="e">
        <f>+VLOOKUP($AP483,[4]!Responsables[#Data],3,0)</f>
        <v>#REF!</v>
      </c>
      <c r="BI483" s="41" t="e">
        <f>+VLOOKUP($AA483,[4]!unidad_medida[[nombre]:[Columna1]],5,0)</f>
        <v>#REF!</v>
      </c>
    </row>
    <row r="484" spans="1:61" ht="24" x14ac:dyDescent="0.35">
      <c r="A484" s="58" t="s">
        <v>250</v>
      </c>
      <c r="B484" s="58" t="s">
        <v>251</v>
      </c>
      <c r="C484" s="59">
        <v>4.4000000000000004</v>
      </c>
      <c r="D484" s="19">
        <f t="shared" si="348"/>
        <v>12</v>
      </c>
      <c r="E484" s="20" t="str">
        <f t="shared" si="349"/>
        <v>GR</v>
      </c>
      <c r="F484" s="21"/>
      <c r="G484" s="22"/>
      <c r="H484" s="23" t="s">
        <v>48</v>
      </c>
      <c r="I484" s="22"/>
      <c r="J484" s="24">
        <v>12</v>
      </c>
      <c r="K484" s="22"/>
      <c r="L484" s="22"/>
      <c r="M484" s="22"/>
      <c r="N484" s="22"/>
      <c r="O484" s="22"/>
      <c r="P484" s="53" t="str">
        <f t="shared" si="339"/>
        <v>Número de Empresas del Sector Agrícola por Tipo de Cultivo en la Categoría de Tamaño Específica: GRANDE 4 del Servicio de Impuestos Internos de Chile para el Año 2020 (empleados)</v>
      </c>
      <c r="Q484" s="20" t="str">
        <f t="shared" si="350"/>
        <v>Gráfico 1</v>
      </c>
      <c r="R484" s="26" t="s">
        <v>86</v>
      </c>
      <c r="S484" s="27">
        <f t="shared" si="340"/>
        <v>12</v>
      </c>
      <c r="T484" s="28"/>
      <c r="U484" s="28"/>
      <c r="V484" s="28"/>
      <c r="W484" s="28"/>
      <c r="X484" s="28"/>
      <c r="Y484" s="28"/>
      <c r="Z484" s="25" t="str">
        <f t="shared" si="341"/>
        <v>https://analytics.zoho.com/open-view/2395394000001035438?ZOHO_CRITERIA=%224.5%22.%22Id_Tama%C3%B1o_Espec%C3%ADfico%22%3D12</v>
      </c>
      <c r="AA484" s="29" t="s">
        <v>87</v>
      </c>
      <c r="AB484" s="30" t="str">
        <f t="shared" si="351"/>
        <v>Chile</v>
      </c>
      <c r="AC484" s="31" t="str">
        <f t="shared" si="351"/>
        <v>Año 2020</v>
      </c>
      <c r="AD484" s="32" t="str">
        <f t="shared" si="351"/>
        <v>empresas</v>
      </c>
      <c r="AE484" s="30" t="str">
        <f t="shared" si="351"/>
        <v>Número</v>
      </c>
      <c r="AG484" s="33" t="str">
        <f t="shared" si="342"/>
        <v>Gráfico 1</v>
      </c>
      <c r="AH484" s="34" t="str">
        <f t="shared" si="352"/>
        <v>Número de Empresas Agrícultura</v>
      </c>
      <c r="AI484" s="34" t="str">
        <f t="shared" si="343"/>
        <v>Número de empresas dedicadas a agricultura y/o ganadería clasificadas por el Servicio de Impuestos Internos de tamaño GRANDE 4</v>
      </c>
      <c r="AJ484" s="34" t="str">
        <f t="shared" si="344"/>
        <v>Número de Empresas del Sector Agrícola por Tipo de Cultivo en la Categoría de Tamaño Específica: GRANDE 4 del Servicio de Impuestos Internos de Chile para el Año 2020 (empleados)</v>
      </c>
      <c r="AK484" s="35" t="str">
        <f t="shared" si="353"/>
        <v>Año 2020</v>
      </c>
      <c r="AL484" s="34" t="str">
        <f t="shared" si="353"/>
        <v>venta estimada, empresas en agricultura, cultivos, actividad económica, agricultura, ganadería</v>
      </c>
      <c r="AM484" s="36" t="str">
        <f t="shared" si="345"/>
        <v>https://analytics.zoho.com/open-view/2395394000001035438?ZOHO_CRITERIA=%224.5%22.%22Id_Tama%C3%B1o_Espec%C3%ADfico%22%3D12</v>
      </c>
      <c r="AN484" s="44" t="str">
        <f t="shared" si="346"/>
        <v>CHL</v>
      </c>
      <c r="AO484" s="44" t="str">
        <f t="shared" si="346"/>
        <v>País</v>
      </c>
      <c r="AP484" s="34" t="str">
        <f t="shared" si="346"/>
        <v>Número de Empleados de las empresas dedicadas a una actividad económica asociada a la agricultura o la ganadería, según tamaño de la empresa.</v>
      </c>
      <c r="AQ484" s="45">
        <f t="shared" si="346"/>
        <v>44324</v>
      </c>
      <c r="AR484" s="36" t="str">
        <f t="shared" si="346"/>
        <v>Español</v>
      </c>
      <c r="AS484" s="36" t="str">
        <f t="shared" si="346"/>
        <v>Naty</v>
      </c>
      <c r="AT484" s="40" t="str">
        <f t="shared" si="346"/>
        <v>No Aplica</v>
      </c>
      <c r="AU484" s="40" t="str">
        <f t="shared" si="346"/>
        <v>No Aplica</v>
      </c>
      <c r="AV484" s="40" t="str">
        <f t="shared" si="346"/>
        <v>No Aplica</v>
      </c>
      <c r="AW484" s="35">
        <f t="shared" si="346"/>
        <v>100100000</v>
      </c>
      <c r="AX484" s="41" t="e">
        <f t="shared" si="346"/>
        <v>#REF!</v>
      </c>
      <c r="AY484" s="46" t="str">
        <f t="shared" si="346"/>
        <v>Fruta</v>
      </c>
      <c r="AZ484" s="40">
        <f t="shared" si="346"/>
        <v>38</v>
      </c>
      <c r="BA484" s="41" t="e">
        <f>+VLOOKUP($Z484,[4]!Temporalidad[[nombre]:[Columna1]],7,0)</f>
        <v>#REF!</v>
      </c>
      <c r="BB484" s="41" t="e">
        <f>+VLOOKUP($B484,[4]!Tipo_Gráfico[#Data],2,0)</f>
        <v>#REF!</v>
      </c>
      <c r="BC484" s="36" t="str">
        <f t="shared" si="354"/>
        <v>Servicio de Impuestos Internos , Ministerio de Hacienda, Chile</v>
      </c>
      <c r="BD484" s="35" t="e">
        <f>+VLOOKUP($AA484,[4]!unidad_medida[[nombre]:[Columna1]],2,0)</f>
        <v>#REF!</v>
      </c>
      <c r="BE484" s="40" t="str">
        <f t="shared" si="347"/>
        <v>No Aplica</v>
      </c>
      <c r="BF484" s="40" t="str">
        <f t="shared" si="347"/>
        <v>No Aplica</v>
      </c>
      <c r="BG484" s="40" t="str">
        <f t="shared" si="347"/>
        <v>No Aplica</v>
      </c>
      <c r="BH484" s="41" t="e">
        <f>+VLOOKUP($AP484,[4]!Responsables[#Data],3,0)</f>
        <v>#REF!</v>
      </c>
      <c r="BI484" s="41" t="e">
        <f>+VLOOKUP($AA484,[4]!unidad_medida[[nombre]:[Columna1]],5,0)</f>
        <v>#REF!</v>
      </c>
    </row>
    <row r="485" spans="1:61" ht="24" x14ac:dyDescent="0.35">
      <c r="A485" s="58" t="s">
        <v>250</v>
      </c>
      <c r="B485" s="58" t="s">
        <v>251</v>
      </c>
      <c r="C485" s="59">
        <v>4.4000000000000004</v>
      </c>
      <c r="D485" s="19">
        <f t="shared" si="348"/>
        <v>13</v>
      </c>
      <c r="E485" s="20" t="str">
        <f t="shared" si="349"/>
        <v>GR</v>
      </c>
      <c r="F485" s="21"/>
      <c r="G485" s="22"/>
      <c r="H485" s="23" t="s">
        <v>48</v>
      </c>
      <c r="I485" s="22"/>
      <c r="J485" s="24">
        <v>13</v>
      </c>
      <c r="K485" s="22"/>
      <c r="L485" s="22"/>
      <c r="M485" s="22"/>
      <c r="N485" s="22"/>
      <c r="O485" s="22"/>
      <c r="P485" s="53" t="str">
        <f t="shared" si="339"/>
        <v>Número de Empresas del Sector Agrícola por Tipo de Cultivo en la Categoría de Tamaño Específica: GRANDE 3 del Servicio de Impuestos Internos de Chile para el Año 2020 (empleados)</v>
      </c>
      <c r="Q485" s="20" t="str">
        <f t="shared" si="350"/>
        <v>Gráfico 1</v>
      </c>
      <c r="R485" s="26" t="s">
        <v>88</v>
      </c>
      <c r="S485" s="27">
        <f t="shared" si="340"/>
        <v>13</v>
      </c>
      <c r="T485" s="28"/>
      <c r="U485" s="28"/>
      <c r="V485" s="28"/>
      <c r="W485" s="28"/>
      <c r="X485" s="28"/>
      <c r="Y485" s="28"/>
      <c r="Z485" s="25" t="str">
        <f t="shared" si="341"/>
        <v>https://analytics.zoho.com/open-view/2395394000001035438?ZOHO_CRITERIA=%224.5%22.%22Id_Tama%C3%B1o_Espec%C3%ADfico%22%3D13</v>
      </c>
      <c r="AA485" s="29" t="s">
        <v>89</v>
      </c>
      <c r="AB485" s="30" t="str">
        <f t="shared" si="351"/>
        <v>Chile</v>
      </c>
      <c r="AC485" s="31" t="str">
        <f t="shared" si="351"/>
        <v>Año 2020</v>
      </c>
      <c r="AD485" s="32" t="str">
        <f t="shared" si="351"/>
        <v>empresas</v>
      </c>
      <c r="AE485" s="30" t="str">
        <f t="shared" si="351"/>
        <v>Número</v>
      </c>
      <c r="AG485" s="33" t="str">
        <f t="shared" si="342"/>
        <v>Gráfico 1</v>
      </c>
      <c r="AH485" s="34" t="str">
        <f t="shared" si="352"/>
        <v>Número de Empresas Agrícultura</v>
      </c>
      <c r="AI485" s="34" t="str">
        <f t="shared" si="343"/>
        <v>Número de empresas dedicadas a agricultura y/o ganadería clasificadas por el Servicio de Impuestos Internos de tamaño GRANDE 3</v>
      </c>
      <c r="AJ485" s="34" t="str">
        <f t="shared" si="344"/>
        <v>Número de Empresas del Sector Agrícola por Tipo de Cultivo en la Categoría de Tamaño Específica: GRANDE 3 del Servicio de Impuestos Internos de Chile para el Año 2020 (empleados)</v>
      </c>
      <c r="AK485" s="35" t="str">
        <f t="shared" si="353"/>
        <v>Año 2020</v>
      </c>
      <c r="AL485" s="34" t="str">
        <f t="shared" si="353"/>
        <v>venta estimada, empresas en agricultura, cultivos, actividad económica, agricultura, ganadería</v>
      </c>
      <c r="AM485" s="36" t="str">
        <f t="shared" si="345"/>
        <v>https://analytics.zoho.com/open-view/2395394000001035438?ZOHO_CRITERIA=%224.5%22.%22Id_Tama%C3%B1o_Espec%C3%ADfico%22%3D13</v>
      </c>
      <c r="AN485" s="44" t="str">
        <f t="shared" si="346"/>
        <v>CHL</v>
      </c>
      <c r="AO485" s="44" t="str">
        <f t="shared" si="346"/>
        <v>País</v>
      </c>
      <c r="AP485" s="34" t="str">
        <f t="shared" si="346"/>
        <v>Número de Empleados de las empresas dedicadas a una actividad económica asociada a la agricultura o la ganadería, según tamaño de la empresa.</v>
      </c>
      <c r="AQ485" s="45">
        <f t="shared" si="346"/>
        <v>44324</v>
      </c>
      <c r="AR485" s="36" t="str">
        <f t="shared" si="346"/>
        <v>Español</v>
      </c>
      <c r="AS485" s="36" t="str">
        <f t="shared" si="346"/>
        <v>Naty</v>
      </c>
      <c r="AT485" s="40" t="str">
        <f t="shared" si="346"/>
        <v>No Aplica</v>
      </c>
      <c r="AU485" s="40" t="str">
        <f t="shared" si="346"/>
        <v>No Aplica</v>
      </c>
      <c r="AV485" s="40" t="str">
        <f t="shared" si="346"/>
        <v>No Aplica</v>
      </c>
      <c r="AW485" s="35">
        <f t="shared" si="346"/>
        <v>100100000</v>
      </c>
      <c r="AX485" s="41" t="e">
        <f t="shared" si="346"/>
        <v>#REF!</v>
      </c>
      <c r="AY485" s="46" t="str">
        <f t="shared" si="346"/>
        <v>Fruta</v>
      </c>
      <c r="AZ485" s="40">
        <f t="shared" si="346"/>
        <v>38</v>
      </c>
      <c r="BA485" s="41" t="e">
        <f>+VLOOKUP($Z485,[4]!Temporalidad[[nombre]:[Columna1]],7,0)</f>
        <v>#REF!</v>
      </c>
      <c r="BB485" s="41" t="e">
        <f>+VLOOKUP($B485,[4]!Tipo_Gráfico[#Data],2,0)</f>
        <v>#REF!</v>
      </c>
      <c r="BC485" s="36" t="str">
        <f t="shared" si="354"/>
        <v>Servicio de Impuestos Internos , Ministerio de Hacienda, Chile</v>
      </c>
      <c r="BD485" s="35" t="e">
        <f>+VLOOKUP($AA485,[4]!unidad_medida[[nombre]:[Columna1]],2,0)</f>
        <v>#REF!</v>
      </c>
      <c r="BE485" s="40" t="str">
        <f t="shared" si="347"/>
        <v>No Aplica</v>
      </c>
      <c r="BF485" s="40" t="str">
        <f t="shared" si="347"/>
        <v>No Aplica</v>
      </c>
      <c r="BG485" s="40" t="str">
        <f t="shared" si="347"/>
        <v>No Aplica</v>
      </c>
      <c r="BH485" s="41" t="e">
        <f>+VLOOKUP($AP485,[4]!Responsables[#Data],3,0)</f>
        <v>#REF!</v>
      </c>
      <c r="BI485" s="41" t="e">
        <f>+VLOOKUP($AA485,[4]!unidad_medida[[nombre]:[Columna1]],5,0)</f>
        <v>#REF!</v>
      </c>
    </row>
    <row r="486" spans="1:61" ht="24" x14ac:dyDescent="0.35">
      <c r="A486" s="58" t="s">
        <v>250</v>
      </c>
      <c r="B486" s="58" t="s">
        <v>251</v>
      </c>
      <c r="C486" s="59">
        <v>4.4000000000000004</v>
      </c>
      <c r="D486" s="19">
        <f t="shared" si="348"/>
        <v>14</v>
      </c>
      <c r="E486" s="20" t="str">
        <f t="shared" si="349"/>
        <v>GR</v>
      </c>
      <c r="F486" s="21"/>
      <c r="G486" s="22"/>
      <c r="H486" s="22"/>
      <c r="I486" s="23" t="s">
        <v>48</v>
      </c>
      <c r="J486" s="24">
        <v>1</v>
      </c>
      <c r="K486" s="22"/>
      <c r="L486" s="22"/>
      <c r="M486" s="22"/>
      <c r="N486" s="22"/>
      <c r="O486" s="22"/>
      <c r="P486" s="53" t="str">
        <f>+"Número de  Empresas del Sector Agrícola por Cultivo en la Categoría de Tamaño Específica: "&amp;R486&amp;" del Servicio de Impuestos Internos de Chile para el Año 2020 (empleados)"</f>
        <v>Número de  Empresas del Sector Agrícola por Cultivo en la Categoría de Tamaño Específica: SIN VENTAS del Servicio de Impuestos Internos de Chile para el Año 2020 (empleados)</v>
      </c>
      <c r="Q486" s="20" t="s">
        <v>90</v>
      </c>
      <c r="R486" s="26" t="s">
        <v>50</v>
      </c>
      <c r="S486" s="27">
        <f t="shared" si="340"/>
        <v>1</v>
      </c>
      <c r="T486" s="28"/>
      <c r="U486" s="28"/>
      <c r="V486" s="28"/>
      <c r="W486" s="28"/>
      <c r="X486" s="28"/>
      <c r="Y486" s="28"/>
      <c r="Z486" s="25" t="str">
        <f>+"https://analytics.zoho.com/open-view/2395394000001128577?ZOHO_CRITERIA=%224.5%22.%22Id_Tama%C3%B1o_Espec%C3%ADfico%22%3D"&amp;S486</f>
        <v>https://analytics.zoho.com/open-view/2395394000001128577?ZOHO_CRITERIA=%224.5%22.%22Id_Tama%C3%B1o_Espec%C3%ADfico%22%3D1</v>
      </c>
      <c r="AA486" s="29" t="s">
        <v>91</v>
      </c>
      <c r="AB486" s="30" t="str">
        <f t="shared" si="351"/>
        <v>Chile</v>
      </c>
      <c r="AC486" s="31" t="str">
        <f t="shared" si="351"/>
        <v>Año 2020</v>
      </c>
      <c r="AD486" s="32" t="str">
        <f t="shared" si="351"/>
        <v>empresas</v>
      </c>
      <c r="AE486" s="30" t="str">
        <f t="shared" si="351"/>
        <v>Número</v>
      </c>
      <c r="AG486" s="33" t="str">
        <f t="shared" si="342"/>
        <v>Gráfico 2</v>
      </c>
      <c r="AH486" s="34" t="str">
        <f t="shared" si="352"/>
        <v>Número de Empresas Agrícultura</v>
      </c>
      <c r="AI486" s="34" t="str">
        <f t="shared" ref="AI486:AI498" si="355">+"Número de empleados contratados en empresas dedicadas a agricultura y/o ganadería clasificadas por el Servicio de Impuestos Internos de tamaño "&amp;R486</f>
        <v>Número de empleados contratados en empresas dedicadas a agricultura y/o ganadería clasificadas por el Servicio de Impuestos Internos de tamaño SIN VENTAS</v>
      </c>
      <c r="AJ486" s="34" t="str">
        <f t="shared" si="344"/>
        <v>Número de  Empresas del Sector Agrícola por Cultivo en la Categoría de Tamaño Específica: SIN VENTAS del Servicio de Impuestos Internos de Chile para el Año 2020 (empleados)</v>
      </c>
      <c r="AK486" s="35" t="str">
        <f t="shared" si="353"/>
        <v>Año 2020</v>
      </c>
      <c r="AL486" s="34" t="str">
        <f t="shared" si="353"/>
        <v>venta estimada, empresas en agricultura, cultivos, actividad económica, agricultura, ganadería</v>
      </c>
      <c r="AM486" s="36" t="str">
        <f t="shared" si="345"/>
        <v>https://analytics.zoho.com/open-view/2395394000001128577?ZOHO_CRITERIA=%224.5%22.%22Id_Tama%C3%B1o_Espec%C3%ADfico%22%3D1</v>
      </c>
      <c r="AN486" s="44" t="str">
        <f t="shared" si="346"/>
        <v>CHL</v>
      </c>
      <c r="AO486" s="44" t="str">
        <f t="shared" si="346"/>
        <v>País</v>
      </c>
      <c r="AP486" s="34" t="str">
        <f t="shared" si="346"/>
        <v>Número de Empleados de las empresas dedicadas a una actividad económica asociada a la agricultura o la ganadería, según tamaño de la empresa.</v>
      </c>
      <c r="AQ486" s="45">
        <f t="shared" si="346"/>
        <v>44324</v>
      </c>
      <c r="AR486" s="36" t="str">
        <f t="shared" si="346"/>
        <v>Español</v>
      </c>
      <c r="AS486" s="36" t="str">
        <f t="shared" si="346"/>
        <v>Naty</v>
      </c>
      <c r="AT486" s="40" t="str">
        <f t="shared" si="346"/>
        <v>No Aplica</v>
      </c>
      <c r="AU486" s="40" t="str">
        <f t="shared" si="346"/>
        <v>No Aplica</v>
      </c>
      <c r="AV486" s="40" t="str">
        <f t="shared" si="346"/>
        <v>No Aplica</v>
      </c>
      <c r="AW486" s="35">
        <f t="shared" si="346"/>
        <v>100100000</v>
      </c>
      <c r="AX486" s="41" t="e">
        <f t="shared" si="346"/>
        <v>#REF!</v>
      </c>
      <c r="AY486" s="46" t="str">
        <f t="shared" si="346"/>
        <v>Fruta</v>
      </c>
      <c r="AZ486" s="40">
        <f t="shared" si="346"/>
        <v>38</v>
      </c>
      <c r="BA486" s="41" t="e">
        <f>+VLOOKUP($Z486,[4]!Temporalidad[[nombre]:[Columna1]],7,0)</f>
        <v>#REF!</v>
      </c>
      <c r="BB486" s="41" t="e">
        <f>+VLOOKUP($B486,[4]!Tipo_Gráfico[#Data],2,0)</f>
        <v>#REF!</v>
      </c>
      <c r="BC486" s="36" t="str">
        <f t="shared" si="354"/>
        <v>Servicio de Impuestos Internos , Ministerio de Hacienda, Chile</v>
      </c>
      <c r="BD486" s="35" t="e">
        <f>+VLOOKUP($AA486,[4]!unidad_medida[[nombre]:[Columna1]],2,0)</f>
        <v>#REF!</v>
      </c>
      <c r="BE486" s="40" t="str">
        <f t="shared" si="347"/>
        <v>No Aplica</v>
      </c>
      <c r="BF486" s="40" t="str">
        <f t="shared" si="347"/>
        <v>No Aplica</v>
      </c>
      <c r="BG486" s="40" t="str">
        <f t="shared" si="347"/>
        <v>No Aplica</v>
      </c>
      <c r="BH486" s="41" t="e">
        <f>+VLOOKUP($AP486,[4]!Responsables[#Data],3,0)</f>
        <v>#REF!</v>
      </c>
      <c r="BI486" s="41" t="e">
        <f>+VLOOKUP($AA486,[4]!unidad_medida[[nombre]:[Columna1]],5,0)</f>
        <v>#REF!</v>
      </c>
    </row>
    <row r="487" spans="1:61" ht="24" x14ac:dyDescent="0.35">
      <c r="A487" s="58" t="s">
        <v>250</v>
      </c>
      <c r="B487" s="58" t="s">
        <v>251</v>
      </c>
      <c r="C487" s="59">
        <v>4.4000000000000004</v>
      </c>
      <c r="D487" s="19">
        <f t="shared" si="348"/>
        <v>15</v>
      </c>
      <c r="E487" s="20" t="s">
        <v>47</v>
      </c>
      <c r="F487" s="21"/>
      <c r="G487" s="22"/>
      <c r="H487" s="22"/>
      <c r="I487" s="23" t="s">
        <v>48</v>
      </c>
      <c r="J487" s="24">
        <v>2</v>
      </c>
      <c r="K487" s="22"/>
      <c r="L487" s="22"/>
      <c r="M487" s="22"/>
      <c r="N487" s="22"/>
      <c r="O487" s="22"/>
      <c r="P487" s="53" t="str">
        <f t="shared" ref="P487:P498" si="356">+"Número de  Empresas del Sector Agrícola por Cultivo en la Categoría de Tamaño Específica: "&amp;R487&amp;" del Servicio de Impuestos Internos de Chile para el Año 2020 (empleados)"</f>
        <v>Número de  Empresas del Sector Agrícola por Cultivo en la Categoría de Tamaño Específica: PEQUEÑA 2 del Servicio de Impuestos Internos de Chile para el Año 2020 (empleados)</v>
      </c>
      <c r="Q487" s="20" t="str">
        <f t="shared" si="350"/>
        <v>Gráfico 2</v>
      </c>
      <c r="R487" s="26" t="s">
        <v>66</v>
      </c>
      <c r="S487" s="27">
        <f t="shared" si="340"/>
        <v>2</v>
      </c>
      <c r="T487" s="28"/>
      <c r="U487" s="28"/>
      <c r="V487" s="28"/>
      <c r="W487" s="28"/>
      <c r="X487" s="28"/>
      <c r="Y487" s="28"/>
      <c r="Z487" s="25" t="str">
        <f t="shared" ref="Z487:Z498" si="357">+"https://analytics.zoho.com/open-view/2395394000001128577?ZOHO_CRITERIA=%224.5%22.%22Id_Tama%C3%B1o_Espec%C3%ADfico%22%3D"&amp;S487</f>
        <v>https://analytics.zoho.com/open-view/2395394000001128577?ZOHO_CRITERIA=%224.5%22.%22Id_Tama%C3%B1o_Espec%C3%ADfico%22%3D2</v>
      </c>
      <c r="AA487" s="29" t="s">
        <v>92</v>
      </c>
      <c r="AB487" s="30" t="str">
        <f t="shared" si="351"/>
        <v>Chile</v>
      </c>
      <c r="AC487" s="31" t="str">
        <f t="shared" si="351"/>
        <v>Año 2020</v>
      </c>
      <c r="AD487" s="32" t="str">
        <f t="shared" si="351"/>
        <v>empresas</v>
      </c>
      <c r="AE487" s="30" t="str">
        <f t="shared" si="351"/>
        <v>Número</v>
      </c>
      <c r="AG487" s="33" t="str">
        <f t="shared" si="342"/>
        <v>Gráfico 2</v>
      </c>
      <c r="AH487" s="34" t="str">
        <f t="shared" si="352"/>
        <v>Número de Empresas Agrícultura</v>
      </c>
      <c r="AI487" s="34" t="str">
        <f t="shared" si="355"/>
        <v>Número de empleados contratados en empresas dedicadas a agricultura y/o ganadería clasificadas por el Servicio de Impuestos Internos de tamaño PEQUEÑA 2</v>
      </c>
      <c r="AJ487" s="34" t="str">
        <f t="shared" si="344"/>
        <v>Número de  Empresas del Sector Agrícola por Cultivo en la Categoría de Tamaño Específica: PEQUEÑA 2 del Servicio de Impuestos Internos de Chile para el Año 2020 (empleados)</v>
      </c>
      <c r="AK487" s="35" t="str">
        <f t="shared" si="353"/>
        <v>Año 2020</v>
      </c>
      <c r="AL487" s="34" t="str">
        <f t="shared" si="353"/>
        <v>venta estimada, empresas en agricultura, cultivos, actividad económica, agricultura, ganadería</v>
      </c>
      <c r="AM487" s="36" t="str">
        <f t="shared" si="345"/>
        <v>https://analytics.zoho.com/open-view/2395394000001128577?ZOHO_CRITERIA=%224.5%22.%22Id_Tama%C3%B1o_Espec%C3%ADfico%22%3D2</v>
      </c>
      <c r="AN487" s="44" t="str">
        <f t="shared" si="346"/>
        <v>CHL</v>
      </c>
      <c r="AO487" s="44" t="str">
        <f t="shared" si="346"/>
        <v>País</v>
      </c>
      <c r="AP487" s="34" t="str">
        <f t="shared" si="346"/>
        <v>Número de Empleados de las empresas dedicadas a una actividad económica asociada a la agricultura o la ganadería, según tamaño de la empresa.</v>
      </c>
      <c r="AQ487" s="45">
        <f t="shared" si="346"/>
        <v>44324</v>
      </c>
      <c r="AR487" s="36" t="str">
        <f t="shared" si="346"/>
        <v>Español</v>
      </c>
      <c r="AS487" s="36" t="str">
        <f t="shared" si="346"/>
        <v>Naty</v>
      </c>
      <c r="AT487" s="40" t="str">
        <f t="shared" si="346"/>
        <v>No Aplica</v>
      </c>
      <c r="AU487" s="40" t="str">
        <f t="shared" si="346"/>
        <v>No Aplica</v>
      </c>
      <c r="AV487" s="40" t="str">
        <f t="shared" si="346"/>
        <v>No Aplica</v>
      </c>
      <c r="AW487" s="35">
        <f t="shared" si="346"/>
        <v>100100000</v>
      </c>
      <c r="AX487" s="41" t="e">
        <f t="shared" si="346"/>
        <v>#REF!</v>
      </c>
      <c r="AY487" s="46" t="str">
        <f t="shared" si="346"/>
        <v>Fruta</v>
      </c>
      <c r="AZ487" s="40">
        <f t="shared" si="346"/>
        <v>38</v>
      </c>
      <c r="BA487" s="41" t="e">
        <f>+VLOOKUP($Z487,[4]!Temporalidad[[nombre]:[Columna1]],7,0)</f>
        <v>#REF!</v>
      </c>
      <c r="BB487" s="41" t="e">
        <f>+VLOOKUP($B487,[4]!Tipo_Gráfico[#Data],2,0)</f>
        <v>#REF!</v>
      </c>
      <c r="BC487" s="36" t="str">
        <f t="shared" si="354"/>
        <v>Servicio de Impuestos Internos , Ministerio de Hacienda, Chile</v>
      </c>
      <c r="BD487" s="35" t="e">
        <f>+VLOOKUP($AA487,[4]!unidad_medida[[nombre]:[Columna1]],2,0)</f>
        <v>#REF!</v>
      </c>
      <c r="BE487" s="40" t="str">
        <f t="shared" si="347"/>
        <v>No Aplica</v>
      </c>
      <c r="BF487" s="40" t="str">
        <f t="shared" si="347"/>
        <v>No Aplica</v>
      </c>
      <c r="BG487" s="40" t="str">
        <f t="shared" si="347"/>
        <v>No Aplica</v>
      </c>
      <c r="BH487" s="41" t="e">
        <f>+VLOOKUP($AP487,[4]!Responsables[#Data],3,0)</f>
        <v>#REF!</v>
      </c>
      <c r="BI487" s="41" t="e">
        <f>+VLOOKUP($AA487,[4]!unidad_medida[[nombre]:[Columna1]],5,0)</f>
        <v>#REF!</v>
      </c>
    </row>
    <row r="488" spans="1:61" ht="24" x14ac:dyDescent="0.35">
      <c r="A488" s="58" t="s">
        <v>250</v>
      </c>
      <c r="B488" s="58" t="s">
        <v>251</v>
      </c>
      <c r="C488" s="59">
        <v>4.4000000000000004</v>
      </c>
      <c r="D488" s="19">
        <f t="shared" si="348"/>
        <v>16</v>
      </c>
      <c r="E488" s="20" t="str">
        <f>+E487</f>
        <v>GR</v>
      </c>
      <c r="F488" s="21"/>
      <c r="G488" s="22"/>
      <c r="H488" s="22"/>
      <c r="I488" s="23" t="s">
        <v>48</v>
      </c>
      <c r="J488" s="24">
        <v>3</v>
      </c>
      <c r="K488" s="22"/>
      <c r="L488" s="22"/>
      <c r="M488" s="22"/>
      <c r="N488" s="22"/>
      <c r="O488" s="22"/>
      <c r="P488" s="53" t="str">
        <f t="shared" si="356"/>
        <v>Número de  Empresas del Sector Agrícola por Cultivo en la Categoría de Tamaño Específica: MICRO 1 del Servicio de Impuestos Internos de Chile para el Año 2020 (empleados)</v>
      </c>
      <c r="Q488" s="20" t="str">
        <f t="shared" si="350"/>
        <v>Gráfico 2</v>
      </c>
      <c r="R488" s="26" t="s">
        <v>68</v>
      </c>
      <c r="S488" s="27">
        <f t="shared" si="340"/>
        <v>3</v>
      </c>
      <c r="T488" s="28"/>
      <c r="U488" s="28"/>
      <c r="V488" s="28"/>
      <c r="W488" s="28"/>
      <c r="X488" s="28"/>
      <c r="Y488" s="28"/>
      <c r="Z488" s="25" t="str">
        <f t="shared" si="357"/>
        <v>https://analytics.zoho.com/open-view/2395394000001128577?ZOHO_CRITERIA=%224.5%22.%22Id_Tama%C3%B1o_Espec%C3%ADfico%22%3D3</v>
      </c>
      <c r="AA488" s="29" t="s">
        <v>93</v>
      </c>
      <c r="AB488" s="30" t="str">
        <f t="shared" si="351"/>
        <v>Chile</v>
      </c>
      <c r="AC488" s="31" t="str">
        <f t="shared" si="351"/>
        <v>Año 2020</v>
      </c>
      <c r="AD488" s="32" t="str">
        <f t="shared" si="351"/>
        <v>empresas</v>
      </c>
      <c r="AE488" s="30" t="str">
        <f t="shared" si="351"/>
        <v>Número</v>
      </c>
      <c r="AG488" s="33" t="str">
        <f t="shared" si="342"/>
        <v>Gráfico 2</v>
      </c>
      <c r="AH488" s="34" t="str">
        <f t="shared" si="352"/>
        <v>Número de Empresas Agrícultura</v>
      </c>
      <c r="AI488" s="34" t="str">
        <f t="shared" si="355"/>
        <v>Número de empleados contratados en empresas dedicadas a agricultura y/o ganadería clasificadas por el Servicio de Impuestos Internos de tamaño MICRO 1</v>
      </c>
      <c r="AJ488" s="34" t="str">
        <f t="shared" si="344"/>
        <v>Número de  Empresas del Sector Agrícola por Cultivo en la Categoría de Tamaño Específica: MICRO 1 del Servicio de Impuestos Internos de Chile para el Año 2020 (empleados)</v>
      </c>
      <c r="AK488" s="35" t="str">
        <f t="shared" si="353"/>
        <v>Año 2020</v>
      </c>
      <c r="AL488" s="34" t="str">
        <f t="shared" si="353"/>
        <v>venta estimada, empresas en agricultura, cultivos, actividad económica, agricultura, ganadería</v>
      </c>
      <c r="AM488" s="36" t="str">
        <f t="shared" si="345"/>
        <v>https://analytics.zoho.com/open-view/2395394000001128577?ZOHO_CRITERIA=%224.5%22.%22Id_Tama%C3%B1o_Espec%C3%ADfico%22%3D3</v>
      </c>
      <c r="AN488" s="44" t="str">
        <f t="shared" si="346"/>
        <v>CHL</v>
      </c>
      <c r="AO488" s="44" t="str">
        <f t="shared" si="346"/>
        <v>País</v>
      </c>
      <c r="AP488" s="34" t="str">
        <f t="shared" si="346"/>
        <v>Número de Empleados de las empresas dedicadas a una actividad económica asociada a la agricultura o la ganadería, según tamaño de la empresa.</v>
      </c>
      <c r="AQ488" s="45">
        <f t="shared" si="346"/>
        <v>44324</v>
      </c>
      <c r="AR488" s="36" t="str">
        <f t="shared" si="346"/>
        <v>Español</v>
      </c>
      <c r="AS488" s="36" t="str">
        <f t="shared" si="346"/>
        <v>Naty</v>
      </c>
      <c r="AT488" s="40" t="str">
        <f t="shared" si="346"/>
        <v>No Aplica</v>
      </c>
      <c r="AU488" s="40" t="str">
        <f t="shared" si="346"/>
        <v>No Aplica</v>
      </c>
      <c r="AV488" s="40" t="str">
        <f t="shared" si="346"/>
        <v>No Aplica</v>
      </c>
      <c r="AW488" s="35">
        <f t="shared" si="346"/>
        <v>100100000</v>
      </c>
      <c r="AX488" s="41" t="e">
        <f t="shared" si="346"/>
        <v>#REF!</v>
      </c>
      <c r="AY488" s="46" t="str">
        <f t="shared" si="346"/>
        <v>Fruta</v>
      </c>
      <c r="AZ488" s="40">
        <f t="shared" si="346"/>
        <v>38</v>
      </c>
      <c r="BA488" s="41" t="e">
        <f>+VLOOKUP($Z488,[4]!Temporalidad[[nombre]:[Columna1]],7,0)</f>
        <v>#REF!</v>
      </c>
      <c r="BB488" s="41" t="e">
        <f>+VLOOKUP($B488,[4]!Tipo_Gráfico[#Data],2,0)</f>
        <v>#REF!</v>
      </c>
      <c r="BC488" s="36" t="str">
        <f t="shared" si="354"/>
        <v>Servicio de Impuestos Internos , Ministerio de Hacienda, Chile</v>
      </c>
      <c r="BD488" s="35" t="e">
        <f>+VLOOKUP($AA488,[4]!unidad_medida[[nombre]:[Columna1]],2,0)</f>
        <v>#REF!</v>
      </c>
      <c r="BE488" s="40" t="str">
        <f t="shared" si="347"/>
        <v>No Aplica</v>
      </c>
      <c r="BF488" s="40" t="str">
        <f t="shared" si="347"/>
        <v>No Aplica</v>
      </c>
      <c r="BG488" s="40" t="str">
        <f t="shared" si="347"/>
        <v>No Aplica</v>
      </c>
      <c r="BH488" s="41" t="e">
        <f>+VLOOKUP($AP488,[4]!Responsables[#Data],3,0)</f>
        <v>#REF!</v>
      </c>
      <c r="BI488" s="41" t="e">
        <f>+VLOOKUP($AA488,[4]!unidad_medida[[nombre]:[Columna1]],5,0)</f>
        <v>#REF!</v>
      </c>
    </row>
    <row r="489" spans="1:61" ht="24" x14ac:dyDescent="0.35">
      <c r="A489" s="58" t="s">
        <v>250</v>
      </c>
      <c r="B489" s="58" t="s">
        <v>251</v>
      </c>
      <c r="C489" s="59">
        <v>4.4000000000000004</v>
      </c>
      <c r="D489" s="19">
        <f t="shared" si="348"/>
        <v>17</v>
      </c>
      <c r="E489" s="20" t="str">
        <f t="shared" ref="E489:E500" si="358">+E488</f>
        <v>GR</v>
      </c>
      <c r="F489" s="21"/>
      <c r="G489" s="22"/>
      <c r="H489" s="22"/>
      <c r="I489" s="23" t="s">
        <v>48</v>
      </c>
      <c r="J489" s="24">
        <v>4</v>
      </c>
      <c r="K489" s="22"/>
      <c r="L489" s="22"/>
      <c r="M489" s="22"/>
      <c r="N489" s="22"/>
      <c r="O489" s="22"/>
      <c r="P489" s="53" t="str">
        <f t="shared" si="356"/>
        <v>Número de  Empresas del Sector Agrícola por Cultivo en la Categoría de Tamaño Específica: MEDIANA 1 del Servicio de Impuestos Internos de Chile para el Año 2020 (empleados)</v>
      </c>
      <c r="Q489" s="20" t="str">
        <f t="shared" si="350"/>
        <v>Gráfico 2</v>
      </c>
      <c r="R489" s="26" t="s">
        <v>70</v>
      </c>
      <c r="S489" s="27">
        <f t="shared" si="340"/>
        <v>4</v>
      </c>
      <c r="T489" s="28"/>
      <c r="U489" s="28"/>
      <c r="V489" s="28"/>
      <c r="W489" s="28"/>
      <c r="X489" s="28"/>
      <c r="Y489" s="28"/>
      <c r="Z489" s="25" t="str">
        <f t="shared" si="357"/>
        <v>https://analytics.zoho.com/open-view/2395394000001128577?ZOHO_CRITERIA=%224.5%22.%22Id_Tama%C3%B1o_Espec%C3%ADfico%22%3D4</v>
      </c>
      <c r="AA489" s="29" t="s">
        <v>94</v>
      </c>
      <c r="AB489" s="30" t="str">
        <f t="shared" si="351"/>
        <v>Chile</v>
      </c>
      <c r="AC489" s="31" t="str">
        <f t="shared" si="351"/>
        <v>Año 2020</v>
      </c>
      <c r="AD489" s="32" t="str">
        <f t="shared" si="351"/>
        <v>empresas</v>
      </c>
      <c r="AE489" s="30" t="str">
        <f t="shared" si="351"/>
        <v>Número</v>
      </c>
      <c r="AG489" s="33" t="str">
        <f t="shared" si="342"/>
        <v>Gráfico 2</v>
      </c>
      <c r="AH489" s="34" t="str">
        <f t="shared" si="352"/>
        <v>Número de Empresas Agrícultura</v>
      </c>
      <c r="AI489" s="34" t="str">
        <f t="shared" si="355"/>
        <v>Número de empleados contratados en empresas dedicadas a agricultura y/o ganadería clasificadas por el Servicio de Impuestos Internos de tamaño MEDIANA 1</v>
      </c>
      <c r="AJ489" s="34" t="str">
        <f t="shared" si="344"/>
        <v>Número de  Empresas del Sector Agrícola por Cultivo en la Categoría de Tamaño Específica: MEDIANA 1 del Servicio de Impuestos Internos de Chile para el Año 2020 (empleados)</v>
      </c>
      <c r="AK489" s="35" t="str">
        <f t="shared" si="353"/>
        <v>Año 2020</v>
      </c>
      <c r="AL489" s="34" t="str">
        <f t="shared" si="353"/>
        <v>venta estimada, empresas en agricultura, cultivos, actividad económica, agricultura, ganadería</v>
      </c>
      <c r="AM489" s="36" t="str">
        <f t="shared" si="345"/>
        <v>https://analytics.zoho.com/open-view/2395394000001128577?ZOHO_CRITERIA=%224.5%22.%22Id_Tama%C3%B1o_Espec%C3%ADfico%22%3D4</v>
      </c>
      <c r="AN489" s="44" t="str">
        <f t="shared" si="346"/>
        <v>CHL</v>
      </c>
      <c r="AO489" s="44" t="str">
        <f t="shared" si="346"/>
        <v>País</v>
      </c>
      <c r="AP489" s="34" t="str">
        <f t="shared" si="346"/>
        <v>Número de Empleados de las empresas dedicadas a una actividad económica asociada a la agricultura o la ganadería, según tamaño de la empresa.</v>
      </c>
      <c r="AQ489" s="45">
        <f t="shared" si="346"/>
        <v>44324</v>
      </c>
      <c r="AR489" s="36" t="str">
        <f t="shared" si="346"/>
        <v>Español</v>
      </c>
      <c r="AS489" s="36" t="str">
        <f t="shared" si="346"/>
        <v>Naty</v>
      </c>
      <c r="AT489" s="40" t="str">
        <f t="shared" si="346"/>
        <v>No Aplica</v>
      </c>
      <c r="AU489" s="40" t="str">
        <f t="shared" si="346"/>
        <v>No Aplica</v>
      </c>
      <c r="AV489" s="40" t="str">
        <f t="shared" si="346"/>
        <v>No Aplica</v>
      </c>
      <c r="AW489" s="35">
        <f t="shared" si="346"/>
        <v>100100000</v>
      </c>
      <c r="AX489" s="41" t="e">
        <f t="shared" si="346"/>
        <v>#REF!</v>
      </c>
      <c r="AY489" s="46" t="str">
        <f t="shared" si="346"/>
        <v>Fruta</v>
      </c>
      <c r="AZ489" s="40">
        <f t="shared" si="346"/>
        <v>38</v>
      </c>
      <c r="BA489" s="41" t="e">
        <f>+VLOOKUP($Z489,[4]!Temporalidad[[nombre]:[Columna1]],7,0)</f>
        <v>#REF!</v>
      </c>
      <c r="BB489" s="41" t="e">
        <f>+VLOOKUP($B489,[4]!Tipo_Gráfico[#Data],2,0)</f>
        <v>#REF!</v>
      </c>
      <c r="BC489" s="36" t="str">
        <f t="shared" si="354"/>
        <v>Servicio de Impuestos Internos , Ministerio de Hacienda, Chile</v>
      </c>
      <c r="BD489" s="35" t="e">
        <f>+VLOOKUP($AA489,[4]!unidad_medida[[nombre]:[Columna1]],2,0)</f>
        <v>#REF!</v>
      </c>
      <c r="BE489" s="40" t="str">
        <f t="shared" si="347"/>
        <v>No Aplica</v>
      </c>
      <c r="BF489" s="40" t="str">
        <f t="shared" si="347"/>
        <v>No Aplica</v>
      </c>
      <c r="BG489" s="40" t="str">
        <f t="shared" si="347"/>
        <v>No Aplica</v>
      </c>
      <c r="BH489" s="41" t="e">
        <f>+VLOOKUP($AP489,[4]!Responsables[#Data],3,0)</f>
        <v>#REF!</v>
      </c>
      <c r="BI489" s="41" t="e">
        <f>+VLOOKUP($AA489,[4]!unidad_medida[[nombre]:[Columna1]],5,0)</f>
        <v>#REF!</v>
      </c>
    </row>
    <row r="490" spans="1:61" ht="24" x14ac:dyDescent="0.35">
      <c r="A490" s="58" t="s">
        <v>250</v>
      </c>
      <c r="B490" s="58" t="s">
        <v>251</v>
      </c>
      <c r="C490" s="59">
        <v>4.4000000000000004</v>
      </c>
      <c r="D490" s="19">
        <f t="shared" si="348"/>
        <v>18</v>
      </c>
      <c r="E490" s="20" t="str">
        <f t="shared" si="358"/>
        <v>GR</v>
      </c>
      <c r="F490" s="21"/>
      <c r="G490" s="22"/>
      <c r="H490" s="22"/>
      <c r="I490" s="23" t="s">
        <v>48</v>
      </c>
      <c r="J490" s="24">
        <v>5</v>
      </c>
      <c r="K490" s="22"/>
      <c r="L490" s="22"/>
      <c r="M490" s="22"/>
      <c r="N490" s="22"/>
      <c r="O490" s="22"/>
      <c r="P490" s="53" t="str">
        <f t="shared" si="356"/>
        <v>Número de  Empresas del Sector Agrícola por Cultivo en la Categoría de Tamaño Específica: MICRO 2 del Servicio de Impuestos Internos de Chile para el Año 2020 (empleados)</v>
      </c>
      <c r="Q490" s="20" t="str">
        <f t="shared" si="350"/>
        <v>Gráfico 2</v>
      </c>
      <c r="R490" s="26" t="s">
        <v>72</v>
      </c>
      <c r="S490" s="27">
        <f t="shared" si="340"/>
        <v>5</v>
      </c>
      <c r="T490" s="28"/>
      <c r="U490" s="28"/>
      <c r="V490" s="28"/>
      <c r="W490" s="28"/>
      <c r="X490" s="28"/>
      <c r="Y490" s="28"/>
      <c r="Z490" s="25" t="str">
        <f t="shared" si="357"/>
        <v>https://analytics.zoho.com/open-view/2395394000001128577?ZOHO_CRITERIA=%224.5%22.%22Id_Tama%C3%B1o_Espec%C3%ADfico%22%3D5</v>
      </c>
      <c r="AA490" s="29" t="s">
        <v>95</v>
      </c>
      <c r="AB490" s="30" t="str">
        <f t="shared" si="351"/>
        <v>Chile</v>
      </c>
      <c r="AC490" s="31" t="str">
        <f t="shared" si="351"/>
        <v>Año 2020</v>
      </c>
      <c r="AD490" s="32" t="str">
        <f t="shared" si="351"/>
        <v>empresas</v>
      </c>
      <c r="AE490" s="30" t="str">
        <f t="shared" si="351"/>
        <v>Número</v>
      </c>
      <c r="AG490" s="33" t="str">
        <f t="shared" si="342"/>
        <v>Gráfico 2</v>
      </c>
      <c r="AH490" s="34" t="str">
        <f t="shared" si="352"/>
        <v>Número de Empresas Agrícultura</v>
      </c>
      <c r="AI490" s="34" t="str">
        <f t="shared" si="355"/>
        <v>Número de empleados contratados en empresas dedicadas a agricultura y/o ganadería clasificadas por el Servicio de Impuestos Internos de tamaño MICRO 2</v>
      </c>
      <c r="AJ490" s="34" t="str">
        <f t="shared" si="344"/>
        <v>Número de  Empresas del Sector Agrícola por Cultivo en la Categoría de Tamaño Específica: MICRO 2 del Servicio de Impuestos Internos de Chile para el Año 2020 (empleados)</v>
      </c>
      <c r="AK490" s="35" t="str">
        <f t="shared" si="353"/>
        <v>Año 2020</v>
      </c>
      <c r="AL490" s="34" t="str">
        <f t="shared" si="353"/>
        <v>venta estimada, empresas en agricultura, cultivos, actividad económica, agricultura, ganadería</v>
      </c>
      <c r="AM490" s="36" t="str">
        <f t="shared" si="345"/>
        <v>https://analytics.zoho.com/open-view/2395394000001128577?ZOHO_CRITERIA=%224.5%22.%22Id_Tama%C3%B1o_Espec%C3%ADfico%22%3D5</v>
      </c>
      <c r="AN490" s="44" t="str">
        <f t="shared" ref="AN490:AZ505" si="359">+AN489</f>
        <v>CHL</v>
      </c>
      <c r="AO490" s="44" t="str">
        <f t="shared" si="359"/>
        <v>País</v>
      </c>
      <c r="AP490" s="34" t="str">
        <f t="shared" si="359"/>
        <v>Número de Empleados de las empresas dedicadas a una actividad económica asociada a la agricultura o la ganadería, según tamaño de la empresa.</v>
      </c>
      <c r="AQ490" s="45">
        <f t="shared" si="359"/>
        <v>44324</v>
      </c>
      <c r="AR490" s="36" t="str">
        <f t="shared" si="359"/>
        <v>Español</v>
      </c>
      <c r="AS490" s="36" t="str">
        <f t="shared" si="359"/>
        <v>Naty</v>
      </c>
      <c r="AT490" s="40" t="str">
        <f t="shared" si="359"/>
        <v>No Aplica</v>
      </c>
      <c r="AU490" s="40" t="str">
        <f t="shared" si="359"/>
        <v>No Aplica</v>
      </c>
      <c r="AV490" s="40" t="str">
        <f t="shared" si="359"/>
        <v>No Aplica</v>
      </c>
      <c r="AW490" s="35">
        <f t="shared" si="359"/>
        <v>100100000</v>
      </c>
      <c r="AX490" s="41" t="e">
        <f t="shared" si="359"/>
        <v>#REF!</v>
      </c>
      <c r="AY490" s="46" t="str">
        <f t="shared" si="359"/>
        <v>Fruta</v>
      </c>
      <c r="AZ490" s="40">
        <f t="shared" si="359"/>
        <v>38</v>
      </c>
      <c r="BA490" s="41" t="e">
        <f>+VLOOKUP($Z490,[4]!Temporalidad[[nombre]:[Columna1]],7,0)</f>
        <v>#REF!</v>
      </c>
      <c r="BB490" s="41" t="e">
        <f>+VLOOKUP($B490,[4]!Tipo_Gráfico[#Data],2,0)</f>
        <v>#REF!</v>
      </c>
      <c r="BC490" s="36" t="str">
        <f t="shared" si="354"/>
        <v>Servicio de Impuestos Internos , Ministerio de Hacienda, Chile</v>
      </c>
      <c r="BD490" s="35" t="e">
        <f>+VLOOKUP($AA490,[4]!unidad_medida[[nombre]:[Columna1]],2,0)</f>
        <v>#REF!</v>
      </c>
      <c r="BE490" s="40" t="str">
        <f t="shared" ref="BE490:BG505" si="360">+BE489</f>
        <v>No Aplica</v>
      </c>
      <c r="BF490" s="40" t="str">
        <f t="shared" si="360"/>
        <v>No Aplica</v>
      </c>
      <c r="BG490" s="40" t="str">
        <f t="shared" si="360"/>
        <v>No Aplica</v>
      </c>
      <c r="BH490" s="41" t="e">
        <f>+VLOOKUP($AP490,[4]!Responsables[#Data],3,0)</f>
        <v>#REF!</v>
      </c>
      <c r="BI490" s="41" t="e">
        <f>+VLOOKUP($AA490,[4]!unidad_medida[[nombre]:[Columna1]],5,0)</f>
        <v>#REF!</v>
      </c>
    </row>
    <row r="491" spans="1:61" ht="24" x14ac:dyDescent="0.35">
      <c r="A491" s="58" t="s">
        <v>250</v>
      </c>
      <c r="B491" s="58" t="s">
        <v>251</v>
      </c>
      <c r="C491" s="59">
        <v>4.4000000000000004</v>
      </c>
      <c r="D491" s="19">
        <f t="shared" si="348"/>
        <v>19</v>
      </c>
      <c r="E491" s="20" t="str">
        <f t="shared" si="358"/>
        <v>GR</v>
      </c>
      <c r="F491" s="21"/>
      <c r="G491" s="22"/>
      <c r="H491" s="22"/>
      <c r="I491" s="23" t="s">
        <v>48</v>
      </c>
      <c r="J491" s="24">
        <v>6</v>
      </c>
      <c r="K491" s="22"/>
      <c r="L491" s="22"/>
      <c r="M491" s="22"/>
      <c r="N491" s="22"/>
      <c r="O491" s="22"/>
      <c r="P491" s="53" t="str">
        <f t="shared" si="356"/>
        <v>Número de  Empresas del Sector Agrícola por Cultivo en la Categoría de Tamaño Específica: PEQUEÑA 3 del Servicio de Impuestos Internos de Chile para el Año 2020 (empleados)</v>
      </c>
      <c r="Q491" s="20" t="str">
        <f t="shared" si="350"/>
        <v>Gráfico 2</v>
      </c>
      <c r="R491" s="26" t="s">
        <v>74</v>
      </c>
      <c r="S491" s="27">
        <f t="shared" si="340"/>
        <v>6</v>
      </c>
      <c r="T491" s="28"/>
      <c r="U491" s="28"/>
      <c r="V491" s="28"/>
      <c r="W491" s="28"/>
      <c r="X491" s="28"/>
      <c r="Y491" s="28"/>
      <c r="Z491" s="25" t="str">
        <f t="shared" si="357"/>
        <v>https://analytics.zoho.com/open-view/2395394000001128577?ZOHO_CRITERIA=%224.5%22.%22Id_Tama%C3%B1o_Espec%C3%ADfico%22%3D6</v>
      </c>
      <c r="AA491" s="29" t="s">
        <v>96</v>
      </c>
      <c r="AB491" s="30" t="str">
        <f t="shared" ref="AB491:AE506" si="361">+AB490</f>
        <v>Chile</v>
      </c>
      <c r="AC491" s="31" t="str">
        <f t="shared" si="361"/>
        <v>Año 2020</v>
      </c>
      <c r="AD491" s="32" t="str">
        <f t="shared" si="361"/>
        <v>empresas</v>
      </c>
      <c r="AE491" s="30" t="str">
        <f t="shared" si="361"/>
        <v>Número</v>
      </c>
      <c r="AG491" s="33" t="str">
        <f t="shared" si="342"/>
        <v>Gráfico 2</v>
      </c>
      <c r="AH491" s="34" t="str">
        <f t="shared" si="352"/>
        <v>Número de Empresas Agrícultura</v>
      </c>
      <c r="AI491" s="34" t="str">
        <f t="shared" si="355"/>
        <v>Número de empleados contratados en empresas dedicadas a agricultura y/o ganadería clasificadas por el Servicio de Impuestos Internos de tamaño PEQUEÑA 3</v>
      </c>
      <c r="AJ491" s="34" t="str">
        <f t="shared" si="344"/>
        <v>Número de  Empresas del Sector Agrícola por Cultivo en la Categoría de Tamaño Específica: PEQUEÑA 3 del Servicio de Impuestos Internos de Chile para el Año 2020 (empleados)</v>
      </c>
      <c r="AK491" s="35" t="str">
        <f t="shared" ref="AK491:AL506" si="362">+AK490</f>
        <v>Año 2020</v>
      </c>
      <c r="AL491" s="34" t="str">
        <f t="shared" si="362"/>
        <v>venta estimada, empresas en agricultura, cultivos, actividad económica, agricultura, ganadería</v>
      </c>
      <c r="AM491" s="36" t="str">
        <f t="shared" si="345"/>
        <v>https://analytics.zoho.com/open-view/2395394000001128577?ZOHO_CRITERIA=%224.5%22.%22Id_Tama%C3%B1o_Espec%C3%ADfico%22%3D6</v>
      </c>
      <c r="AN491" s="44" t="str">
        <f t="shared" si="359"/>
        <v>CHL</v>
      </c>
      <c r="AO491" s="44" t="str">
        <f t="shared" si="359"/>
        <v>País</v>
      </c>
      <c r="AP491" s="34" t="str">
        <f t="shared" si="359"/>
        <v>Número de Empleados de las empresas dedicadas a una actividad económica asociada a la agricultura o la ganadería, según tamaño de la empresa.</v>
      </c>
      <c r="AQ491" s="45">
        <f t="shared" si="359"/>
        <v>44324</v>
      </c>
      <c r="AR491" s="36" t="str">
        <f t="shared" si="359"/>
        <v>Español</v>
      </c>
      <c r="AS491" s="36" t="str">
        <f t="shared" si="359"/>
        <v>Naty</v>
      </c>
      <c r="AT491" s="40" t="str">
        <f t="shared" si="359"/>
        <v>No Aplica</v>
      </c>
      <c r="AU491" s="40" t="str">
        <f t="shared" si="359"/>
        <v>No Aplica</v>
      </c>
      <c r="AV491" s="40" t="str">
        <f t="shared" si="359"/>
        <v>No Aplica</v>
      </c>
      <c r="AW491" s="35">
        <f t="shared" si="359"/>
        <v>100100000</v>
      </c>
      <c r="AX491" s="41" t="e">
        <f t="shared" si="359"/>
        <v>#REF!</v>
      </c>
      <c r="AY491" s="46" t="str">
        <f t="shared" si="359"/>
        <v>Fruta</v>
      </c>
      <c r="AZ491" s="40">
        <f t="shared" si="359"/>
        <v>38</v>
      </c>
      <c r="BA491" s="41" t="e">
        <f>+VLOOKUP($Z491,[4]!Temporalidad[[nombre]:[Columna1]],7,0)</f>
        <v>#REF!</v>
      </c>
      <c r="BB491" s="41" t="e">
        <f>+VLOOKUP($B491,[4]!Tipo_Gráfico[#Data],2,0)</f>
        <v>#REF!</v>
      </c>
      <c r="BC491" s="36" t="str">
        <f t="shared" si="354"/>
        <v>Servicio de Impuestos Internos , Ministerio de Hacienda, Chile</v>
      </c>
      <c r="BD491" s="35" t="e">
        <f>+VLOOKUP($AA491,[4]!unidad_medida[[nombre]:[Columna1]],2,0)</f>
        <v>#REF!</v>
      </c>
      <c r="BE491" s="40" t="str">
        <f t="shared" si="360"/>
        <v>No Aplica</v>
      </c>
      <c r="BF491" s="40" t="str">
        <f t="shared" si="360"/>
        <v>No Aplica</v>
      </c>
      <c r="BG491" s="40" t="str">
        <f t="shared" si="360"/>
        <v>No Aplica</v>
      </c>
      <c r="BH491" s="41" t="e">
        <f>+VLOOKUP($AP491,[4]!Responsables[#Data],3,0)</f>
        <v>#REF!</v>
      </c>
      <c r="BI491" s="41" t="e">
        <f>+VLOOKUP($AA491,[4]!unidad_medida[[nombre]:[Columna1]],5,0)</f>
        <v>#REF!</v>
      </c>
    </row>
    <row r="492" spans="1:61" ht="24" x14ac:dyDescent="0.35">
      <c r="A492" s="58" t="s">
        <v>250</v>
      </c>
      <c r="B492" s="58" t="s">
        <v>251</v>
      </c>
      <c r="C492" s="59">
        <v>4.4000000000000004</v>
      </c>
      <c r="D492" s="19">
        <f t="shared" si="348"/>
        <v>20</v>
      </c>
      <c r="E492" s="20" t="str">
        <f t="shared" si="358"/>
        <v>GR</v>
      </c>
      <c r="F492" s="21"/>
      <c r="G492" s="22"/>
      <c r="H492" s="22"/>
      <c r="I492" s="23" t="s">
        <v>48</v>
      </c>
      <c r="J492" s="24">
        <v>7</v>
      </c>
      <c r="K492" s="22"/>
      <c r="L492" s="22"/>
      <c r="M492" s="22"/>
      <c r="N492" s="22"/>
      <c r="O492" s="22"/>
      <c r="P492" s="53" t="str">
        <f t="shared" si="356"/>
        <v>Número de  Empresas del Sector Agrícola por Cultivo en la Categoría de Tamaño Específica: MICRO 3 del Servicio de Impuestos Internos de Chile para el Año 2020 (empleados)</v>
      </c>
      <c r="Q492" s="20" t="str">
        <f t="shared" si="350"/>
        <v>Gráfico 2</v>
      </c>
      <c r="R492" s="26" t="s">
        <v>76</v>
      </c>
      <c r="S492" s="27">
        <f t="shared" si="340"/>
        <v>7</v>
      </c>
      <c r="T492" s="28"/>
      <c r="U492" s="28"/>
      <c r="V492" s="28"/>
      <c r="W492" s="28"/>
      <c r="X492" s="28"/>
      <c r="Y492" s="28"/>
      <c r="Z492" s="25" t="str">
        <f t="shared" si="357"/>
        <v>https://analytics.zoho.com/open-view/2395394000001128577?ZOHO_CRITERIA=%224.5%22.%22Id_Tama%C3%B1o_Espec%C3%ADfico%22%3D7</v>
      </c>
      <c r="AA492" s="29" t="s">
        <v>97</v>
      </c>
      <c r="AB492" s="30" t="str">
        <f t="shared" si="361"/>
        <v>Chile</v>
      </c>
      <c r="AC492" s="31" t="str">
        <f t="shared" si="361"/>
        <v>Año 2020</v>
      </c>
      <c r="AD492" s="32" t="str">
        <f t="shared" si="361"/>
        <v>empresas</v>
      </c>
      <c r="AE492" s="30" t="str">
        <f t="shared" si="361"/>
        <v>Número</v>
      </c>
      <c r="AG492" s="33" t="str">
        <f t="shared" si="342"/>
        <v>Gráfico 2</v>
      </c>
      <c r="AH492" s="34" t="str">
        <f t="shared" si="352"/>
        <v>Número de Empresas Agrícultura</v>
      </c>
      <c r="AI492" s="34" t="str">
        <f t="shared" si="355"/>
        <v>Número de empleados contratados en empresas dedicadas a agricultura y/o ganadería clasificadas por el Servicio de Impuestos Internos de tamaño MICRO 3</v>
      </c>
      <c r="AJ492" s="34" t="str">
        <f t="shared" si="344"/>
        <v>Número de  Empresas del Sector Agrícola por Cultivo en la Categoría de Tamaño Específica: MICRO 3 del Servicio de Impuestos Internos de Chile para el Año 2020 (empleados)</v>
      </c>
      <c r="AK492" s="35" t="str">
        <f t="shared" si="362"/>
        <v>Año 2020</v>
      </c>
      <c r="AL492" s="34" t="str">
        <f t="shared" si="362"/>
        <v>venta estimada, empresas en agricultura, cultivos, actividad económica, agricultura, ganadería</v>
      </c>
      <c r="AM492" s="36" t="str">
        <f t="shared" si="345"/>
        <v>https://analytics.zoho.com/open-view/2395394000001128577?ZOHO_CRITERIA=%224.5%22.%22Id_Tama%C3%B1o_Espec%C3%ADfico%22%3D7</v>
      </c>
      <c r="AN492" s="44" t="str">
        <f t="shared" si="359"/>
        <v>CHL</v>
      </c>
      <c r="AO492" s="44" t="str">
        <f t="shared" si="359"/>
        <v>País</v>
      </c>
      <c r="AP492" s="34" t="str">
        <f t="shared" si="359"/>
        <v>Número de Empleados de las empresas dedicadas a una actividad económica asociada a la agricultura o la ganadería, según tamaño de la empresa.</v>
      </c>
      <c r="AQ492" s="45">
        <f t="shared" si="359"/>
        <v>44324</v>
      </c>
      <c r="AR492" s="36" t="str">
        <f t="shared" si="359"/>
        <v>Español</v>
      </c>
      <c r="AS492" s="36" t="str">
        <f t="shared" si="359"/>
        <v>Naty</v>
      </c>
      <c r="AT492" s="40" t="str">
        <f t="shared" si="359"/>
        <v>No Aplica</v>
      </c>
      <c r="AU492" s="40" t="str">
        <f t="shared" si="359"/>
        <v>No Aplica</v>
      </c>
      <c r="AV492" s="40" t="str">
        <f t="shared" si="359"/>
        <v>No Aplica</v>
      </c>
      <c r="AW492" s="35">
        <f t="shared" si="359"/>
        <v>100100000</v>
      </c>
      <c r="AX492" s="41" t="e">
        <f t="shared" si="359"/>
        <v>#REF!</v>
      </c>
      <c r="AY492" s="46" t="str">
        <f t="shared" si="359"/>
        <v>Fruta</v>
      </c>
      <c r="AZ492" s="40">
        <f t="shared" si="359"/>
        <v>38</v>
      </c>
      <c r="BA492" s="41" t="e">
        <f>+VLOOKUP($Z492,[4]!Temporalidad[[nombre]:[Columna1]],7,0)</f>
        <v>#REF!</v>
      </c>
      <c r="BB492" s="41" t="e">
        <f>+VLOOKUP($B492,[4]!Tipo_Gráfico[#Data],2,0)</f>
        <v>#REF!</v>
      </c>
      <c r="BC492" s="36" t="str">
        <f t="shared" si="354"/>
        <v>Servicio de Impuestos Internos , Ministerio de Hacienda, Chile</v>
      </c>
      <c r="BD492" s="35" t="e">
        <f>+VLOOKUP($AA492,[4]!unidad_medida[[nombre]:[Columna1]],2,0)</f>
        <v>#REF!</v>
      </c>
      <c r="BE492" s="40" t="str">
        <f t="shared" si="360"/>
        <v>No Aplica</v>
      </c>
      <c r="BF492" s="40" t="str">
        <f t="shared" si="360"/>
        <v>No Aplica</v>
      </c>
      <c r="BG492" s="40" t="str">
        <f t="shared" si="360"/>
        <v>No Aplica</v>
      </c>
      <c r="BH492" s="41" t="e">
        <f>+VLOOKUP($AP492,[4]!Responsables[#Data],3,0)</f>
        <v>#REF!</v>
      </c>
      <c r="BI492" s="41" t="e">
        <f>+VLOOKUP($AA492,[4]!unidad_medida[[nombre]:[Columna1]],5,0)</f>
        <v>#REF!</v>
      </c>
    </row>
    <row r="493" spans="1:61" ht="24" x14ac:dyDescent="0.35">
      <c r="A493" s="58" t="s">
        <v>250</v>
      </c>
      <c r="B493" s="58" t="s">
        <v>251</v>
      </c>
      <c r="C493" s="59">
        <v>4.4000000000000004</v>
      </c>
      <c r="D493" s="19">
        <f t="shared" si="348"/>
        <v>21</v>
      </c>
      <c r="E493" s="20" t="str">
        <f t="shared" si="358"/>
        <v>GR</v>
      </c>
      <c r="F493" s="21"/>
      <c r="G493" s="22"/>
      <c r="H493" s="22"/>
      <c r="I493" s="23" t="s">
        <v>48</v>
      </c>
      <c r="J493" s="24">
        <v>8</v>
      </c>
      <c r="K493" s="22"/>
      <c r="L493" s="22"/>
      <c r="M493" s="22"/>
      <c r="N493" s="22"/>
      <c r="O493" s="22"/>
      <c r="P493" s="53" t="str">
        <f t="shared" si="356"/>
        <v>Número de  Empresas del Sector Agrícola por Cultivo en la Categoría de Tamaño Específica: GRANDE 1 del Servicio de Impuestos Internos de Chile para el Año 2020 (empleados)</v>
      </c>
      <c r="Q493" s="20" t="str">
        <f t="shared" si="350"/>
        <v>Gráfico 2</v>
      </c>
      <c r="R493" s="26" t="s">
        <v>78</v>
      </c>
      <c r="S493" s="27">
        <f t="shared" si="340"/>
        <v>8</v>
      </c>
      <c r="T493" s="28"/>
      <c r="U493" s="28"/>
      <c r="V493" s="28"/>
      <c r="W493" s="28"/>
      <c r="X493" s="28"/>
      <c r="Y493" s="28"/>
      <c r="Z493" s="25" t="str">
        <f t="shared" si="357"/>
        <v>https://analytics.zoho.com/open-view/2395394000001128577?ZOHO_CRITERIA=%224.5%22.%22Id_Tama%C3%B1o_Espec%C3%ADfico%22%3D8</v>
      </c>
      <c r="AA493" s="29" t="s">
        <v>98</v>
      </c>
      <c r="AB493" s="30" t="str">
        <f t="shared" si="361"/>
        <v>Chile</v>
      </c>
      <c r="AC493" s="31" t="str">
        <f t="shared" si="361"/>
        <v>Año 2020</v>
      </c>
      <c r="AD493" s="32" t="str">
        <f t="shared" si="361"/>
        <v>empresas</v>
      </c>
      <c r="AE493" s="30" t="str">
        <f t="shared" si="361"/>
        <v>Número</v>
      </c>
      <c r="AG493" s="33" t="str">
        <f t="shared" si="342"/>
        <v>Gráfico 2</v>
      </c>
      <c r="AH493" s="34" t="str">
        <f t="shared" si="352"/>
        <v>Número de Empresas Agrícultura</v>
      </c>
      <c r="AI493" s="34" t="str">
        <f t="shared" si="355"/>
        <v>Número de empleados contratados en empresas dedicadas a agricultura y/o ganadería clasificadas por el Servicio de Impuestos Internos de tamaño GRANDE 1</v>
      </c>
      <c r="AJ493" s="34" t="str">
        <f t="shared" si="344"/>
        <v>Número de  Empresas del Sector Agrícola por Cultivo en la Categoría de Tamaño Específica: GRANDE 1 del Servicio de Impuestos Internos de Chile para el Año 2020 (empleados)</v>
      </c>
      <c r="AK493" s="35" t="str">
        <f t="shared" si="362"/>
        <v>Año 2020</v>
      </c>
      <c r="AL493" s="34" t="str">
        <f t="shared" si="362"/>
        <v>venta estimada, empresas en agricultura, cultivos, actividad económica, agricultura, ganadería</v>
      </c>
      <c r="AM493" s="36" t="str">
        <f t="shared" si="345"/>
        <v>https://analytics.zoho.com/open-view/2395394000001128577?ZOHO_CRITERIA=%224.5%22.%22Id_Tama%C3%B1o_Espec%C3%ADfico%22%3D8</v>
      </c>
      <c r="AN493" s="44" t="str">
        <f t="shared" si="359"/>
        <v>CHL</v>
      </c>
      <c r="AO493" s="44" t="str">
        <f t="shared" si="359"/>
        <v>País</v>
      </c>
      <c r="AP493" s="34" t="str">
        <f t="shared" si="359"/>
        <v>Número de Empleados de las empresas dedicadas a una actividad económica asociada a la agricultura o la ganadería, según tamaño de la empresa.</v>
      </c>
      <c r="AQ493" s="45">
        <f t="shared" si="359"/>
        <v>44324</v>
      </c>
      <c r="AR493" s="36" t="str">
        <f t="shared" si="359"/>
        <v>Español</v>
      </c>
      <c r="AS493" s="36" t="str">
        <f t="shared" si="359"/>
        <v>Naty</v>
      </c>
      <c r="AT493" s="40" t="str">
        <f t="shared" si="359"/>
        <v>No Aplica</v>
      </c>
      <c r="AU493" s="40" t="str">
        <f t="shared" si="359"/>
        <v>No Aplica</v>
      </c>
      <c r="AV493" s="40" t="str">
        <f t="shared" si="359"/>
        <v>No Aplica</v>
      </c>
      <c r="AW493" s="35">
        <f t="shared" si="359"/>
        <v>100100000</v>
      </c>
      <c r="AX493" s="41" t="e">
        <f t="shared" si="359"/>
        <v>#REF!</v>
      </c>
      <c r="AY493" s="46" t="str">
        <f t="shared" si="359"/>
        <v>Fruta</v>
      </c>
      <c r="AZ493" s="40">
        <f t="shared" si="359"/>
        <v>38</v>
      </c>
      <c r="BA493" s="41" t="e">
        <f>+VLOOKUP($Z493,[4]!Temporalidad[[nombre]:[Columna1]],7,0)</f>
        <v>#REF!</v>
      </c>
      <c r="BB493" s="41" t="e">
        <f>+VLOOKUP($B493,[4]!Tipo_Gráfico[#Data],2,0)</f>
        <v>#REF!</v>
      </c>
      <c r="BC493" s="36" t="str">
        <f t="shared" si="354"/>
        <v>Servicio de Impuestos Internos , Ministerio de Hacienda, Chile</v>
      </c>
      <c r="BD493" s="35" t="e">
        <f>+VLOOKUP($AA493,[4]!unidad_medida[[nombre]:[Columna1]],2,0)</f>
        <v>#REF!</v>
      </c>
      <c r="BE493" s="40" t="str">
        <f t="shared" si="360"/>
        <v>No Aplica</v>
      </c>
      <c r="BF493" s="40" t="str">
        <f t="shared" si="360"/>
        <v>No Aplica</v>
      </c>
      <c r="BG493" s="40" t="str">
        <f t="shared" si="360"/>
        <v>No Aplica</v>
      </c>
      <c r="BH493" s="41" t="e">
        <f>+VLOOKUP($AP493,[4]!Responsables[#Data],3,0)</f>
        <v>#REF!</v>
      </c>
      <c r="BI493" s="41" t="e">
        <f>+VLOOKUP($AA493,[4]!unidad_medida[[nombre]:[Columna1]],5,0)</f>
        <v>#REF!</v>
      </c>
    </row>
    <row r="494" spans="1:61" ht="24" x14ac:dyDescent="0.35">
      <c r="A494" s="58" t="s">
        <v>250</v>
      </c>
      <c r="B494" s="58" t="s">
        <v>251</v>
      </c>
      <c r="C494" s="59">
        <v>4.4000000000000004</v>
      </c>
      <c r="D494" s="19">
        <f t="shared" si="348"/>
        <v>22</v>
      </c>
      <c r="E494" s="20" t="str">
        <f t="shared" si="358"/>
        <v>GR</v>
      </c>
      <c r="F494" s="21"/>
      <c r="G494" s="22"/>
      <c r="H494" s="22"/>
      <c r="I494" s="23" t="s">
        <v>48</v>
      </c>
      <c r="J494" s="24">
        <v>9</v>
      </c>
      <c r="K494" s="22"/>
      <c r="L494" s="22"/>
      <c r="M494" s="22"/>
      <c r="N494" s="22"/>
      <c r="O494" s="22"/>
      <c r="P494" s="53" t="str">
        <f t="shared" si="356"/>
        <v>Número de  Empresas del Sector Agrícola por Cultivo en la Categoría de Tamaño Específica: PEQUEÑA 1 del Servicio de Impuestos Internos de Chile para el Año 2020 (empleados)</v>
      </c>
      <c r="Q494" s="20" t="str">
        <f t="shared" si="350"/>
        <v>Gráfico 2</v>
      </c>
      <c r="R494" s="26" t="s">
        <v>80</v>
      </c>
      <c r="S494" s="27">
        <f t="shared" si="340"/>
        <v>9</v>
      </c>
      <c r="T494" s="28"/>
      <c r="U494" s="28"/>
      <c r="V494" s="28"/>
      <c r="W494" s="28"/>
      <c r="X494" s="28"/>
      <c r="Y494" s="28"/>
      <c r="Z494" s="25" t="str">
        <f t="shared" si="357"/>
        <v>https://analytics.zoho.com/open-view/2395394000001128577?ZOHO_CRITERIA=%224.5%22.%22Id_Tama%C3%B1o_Espec%C3%ADfico%22%3D9</v>
      </c>
      <c r="AA494" s="29" t="s">
        <v>99</v>
      </c>
      <c r="AB494" s="30" t="str">
        <f t="shared" si="361"/>
        <v>Chile</v>
      </c>
      <c r="AC494" s="31" t="str">
        <f t="shared" si="361"/>
        <v>Año 2020</v>
      </c>
      <c r="AD494" s="32" t="str">
        <f t="shared" si="361"/>
        <v>empresas</v>
      </c>
      <c r="AE494" s="30" t="str">
        <f t="shared" si="361"/>
        <v>Número</v>
      </c>
      <c r="AG494" s="33" t="str">
        <f t="shared" si="342"/>
        <v>Gráfico 2</v>
      </c>
      <c r="AH494" s="34" t="str">
        <f t="shared" si="352"/>
        <v>Número de Empresas Agrícultura</v>
      </c>
      <c r="AI494" s="34" t="str">
        <f t="shared" si="355"/>
        <v>Número de empleados contratados en empresas dedicadas a agricultura y/o ganadería clasificadas por el Servicio de Impuestos Internos de tamaño PEQUEÑA 1</v>
      </c>
      <c r="AJ494" s="34" t="str">
        <f t="shared" si="344"/>
        <v>Número de  Empresas del Sector Agrícola por Cultivo en la Categoría de Tamaño Específica: PEQUEÑA 1 del Servicio de Impuestos Internos de Chile para el Año 2020 (empleados)</v>
      </c>
      <c r="AK494" s="35" t="str">
        <f t="shared" si="362"/>
        <v>Año 2020</v>
      </c>
      <c r="AL494" s="34" t="str">
        <f t="shared" si="362"/>
        <v>venta estimada, empresas en agricultura, cultivos, actividad económica, agricultura, ganadería</v>
      </c>
      <c r="AM494" s="36" t="str">
        <f t="shared" si="345"/>
        <v>https://analytics.zoho.com/open-view/2395394000001128577?ZOHO_CRITERIA=%224.5%22.%22Id_Tama%C3%B1o_Espec%C3%ADfico%22%3D9</v>
      </c>
      <c r="AN494" s="44" t="str">
        <f t="shared" si="359"/>
        <v>CHL</v>
      </c>
      <c r="AO494" s="44" t="str">
        <f t="shared" si="359"/>
        <v>País</v>
      </c>
      <c r="AP494" s="34" t="str">
        <f t="shared" si="359"/>
        <v>Número de Empleados de las empresas dedicadas a una actividad económica asociada a la agricultura o la ganadería, según tamaño de la empresa.</v>
      </c>
      <c r="AQ494" s="45">
        <f t="shared" si="359"/>
        <v>44324</v>
      </c>
      <c r="AR494" s="36" t="str">
        <f t="shared" si="359"/>
        <v>Español</v>
      </c>
      <c r="AS494" s="36" t="str">
        <f t="shared" si="359"/>
        <v>Naty</v>
      </c>
      <c r="AT494" s="40" t="str">
        <f t="shared" si="359"/>
        <v>No Aplica</v>
      </c>
      <c r="AU494" s="40" t="str">
        <f t="shared" si="359"/>
        <v>No Aplica</v>
      </c>
      <c r="AV494" s="40" t="str">
        <f t="shared" si="359"/>
        <v>No Aplica</v>
      </c>
      <c r="AW494" s="35">
        <f t="shared" si="359"/>
        <v>100100000</v>
      </c>
      <c r="AX494" s="41" t="e">
        <f t="shared" si="359"/>
        <v>#REF!</v>
      </c>
      <c r="AY494" s="46" t="str">
        <f t="shared" si="359"/>
        <v>Fruta</v>
      </c>
      <c r="AZ494" s="40">
        <f t="shared" si="359"/>
        <v>38</v>
      </c>
      <c r="BA494" s="41" t="e">
        <f>+VLOOKUP($Z494,[4]!Temporalidad[[nombre]:[Columna1]],7,0)</f>
        <v>#REF!</v>
      </c>
      <c r="BB494" s="41" t="e">
        <f>+VLOOKUP($B494,[4]!Tipo_Gráfico[#Data],2,0)</f>
        <v>#REF!</v>
      </c>
      <c r="BC494" s="36" t="str">
        <f t="shared" si="354"/>
        <v>Servicio de Impuestos Internos , Ministerio de Hacienda, Chile</v>
      </c>
      <c r="BD494" s="35" t="e">
        <f>+VLOOKUP($AA494,[4]!unidad_medida[[nombre]:[Columna1]],2,0)</f>
        <v>#REF!</v>
      </c>
      <c r="BE494" s="40" t="str">
        <f t="shared" si="360"/>
        <v>No Aplica</v>
      </c>
      <c r="BF494" s="40" t="str">
        <f t="shared" si="360"/>
        <v>No Aplica</v>
      </c>
      <c r="BG494" s="40" t="str">
        <f t="shared" si="360"/>
        <v>No Aplica</v>
      </c>
      <c r="BH494" s="41" t="e">
        <f>+VLOOKUP($AP494,[4]!Responsables[#Data],3,0)</f>
        <v>#REF!</v>
      </c>
      <c r="BI494" s="41" t="e">
        <f>+VLOOKUP($AA494,[4]!unidad_medida[[nombre]:[Columna1]],5,0)</f>
        <v>#REF!</v>
      </c>
    </row>
    <row r="495" spans="1:61" ht="24" x14ac:dyDescent="0.35">
      <c r="A495" s="58" t="s">
        <v>250</v>
      </c>
      <c r="B495" s="58" t="s">
        <v>251</v>
      </c>
      <c r="C495" s="59">
        <v>4.4000000000000004</v>
      </c>
      <c r="D495" s="19">
        <f t="shared" si="348"/>
        <v>23</v>
      </c>
      <c r="E495" s="20" t="str">
        <f t="shared" si="358"/>
        <v>GR</v>
      </c>
      <c r="F495" s="21"/>
      <c r="G495" s="22"/>
      <c r="H495" s="22"/>
      <c r="I495" s="23" t="s">
        <v>48</v>
      </c>
      <c r="J495" s="24">
        <v>10</v>
      </c>
      <c r="K495" s="22"/>
      <c r="L495" s="22"/>
      <c r="M495" s="22"/>
      <c r="N495" s="22"/>
      <c r="O495" s="22"/>
      <c r="P495" s="53" t="str">
        <f t="shared" si="356"/>
        <v>Número de  Empresas del Sector Agrícola por Cultivo en la Categoría de Tamaño Específica: MEDIANA 2 del Servicio de Impuestos Internos de Chile para el Año 2020 (empleados)</v>
      </c>
      <c r="Q495" s="20" t="str">
        <f t="shared" si="350"/>
        <v>Gráfico 2</v>
      </c>
      <c r="R495" s="26" t="s">
        <v>82</v>
      </c>
      <c r="S495" s="27">
        <f t="shared" si="340"/>
        <v>10</v>
      </c>
      <c r="T495" s="28"/>
      <c r="U495" s="28"/>
      <c r="V495" s="28"/>
      <c r="W495" s="28"/>
      <c r="X495" s="28"/>
      <c r="Y495" s="28"/>
      <c r="Z495" s="25" t="str">
        <f t="shared" si="357"/>
        <v>https://analytics.zoho.com/open-view/2395394000001128577?ZOHO_CRITERIA=%224.5%22.%22Id_Tama%C3%B1o_Espec%C3%ADfico%22%3D10</v>
      </c>
      <c r="AA495" s="29" t="s">
        <v>100</v>
      </c>
      <c r="AB495" s="30" t="str">
        <f t="shared" si="361"/>
        <v>Chile</v>
      </c>
      <c r="AC495" s="31" t="str">
        <f t="shared" si="361"/>
        <v>Año 2020</v>
      </c>
      <c r="AD495" s="32" t="str">
        <f t="shared" si="361"/>
        <v>empresas</v>
      </c>
      <c r="AE495" s="30" t="str">
        <f t="shared" si="361"/>
        <v>Número</v>
      </c>
      <c r="AG495" s="33" t="str">
        <f t="shared" si="342"/>
        <v>Gráfico 2</v>
      </c>
      <c r="AH495" s="34" t="str">
        <f t="shared" si="352"/>
        <v>Número de Empresas Agrícultura</v>
      </c>
      <c r="AI495" s="34" t="str">
        <f t="shared" si="355"/>
        <v>Número de empleados contratados en empresas dedicadas a agricultura y/o ganadería clasificadas por el Servicio de Impuestos Internos de tamaño MEDIANA 2</v>
      </c>
      <c r="AJ495" s="34" t="str">
        <f t="shared" si="344"/>
        <v>Número de  Empresas del Sector Agrícola por Cultivo en la Categoría de Tamaño Específica: MEDIANA 2 del Servicio de Impuestos Internos de Chile para el Año 2020 (empleados)</v>
      </c>
      <c r="AK495" s="35" t="str">
        <f t="shared" si="362"/>
        <v>Año 2020</v>
      </c>
      <c r="AL495" s="34" t="str">
        <f t="shared" si="362"/>
        <v>venta estimada, empresas en agricultura, cultivos, actividad económica, agricultura, ganadería</v>
      </c>
      <c r="AM495" s="36" t="str">
        <f t="shared" si="345"/>
        <v>https://analytics.zoho.com/open-view/2395394000001128577?ZOHO_CRITERIA=%224.5%22.%22Id_Tama%C3%B1o_Espec%C3%ADfico%22%3D10</v>
      </c>
      <c r="AN495" s="44" t="str">
        <f t="shared" si="359"/>
        <v>CHL</v>
      </c>
      <c r="AO495" s="44" t="str">
        <f t="shared" si="359"/>
        <v>País</v>
      </c>
      <c r="AP495" s="34" t="str">
        <f t="shared" si="359"/>
        <v>Número de Empleados de las empresas dedicadas a una actividad económica asociada a la agricultura o la ganadería, según tamaño de la empresa.</v>
      </c>
      <c r="AQ495" s="45">
        <f t="shared" si="359"/>
        <v>44324</v>
      </c>
      <c r="AR495" s="36" t="str">
        <f t="shared" si="359"/>
        <v>Español</v>
      </c>
      <c r="AS495" s="36" t="str">
        <f t="shared" si="359"/>
        <v>Naty</v>
      </c>
      <c r="AT495" s="40" t="str">
        <f t="shared" si="359"/>
        <v>No Aplica</v>
      </c>
      <c r="AU495" s="40" t="str">
        <f t="shared" si="359"/>
        <v>No Aplica</v>
      </c>
      <c r="AV495" s="40" t="str">
        <f t="shared" si="359"/>
        <v>No Aplica</v>
      </c>
      <c r="AW495" s="35">
        <f t="shared" si="359"/>
        <v>100100000</v>
      </c>
      <c r="AX495" s="41" t="e">
        <f t="shared" si="359"/>
        <v>#REF!</v>
      </c>
      <c r="AY495" s="46" t="str">
        <f t="shared" si="359"/>
        <v>Fruta</v>
      </c>
      <c r="AZ495" s="40">
        <f t="shared" si="359"/>
        <v>38</v>
      </c>
      <c r="BA495" s="41" t="e">
        <f>+VLOOKUP($Z495,[4]!Temporalidad[[nombre]:[Columna1]],7,0)</f>
        <v>#REF!</v>
      </c>
      <c r="BB495" s="41" t="e">
        <f>+VLOOKUP($B495,[4]!Tipo_Gráfico[#Data],2,0)</f>
        <v>#REF!</v>
      </c>
      <c r="BC495" s="36" t="str">
        <f t="shared" si="354"/>
        <v>Servicio de Impuestos Internos , Ministerio de Hacienda, Chile</v>
      </c>
      <c r="BD495" s="35" t="e">
        <f>+VLOOKUP($AA495,[4]!unidad_medida[[nombre]:[Columna1]],2,0)</f>
        <v>#REF!</v>
      </c>
      <c r="BE495" s="40" t="str">
        <f t="shared" si="360"/>
        <v>No Aplica</v>
      </c>
      <c r="BF495" s="40" t="str">
        <f t="shared" si="360"/>
        <v>No Aplica</v>
      </c>
      <c r="BG495" s="40" t="str">
        <f t="shared" si="360"/>
        <v>No Aplica</v>
      </c>
      <c r="BH495" s="41" t="e">
        <f>+VLOOKUP($AP495,[4]!Responsables[#Data],3,0)</f>
        <v>#REF!</v>
      </c>
      <c r="BI495" s="41" t="e">
        <f>+VLOOKUP($AA495,[4]!unidad_medida[[nombre]:[Columna1]],5,0)</f>
        <v>#REF!</v>
      </c>
    </row>
    <row r="496" spans="1:61" ht="24" x14ac:dyDescent="0.35">
      <c r="A496" s="58" t="s">
        <v>250</v>
      </c>
      <c r="B496" s="58" t="s">
        <v>251</v>
      </c>
      <c r="C496" s="59">
        <v>4.4000000000000004</v>
      </c>
      <c r="D496" s="19">
        <f t="shared" si="348"/>
        <v>24</v>
      </c>
      <c r="E496" s="20" t="str">
        <f t="shared" si="358"/>
        <v>GR</v>
      </c>
      <c r="F496" s="21"/>
      <c r="G496" s="22"/>
      <c r="H496" s="22"/>
      <c r="I496" s="23" t="s">
        <v>48</v>
      </c>
      <c r="J496" s="24">
        <v>11</v>
      </c>
      <c r="K496" s="22"/>
      <c r="L496" s="22"/>
      <c r="M496" s="22"/>
      <c r="N496" s="22"/>
      <c r="O496" s="22"/>
      <c r="P496" s="53" t="str">
        <f t="shared" si="356"/>
        <v>Número de  Empresas del Sector Agrícola por Cultivo en la Categoría de Tamaño Específica: GRANDE 2 del Servicio de Impuestos Internos de Chile para el Año 2020 (empleados)</v>
      </c>
      <c r="Q496" s="20" t="str">
        <f t="shared" si="350"/>
        <v>Gráfico 2</v>
      </c>
      <c r="R496" s="26" t="s">
        <v>84</v>
      </c>
      <c r="S496" s="27">
        <f t="shared" si="340"/>
        <v>11</v>
      </c>
      <c r="T496" s="28"/>
      <c r="U496" s="28"/>
      <c r="V496" s="28"/>
      <c r="W496" s="28"/>
      <c r="X496" s="28"/>
      <c r="Y496" s="28"/>
      <c r="Z496" s="25" t="str">
        <f t="shared" si="357"/>
        <v>https://analytics.zoho.com/open-view/2395394000001128577?ZOHO_CRITERIA=%224.5%22.%22Id_Tama%C3%B1o_Espec%C3%ADfico%22%3D11</v>
      </c>
      <c r="AA496" s="29" t="s">
        <v>101</v>
      </c>
      <c r="AB496" s="30" t="str">
        <f t="shared" si="361"/>
        <v>Chile</v>
      </c>
      <c r="AC496" s="31" t="str">
        <f t="shared" si="361"/>
        <v>Año 2020</v>
      </c>
      <c r="AD496" s="32" t="str">
        <f t="shared" si="361"/>
        <v>empresas</v>
      </c>
      <c r="AE496" s="30" t="str">
        <f t="shared" si="361"/>
        <v>Número</v>
      </c>
      <c r="AG496" s="33" t="str">
        <f t="shared" si="342"/>
        <v>Gráfico 2</v>
      </c>
      <c r="AH496" s="34" t="str">
        <f t="shared" si="352"/>
        <v>Número de Empresas Agrícultura</v>
      </c>
      <c r="AI496" s="34" t="str">
        <f t="shared" si="355"/>
        <v>Número de empleados contratados en empresas dedicadas a agricultura y/o ganadería clasificadas por el Servicio de Impuestos Internos de tamaño GRANDE 2</v>
      </c>
      <c r="AJ496" s="34" t="str">
        <f t="shared" si="344"/>
        <v>Número de  Empresas del Sector Agrícola por Cultivo en la Categoría de Tamaño Específica: GRANDE 2 del Servicio de Impuestos Internos de Chile para el Año 2020 (empleados)</v>
      </c>
      <c r="AK496" s="35" t="str">
        <f t="shared" si="362"/>
        <v>Año 2020</v>
      </c>
      <c r="AL496" s="34" t="str">
        <f t="shared" si="362"/>
        <v>venta estimada, empresas en agricultura, cultivos, actividad económica, agricultura, ganadería</v>
      </c>
      <c r="AM496" s="36" t="str">
        <f t="shared" si="345"/>
        <v>https://analytics.zoho.com/open-view/2395394000001128577?ZOHO_CRITERIA=%224.5%22.%22Id_Tama%C3%B1o_Espec%C3%ADfico%22%3D11</v>
      </c>
      <c r="AN496" s="44" t="str">
        <f t="shared" si="359"/>
        <v>CHL</v>
      </c>
      <c r="AO496" s="44" t="str">
        <f t="shared" si="359"/>
        <v>País</v>
      </c>
      <c r="AP496" s="34" t="str">
        <f t="shared" si="359"/>
        <v>Número de Empleados de las empresas dedicadas a una actividad económica asociada a la agricultura o la ganadería, según tamaño de la empresa.</v>
      </c>
      <c r="AQ496" s="45">
        <f t="shared" si="359"/>
        <v>44324</v>
      </c>
      <c r="AR496" s="36" t="str">
        <f t="shared" si="359"/>
        <v>Español</v>
      </c>
      <c r="AS496" s="36" t="str">
        <f t="shared" si="359"/>
        <v>Naty</v>
      </c>
      <c r="AT496" s="40" t="str">
        <f t="shared" si="359"/>
        <v>No Aplica</v>
      </c>
      <c r="AU496" s="40" t="str">
        <f t="shared" si="359"/>
        <v>No Aplica</v>
      </c>
      <c r="AV496" s="40" t="str">
        <f t="shared" si="359"/>
        <v>No Aplica</v>
      </c>
      <c r="AW496" s="35">
        <f t="shared" si="359"/>
        <v>100100000</v>
      </c>
      <c r="AX496" s="41" t="e">
        <f t="shared" si="359"/>
        <v>#REF!</v>
      </c>
      <c r="AY496" s="46" t="str">
        <f t="shared" si="359"/>
        <v>Fruta</v>
      </c>
      <c r="AZ496" s="40">
        <f t="shared" si="359"/>
        <v>38</v>
      </c>
      <c r="BA496" s="41" t="e">
        <f>+VLOOKUP($Z496,[4]!Temporalidad[[nombre]:[Columna1]],7,0)</f>
        <v>#REF!</v>
      </c>
      <c r="BB496" s="41" t="e">
        <f>+VLOOKUP($B496,[4]!Tipo_Gráfico[#Data],2,0)</f>
        <v>#REF!</v>
      </c>
      <c r="BC496" s="36" t="str">
        <f t="shared" si="354"/>
        <v>Servicio de Impuestos Internos , Ministerio de Hacienda, Chile</v>
      </c>
      <c r="BD496" s="35" t="e">
        <f>+VLOOKUP($AA496,[4]!unidad_medida[[nombre]:[Columna1]],2,0)</f>
        <v>#REF!</v>
      </c>
      <c r="BE496" s="40" t="str">
        <f t="shared" si="360"/>
        <v>No Aplica</v>
      </c>
      <c r="BF496" s="40" t="str">
        <f t="shared" si="360"/>
        <v>No Aplica</v>
      </c>
      <c r="BG496" s="40" t="str">
        <f t="shared" si="360"/>
        <v>No Aplica</v>
      </c>
      <c r="BH496" s="41" t="e">
        <f>+VLOOKUP($AP496,[4]!Responsables[#Data],3,0)</f>
        <v>#REF!</v>
      </c>
      <c r="BI496" s="41" t="e">
        <f>+VLOOKUP($AA496,[4]!unidad_medida[[nombre]:[Columna1]],5,0)</f>
        <v>#REF!</v>
      </c>
    </row>
    <row r="497" spans="1:61" ht="24" x14ac:dyDescent="0.35">
      <c r="A497" s="58" t="s">
        <v>250</v>
      </c>
      <c r="B497" s="58" t="s">
        <v>251</v>
      </c>
      <c r="C497" s="59">
        <v>4.4000000000000004</v>
      </c>
      <c r="D497" s="19">
        <f t="shared" si="348"/>
        <v>25</v>
      </c>
      <c r="E497" s="20" t="str">
        <f t="shared" si="358"/>
        <v>GR</v>
      </c>
      <c r="F497" s="21"/>
      <c r="G497" s="22"/>
      <c r="H497" s="22"/>
      <c r="I497" s="23" t="s">
        <v>48</v>
      </c>
      <c r="J497" s="24">
        <v>12</v>
      </c>
      <c r="K497" s="22"/>
      <c r="L497" s="22"/>
      <c r="M497" s="22"/>
      <c r="N497" s="22"/>
      <c r="O497" s="22"/>
      <c r="P497" s="53" t="str">
        <f t="shared" si="356"/>
        <v>Número de  Empresas del Sector Agrícola por Cultivo en la Categoría de Tamaño Específica: GRANDE 4 del Servicio de Impuestos Internos de Chile para el Año 2020 (empleados)</v>
      </c>
      <c r="Q497" s="20" t="str">
        <f t="shared" si="350"/>
        <v>Gráfico 2</v>
      </c>
      <c r="R497" s="26" t="s">
        <v>86</v>
      </c>
      <c r="S497" s="27">
        <f t="shared" si="340"/>
        <v>12</v>
      </c>
      <c r="T497" s="28"/>
      <c r="U497" s="28"/>
      <c r="V497" s="28"/>
      <c r="W497" s="28"/>
      <c r="X497" s="28"/>
      <c r="Y497" s="28"/>
      <c r="Z497" s="25" t="str">
        <f t="shared" si="357"/>
        <v>https://analytics.zoho.com/open-view/2395394000001128577?ZOHO_CRITERIA=%224.5%22.%22Id_Tama%C3%B1o_Espec%C3%ADfico%22%3D12</v>
      </c>
      <c r="AA497" s="29" t="s">
        <v>102</v>
      </c>
      <c r="AB497" s="30" t="str">
        <f t="shared" si="361"/>
        <v>Chile</v>
      </c>
      <c r="AC497" s="31" t="str">
        <f t="shared" si="361"/>
        <v>Año 2020</v>
      </c>
      <c r="AD497" s="32" t="str">
        <f t="shared" si="361"/>
        <v>empresas</v>
      </c>
      <c r="AE497" s="30" t="str">
        <f t="shared" si="361"/>
        <v>Número</v>
      </c>
      <c r="AG497" s="33" t="str">
        <f t="shared" si="342"/>
        <v>Gráfico 2</v>
      </c>
      <c r="AH497" s="34" t="str">
        <f t="shared" si="352"/>
        <v>Número de Empresas Agrícultura</v>
      </c>
      <c r="AI497" s="34" t="str">
        <f t="shared" si="355"/>
        <v>Número de empleados contratados en empresas dedicadas a agricultura y/o ganadería clasificadas por el Servicio de Impuestos Internos de tamaño GRANDE 4</v>
      </c>
      <c r="AJ497" s="34" t="str">
        <f t="shared" si="344"/>
        <v>Número de  Empresas del Sector Agrícola por Cultivo en la Categoría de Tamaño Específica: GRANDE 4 del Servicio de Impuestos Internos de Chile para el Año 2020 (empleados)</v>
      </c>
      <c r="AK497" s="35" t="str">
        <f t="shared" si="362"/>
        <v>Año 2020</v>
      </c>
      <c r="AL497" s="34" t="str">
        <f t="shared" si="362"/>
        <v>venta estimada, empresas en agricultura, cultivos, actividad económica, agricultura, ganadería</v>
      </c>
      <c r="AM497" s="36" t="str">
        <f t="shared" si="345"/>
        <v>https://analytics.zoho.com/open-view/2395394000001128577?ZOHO_CRITERIA=%224.5%22.%22Id_Tama%C3%B1o_Espec%C3%ADfico%22%3D12</v>
      </c>
      <c r="AN497" s="44" t="str">
        <f t="shared" si="359"/>
        <v>CHL</v>
      </c>
      <c r="AO497" s="44" t="str">
        <f t="shared" si="359"/>
        <v>País</v>
      </c>
      <c r="AP497" s="34" t="str">
        <f t="shared" si="359"/>
        <v>Número de Empleados de las empresas dedicadas a una actividad económica asociada a la agricultura o la ganadería, según tamaño de la empresa.</v>
      </c>
      <c r="AQ497" s="45">
        <f t="shared" si="359"/>
        <v>44324</v>
      </c>
      <c r="AR497" s="36" t="str">
        <f t="shared" si="359"/>
        <v>Español</v>
      </c>
      <c r="AS497" s="36" t="str">
        <f t="shared" si="359"/>
        <v>Naty</v>
      </c>
      <c r="AT497" s="40" t="str">
        <f t="shared" si="359"/>
        <v>No Aplica</v>
      </c>
      <c r="AU497" s="40" t="str">
        <f t="shared" si="359"/>
        <v>No Aplica</v>
      </c>
      <c r="AV497" s="40" t="str">
        <f t="shared" si="359"/>
        <v>No Aplica</v>
      </c>
      <c r="AW497" s="35">
        <f t="shared" si="359"/>
        <v>100100000</v>
      </c>
      <c r="AX497" s="41" t="e">
        <f t="shared" si="359"/>
        <v>#REF!</v>
      </c>
      <c r="AY497" s="46" t="str">
        <f t="shared" si="359"/>
        <v>Fruta</v>
      </c>
      <c r="AZ497" s="40">
        <f t="shared" si="359"/>
        <v>38</v>
      </c>
      <c r="BA497" s="41" t="e">
        <f>+VLOOKUP($Z497,[4]!Temporalidad[[nombre]:[Columna1]],7,0)</f>
        <v>#REF!</v>
      </c>
      <c r="BB497" s="41" t="e">
        <f>+VLOOKUP($B497,[4]!Tipo_Gráfico[#Data],2,0)</f>
        <v>#REF!</v>
      </c>
      <c r="BC497" s="36" t="str">
        <f t="shared" si="354"/>
        <v>Servicio de Impuestos Internos , Ministerio de Hacienda, Chile</v>
      </c>
      <c r="BD497" s="35" t="e">
        <f>+VLOOKUP($AA497,[4]!unidad_medida[[nombre]:[Columna1]],2,0)</f>
        <v>#REF!</v>
      </c>
      <c r="BE497" s="40" t="str">
        <f t="shared" si="360"/>
        <v>No Aplica</v>
      </c>
      <c r="BF497" s="40" t="str">
        <f t="shared" si="360"/>
        <v>No Aplica</v>
      </c>
      <c r="BG497" s="40" t="str">
        <f t="shared" si="360"/>
        <v>No Aplica</v>
      </c>
      <c r="BH497" s="41" t="e">
        <f>+VLOOKUP($AP497,[4]!Responsables[#Data],3,0)</f>
        <v>#REF!</v>
      </c>
      <c r="BI497" s="41" t="e">
        <f>+VLOOKUP($AA497,[4]!unidad_medida[[nombre]:[Columna1]],5,0)</f>
        <v>#REF!</v>
      </c>
    </row>
    <row r="498" spans="1:61" ht="24" x14ac:dyDescent="0.35">
      <c r="A498" s="58" t="s">
        <v>250</v>
      </c>
      <c r="B498" s="58" t="s">
        <v>251</v>
      </c>
      <c r="C498" s="59">
        <v>4.4000000000000004</v>
      </c>
      <c r="D498" s="19">
        <f t="shared" si="348"/>
        <v>26</v>
      </c>
      <c r="E498" s="20" t="str">
        <f t="shared" si="358"/>
        <v>GR</v>
      </c>
      <c r="F498" s="21"/>
      <c r="G498" s="22"/>
      <c r="H498" s="22"/>
      <c r="I498" s="23" t="s">
        <v>48</v>
      </c>
      <c r="J498" s="24">
        <v>13</v>
      </c>
      <c r="K498" s="22"/>
      <c r="L498" s="22"/>
      <c r="M498" s="22"/>
      <c r="N498" s="22"/>
      <c r="O498" s="22"/>
      <c r="P498" s="53" t="str">
        <f t="shared" si="356"/>
        <v>Número de  Empresas del Sector Agrícola por Cultivo en la Categoría de Tamaño Específica: GRANDE 3 del Servicio de Impuestos Internos de Chile para el Año 2020 (empleados)</v>
      </c>
      <c r="Q498" s="20" t="str">
        <f t="shared" si="350"/>
        <v>Gráfico 2</v>
      </c>
      <c r="R498" s="26" t="s">
        <v>88</v>
      </c>
      <c r="S498" s="27">
        <f t="shared" si="340"/>
        <v>13</v>
      </c>
      <c r="T498" s="28"/>
      <c r="U498" s="28"/>
      <c r="V498" s="28"/>
      <c r="W498" s="28"/>
      <c r="X498" s="28"/>
      <c r="Y498" s="28"/>
      <c r="Z498" s="25" t="str">
        <f t="shared" si="357"/>
        <v>https://analytics.zoho.com/open-view/2395394000001128577?ZOHO_CRITERIA=%224.5%22.%22Id_Tama%C3%B1o_Espec%C3%ADfico%22%3D13</v>
      </c>
      <c r="AA498" s="29" t="s">
        <v>103</v>
      </c>
      <c r="AB498" s="30" t="str">
        <f t="shared" si="361"/>
        <v>Chile</v>
      </c>
      <c r="AC498" s="31" t="str">
        <f t="shared" si="361"/>
        <v>Año 2020</v>
      </c>
      <c r="AD498" s="32" t="str">
        <f t="shared" si="361"/>
        <v>empresas</v>
      </c>
      <c r="AE498" s="30" t="str">
        <f t="shared" si="361"/>
        <v>Número</v>
      </c>
      <c r="AG498" s="33" t="str">
        <f t="shared" si="342"/>
        <v>Gráfico 2</v>
      </c>
      <c r="AH498" s="34" t="str">
        <f t="shared" si="352"/>
        <v>Número de Empresas Agrícultura</v>
      </c>
      <c r="AI498" s="34" t="str">
        <f t="shared" si="355"/>
        <v>Número de empleados contratados en empresas dedicadas a agricultura y/o ganadería clasificadas por el Servicio de Impuestos Internos de tamaño GRANDE 3</v>
      </c>
      <c r="AJ498" s="34" t="str">
        <f t="shared" si="344"/>
        <v>Número de  Empresas del Sector Agrícola por Cultivo en la Categoría de Tamaño Específica: GRANDE 3 del Servicio de Impuestos Internos de Chile para el Año 2020 (empleados)</v>
      </c>
      <c r="AK498" s="35" t="str">
        <f t="shared" si="362"/>
        <v>Año 2020</v>
      </c>
      <c r="AL498" s="34" t="str">
        <f t="shared" si="362"/>
        <v>venta estimada, empresas en agricultura, cultivos, actividad económica, agricultura, ganadería</v>
      </c>
      <c r="AM498" s="36" t="str">
        <f t="shared" si="345"/>
        <v>https://analytics.zoho.com/open-view/2395394000001128577?ZOHO_CRITERIA=%224.5%22.%22Id_Tama%C3%B1o_Espec%C3%ADfico%22%3D13</v>
      </c>
      <c r="AN498" s="44" t="str">
        <f t="shared" si="359"/>
        <v>CHL</v>
      </c>
      <c r="AO498" s="44" t="str">
        <f t="shared" si="359"/>
        <v>País</v>
      </c>
      <c r="AP498" s="34" t="str">
        <f t="shared" si="359"/>
        <v>Número de Empleados de las empresas dedicadas a una actividad económica asociada a la agricultura o la ganadería, según tamaño de la empresa.</v>
      </c>
      <c r="AQ498" s="45">
        <f t="shared" si="359"/>
        <v>44324</v>
      </c>
      <c r="AR498" s="36" t="str">
        <f t="shared" si="359"/>
        <v>Español</v>
      </c>
      <c r="AS498" s="36" t="str">
        <f t="shared" si="359"/>
        <v>Naty</v>
      </c>
      <c r="AT498" s="40" t="str">
        <f t="shared" si="359"/>
        <v>No Aplica</v>
      </c>
      <c r="AU498" s="40" t="str">
        <f t="shared" si="359"/>
        <v>No Aplica</v>
      </c>
      <c r="AV498" s="40" t="str">
        <f t="shared" si="359"/>
        <v>No Aplica</v>
      </c>
      <c r="AW498" s="35">
        <f t="shared" si="359"/>
        <v>100100000</v>
      </c>
      <c r="AX498" s="41" t="e">
        <f t="shared" si="359"/>
        <v>#REF!</v>
      </c>
      <c r="AY498" s="46" t="str">
        <f t="shared" si="359"/>
        <v>Fruta</v>
      </c>
      <c r="AZ498" s="40">
        <f t="shared" si="359"/>
        <v>38</v>
      </c>
      <c r="BA498" s="41" t="e">
        <f>+VLOOKUP($Z498,[4]!Temporalidad[[nombre]:[Columna1]],7,0)</f>
        <v>#REF!</v>
      </c>
      <c r="BB498" s="41" t="e">
        <f>+VLOOKUP($B498,[4]!Tipo_Gráfico[#Data],2,0)</f>
        <v>#REF!</v>
      </c>
      <c r="BC498" s="36" t="str">
        <f t="shared" si="354"/>
        <v>Servicio de Impuestos Internos , Ministerio de Hacienda, Chile</v>
      </c>
      <c r="BD498" s="35" t="e">
        <f>+VLOOKUP($AA498,[4]!unidad_medida[[nombre]:[Columna1]],2,0)</f>
        <v>#REF!</v>
      </c>
      <c r="BE498" s="40" t="str">
        <f t="shared" si="360"/>
        <v>No Aplica</v>
      </c>
      <c r="BF498" s="40" t="str">
        <f t="shared" si="360"/>
        <v>No Aplica</v>
      </c>
      <c r="BG498" s="40" t="str">
        <f t="shared" si="360"/>
        <v>No Aplica</v>
      </c>
      <c r="BH498" s="41" t="e">
        <f>+VLOOKUP($AP498,[4]!Responsables[#Data],3,0)</f>
        <v>#REF!</v>
      </c>
      <c r="BI498" s="41" t="e">
        <f>+VLOOKUP($AA498,[4]!unidad_medida[[nombre]:[Columna1]],5,0)</f>
        <v>#REF!</v>
      </c>
    </row>
    <row r="499" spans="1:61" ht="24" x14ac:dyDescent="0.35">
      <c r="A499" s="58" t="s">
        <v>250</v>
      </c>
      <c r="B499" s="58" t="s">
        <v>251</v>
      </c>
      <c r="C499" s="59">
        <v>4.4000000000000004</v>
      </c>
      <c r="D499" s="19">
        <f t="shared" si="348"/>
        <v>27</v>
      </c>
      <c r="E499" s="20" t="str">
        <f t="shared" si="358"/>
        <v>GR</v>
      </c>
      <c r="F499" s="21"/>
      <c r="G499" s="22"/>
      <c r="H499" s="23" t="s">
        <v>48</v>
      </c>
      <c r="I499" s="22"/>
      <c r="J499" s="24">
        <v>1</v>
      </c>
      <c r="K499" s="22"/>
      <c r="L499" s="22"/>
      <c r="M499" s="22"/>
      <c r="N499" s="22"/>
      <c r="O499" s="22"/>
      <c r="P499" s="53" t="str">
        <f>+"Ventas Estimadas de Empresas del Sector Agrícola por Tipo de Cultivo en la Categoría de Tamaño Específica: "&amp;R499&amp;" del Servicio de Impuestos Internos de Chile para el Año 2020 (USD)"</f>
        <v>Ventas Estimadas de Empresas del Sector Agrícola por Tipo de Cultivo en la Categoría de Tamaño Específica: SIN VENTAS del Servicio de Impuestos Internos de Chile para el Año 2020 (USD)</v>
      </c>
      <c r="Q499" s="20" t="s">
        <v>104</v>
      </c>
      <c r="R499" s="26" t="s">
        <v>50</v>
      </c>
      <c r="S499" s="27">
        <f t="shared" si="340"/>
        <v>1</v>
      </c>
      <c r="T499" s="28"/>
      <c r="U499" s="28"/>
      <c r="V499" s="28"/>
      <c r="W499" s="28"/>
      <c r="X499" s="28"/>
      <c r="Y499" s="28"/>
      <c r="Z499" s="25" t="str">
        <f>+"https://analytics.zoho.com/open-view/2395394000001128894?ZOHO_CRITERIA=%224.5%22.%22Id_Tama%C3%B1o_Espec%C3%ADfico%22%3D"&amp;S499</f>
        <v>https://analytics.zoho.com/open-view/2395394000001128894?ZOHO_CRITERIA=%224.5%22.%22Id_Tama%C3%B1o_Espec%C3%ADfico%22%3D1</v>
      </c>
      <c r="AA499" s="29" t="s">
        <v>105</v>
      </c>
      <c r="AB499" s="30" t="str">
        <f t="shared" si="361"/>
        <v>Chile</v>
      </c>
      <c r="AC499" s="31" t="str">
        <f t="shared" si="361"/>
        <v>Año 2020</v>
      </c>
      <c r="AD499" s="32" t="s">
        <v>106</v>
      </c>
      <c r="AE499" s="30" t="s">
        <v>107</v>
      </c>
      <c r="AG499" s="33" t="str">
        <f t="shared" si="342"/>
        <v>Gráfico 3</v>
      </c>
      <c r="AH499" s="34" t="s">
        <v>108</v>
      </c>
      <c r="AI499" s="34" t="str">
        <f>+"Ventas Estimadas de empresas dedicadas a agricultura y/o ganadería clasificadas por el Servicio de Impuestos Internos de tamaño "&amp;R499</f>
        <v>Ventas Estimadas de empresas dedicadas a agricultura y/o ganadería clasificadas por el Servicio de Impuestos Internos de tamaño SIN VENTAS</v>
      </c>
      <c r="AJ499" s="34" t="str">
        <f t="shared" si="344"/>
        <v>Ventas Estimadas de Empresas del Sector Agrícola por Tipo de Cultivo en la Categoría de Tamaño Específica: SIN VENTAS del Servicio de Impuestos Internos de Chile para el Año 2020 (USD)</v>
      </c>
      <c r="AK499" s="35" t="str">
        <f t="shared" si="362"/>
        <v>Año 2020</v>
      </c>
      <c r="AL499" s="34" t="str">
        <f t="shared" si="362"/>
        <v>venta estimada, empresas en agricultura, cultivos, actividad económica, agricultura, ganadería</v>
      </c>
      <c r="AM499" s="36" t="str">
        <f t="shared" si="345"/>
        <v>https://analytics.zoho.com/open-view/2395394000001128894?ZOHO_CRITERIA=%224.5%22.%22Id_Tama%C3%B1o_Espec%C3%ADfico%22%3D1</v>
      </c>
      <c r="AN499" s="44" t="str">
        <f t="shared" si="359"/>
        <v>CHL</v>
      </c>
      <c r="AO499" s="44" t="str">
        <f t="shared" si="359"/>
        <v>País</v>
      </c>
      <c r="AP499" s="34" t="str">
        <f t="shared" si="359"/>
        <v>Número de Empleados de las empresas dedicadas a una actividad económica asociada a la agricultura o la ganadería, según tamaño de la empresa.</v>
      </c>
      <c r="AQ499" s="45">
        <f t="shared" si="359"/>
        <v>44324</v>
      </c>
      <c r="AR499" s="36" t="str">
        <f t="shared" si="359"/>
        <v>Español</v>
      </c>
      <c r="AS499" s="36" t="str">
        <f t="shared" si="359"/>
        <v>Naty</v>
      </c>
      <c r="AT499" s="40" t="str">
        <f t="shared" si="359"/>
        <v>No Aplica</v>
      </c>
      <c r="AU499" s="40" t="str">
        <f t="shared" si="359"/>
        <v>No Aplica</v>
      </c>
      <c r="AV499" s="40" t="str">
        <f t="shared" si="359"/>
        <v>No Aplica</v>
      </c>
      <c r="AW499" s="35">
        <f t="shared" si="359"/>
        <v>100100000</v>
      </c>
      <c r="AX499" s="41" t="e">
        <f t="shared" si="359"/>
        <v>#REF!</v>
      </c>
      <c r="AY499" s="46" t="str">
        <f t="shared" si="359"/>
        <v>Fruta</v>
      </c>
      <c r="AZ499" s="40">
        <f t="shared" si="359"/>
        <v>38</v>
      </c>
      <c r="BA499" s="41" t="e">
        <f>+VLOOKUP($Z499,[4]!Temporalidad[[nombre]:[Columna1]],7,0)</f>
        <v>#REF!</v>
      </c>
      <c r="BB499" s="41" t="e">
        <f>+VLOOKUP($B499,[4]!Tipo_Gráfico[#Data],2,0)</f>
        <v>#REF!</v>
      </c>
      <c r="BC499" s="36" t="str">
        <f t="shared" si="354"/>
        <v>Servicio de Impuestos Internos , Ministerio de Hacienda, Chile</v>
      </c>
      <c r="BD499" s="35" t="e">
        <f>+VLOOKUP($AA499,[4]!unidad_medida[[nombre]:[Columna1]],2,0)</f>
        <v>#REF!</v>
      </c>
      <c r="BE499" s="40" t="str">
        <f t="shared" si="360"/>
        <v>No Aplica</v>
      </c>
      <c r="BF499" s="40" t="str">
        <f t="shared" si="360"/>
        <v>No Aplica</v>
      </c>
      <c r="BG499" s="40" t="str">
        <f t="shared" si="360"/>
        <v>No Aplica</v>
      </c>
      <c r="BH499" s="41" t="e">
        <f>+VLOOKUP($AP499,[4]!Responsables[#Data],3,0)</f>
        <v>#REF!</v>
      </c>
      <c r="BI499" s="41" t="e">
        <f>+VLOOKUP($AA499,[4]!unidad_medida[[nombre]:[Columna1]],5,0)</f>
        <v>#REF!</v>
      </c>
    </row>
    <row r="500" spans="1:61" ht="24" x14ac:dyDescent="0.35">
      <c r="A500" s="58" t="s">
        <v>250</v>
      </c>
      <c r="B500" s="58" t="s">
        <v>251</v>
      </c>
      <c r="C500" s="59">
        <v>4.4000000000000004</v>
      </c>
      <c r="D500" s="19">
        <f t="shared" si="348"/>
        <v>28</v>
      </c>
      <c r="E500" s="20" t="str">
        <f t="shared" si="358"/>
        <v>GR</v>
      </c>
      <c r="F500" s="21"/>
      <c r="G500" s="22"/>
      <c r="H500" s="23" t="s">
        <v>48</v>
      </c>
      <c r="I500" s="22"/>
      <c r="J500" s="24">
        <v>2</v>
      </c>
      <c r="K500" s="22"/>
      <c r="L500" s="22"/>
      <c r="M500" s="22"/>
      <c r="N500" s="22"/>
      <c r="O500" s="22"/>
      <c r="P500" s="53" t="str">
        <f t="shared" ref="P500:P511" si="363">+"Ventas Estimadas de Empresas del Sector Agrícola por Tipo de Cultivo en la Categoría de Tamaño Específica: "&amp;R500&amp;" del Servicio de Impuestos Internos de Chile para el Año 2020 (USD)"</f>
        <v>Ventas Estimadas de Empresas del Sector Agrícola por Tipo de Cultivo en la Categoría de Tamaño Específica: PEQUEÑA 2 del Servicio de Impuestos Internos de Chile para el Año 2020 (USD)</v>
      </c>
      <c r="Q500" s="20" t="str">
        <f t="shared" si="350"/>
        <v>Gráfico 3</v>
      </c>
      <c r="R500" s="26" t="s">
        <v>66</v>
      </c>
      <c r="S500" s="27">
        <f t="shared" si="340"/>
        <v>2</v>
      </c>
      <c r="T500" s="28"/>
      <c r="U500" s="28"/>
      <c r="V500" s="28"/>
      <c r="W500" s="28"/>
      <c r="X500" s="28"/>
      <c r="Y500" s="28"/>
      <c r="Z500" s="25" t="str">
        <f t="shared" ref="Z500:Z511" si="364">+"https://analytics.zoho.com/open-view/2395394000001128894?ZOHO_CRITERIA=%224.5%22.%22Id_Tama%C3%B1o_Espec%C3%ADfico%22%3D"&amp;S500</f>
        <v>https://analytics.zoho.com/open-view/2395394000001128894?ZOHO_CRITERIA=%224.5%22.%22Id_Tama%C3%B1o_Espec%C3%ADfico%22%3D2</v>
      </c>
      <c r="AA500" s="29" t="s">
        <v>109</v>
      </c>
      <c r="AB500" s="30" t="str">
        <f t="shared" si="361"/>
        <v>Chile</v>
      </c>
      <c r="AC500" s="31" t="str">
        <f t="shared" si="361"/>
        <v>Año 2020</v>
      </c>
      <c r="AD500" s="32" t="str">
        <f t="shared" si="361"/>
        <v>Dólar USA</v>
      </c>
      <c r="AE500" s="30" t="str">
        <f t="shared" si="361"/>
        <v>Ventas</v>
      </c>
      <c r="AG500" s="33" t="str">
        <f t="shared" si="342"/>
        <v>Gráfico 3</v>
      </c>
      <c r="AH500" s="34" t="str">
        <f t="shared" si="352"/>
        <v>Ventas Estimadas Agricultura</v>
      </c>
      <c r="AI500" s="34" t="str">
        <f t="shared" ref="AI500:AI524" si="365">+"Ventas Estimadas de empresas dedicadas a agricultura y/o ganadería clasificadas por el Servicio de Impuestos Internos de tamaño "&amp;R500</f>
        <v>Ventas Estimadas de empresas dedicadas a agricultura y/o ganadería clasificadas por el Servicio de Impuestos Internos de tamaño PEQUEÑA 2</v>
      </c>
      <c r="AJ500" s="34" t="str">
        <f t="shared" si="344"/>
        <v>Ventas Estimadas de Empresas del Sector Agrícola por Tipo de Cultivo en la Categoría de Tamaño Específica: PEQUEÑA 2 del Servicio de Impuestos Internos de Chile para el Año 2020 (USD)</v>
      </c>
      <c r="AK500" s="35" t="str">
        <f t="shared" si="362"/>
        <v>Año 2020</v>
      </c>
      <c r="AL500" s="34" t="str">
        <f t="shared" si="362"/>
        <v>venta estimada, empresas en agricultura, cultivos, actividad económica, agricultura, ganadería</v>
      </c>
      <c r="AM500" s="36" t="str">
        <f t="shared" si="345"/>
        <v>https://analytics.zoho.com/open-view/2395394000001128894?ZOHO_CRITERIA=%224.5%22.%22Id_Tama%C3%B1o_Espec%C3%ADfico%22%3D2</v>
      </c>
      <c r="AN500" s="44" t="str">
        <f t="shared" si="359"/>
        <v>CHL</v>
      </c>
      <c r="AO500" s="44" t="str">
        <f t="shared" si="359"/>
        <v>País</v>
      </c>
      <c r="AP500" s="34" t="str">
        <f t="shared" si="359"/>
        <v>Número de Empleados de las empresas dedicadas a una actividad económica asociada a la agricultura o la ganadería, según tamaño de la empresa.</v>
      </c>
      <c r="AQ500" s="45">
        <f t="shared" si="359"/>
        <v>44324</v>
      </c>
      <c r="AR500" s="36" t="str">
        <f t="shared" si="359"/>
        <v>Español</v>
      </c>
      <c r="AS500" s="36" t="str">
        <f t="shared" si="359"/>
        <v>Naty</v>
      </c>
      <c r="AT500" s="40" t="str">
        <f t="shared" si="359"/>
        <v>No Aplica</v>
      </c>
      <c r="AU500" s="40" t="str">
        <f t="shared" si="359"/>
        <v>No Aplica</v>
      </c>
      <c r="AV500" s="40" t="str">
        <f t="shared" si="359"/>
        <v>No Aplica</v>
      </c>
      <c r="AW500" s="35">
        <f t="shared" si="359"/>
        <v>100100000</v>
      </c>
      <c r="AX500" s="41" t="e">
        <f t="shared" si="359"/>
        <v>#REF!</v>
      </c>
      <c r="AY500" s="46" t="str">
        <f t="shared" si="359"/>
        <v>Fruta</v>
      </c>
      <c r="AZ500" s="40">
        <f t="shared" si="359"/>
        <v>38</v>
      </c>
      <c r="BA500" s="41" t="e">
        <f>+VLOOKUP($Z500,[4]!Temporalidad[[nombre]:[Columna1]],7,0)</f>
        <v>#REF!</v>
      </c>
      <c r="BB500" s="41" t="e">
        <f>+VLOOKUP($B500,[4]!Tipo_Gráfico[#Data],2,0)</f>
        <v>#REF!</v>
      </c>
      <c r="BC500" s="36" t="str">
        <f t="shared" si="354"/>
        <v>Servicio de Impuestos Internos , Ministerio de Hacienda, Chile</v>
      </c>
      <c r="BD500" s="35" t="e">
        <f>+VLOOKUP($AA500,[4]!unidad_medida[[nombre]:[Columna1]],2,0)</f>
        <v>#REF!</v>
      </c>
      <c r="BE500" s="40" t="str">
        <f t="shared" si="360"/>
        <v>No Aplica</v>
      </c>
      <c r="BF500" s="40" t="str">
        <f t="shared" si="360"/>
        <v>No Aplica</v>
      </c>
      <c r="BG500" s="40" t="str">
        <f t="shared" si="360"/>
        <v>No Aplica</v>
      </c>
      <c r="BH500" s="41" t="e">
        <f>+VLOOKUP($AP500,[4]!Responsables[#Data],3,0)</f>
        <v>#REF!</v>
      </c>
      <c r="BI500" s="41" t="e">
        <f>+VLOOKUP($AA500,[4]!unidad_medida[[nombre]:[Columna1]],5,0)</f>
        <v>#REF!</v>
      </c>
    </row>
    <row r="501" spans="1:61" ht="24" x14ac:dyDescent="0.35">
      <c r="A501" s="58" t="s">
        <v>250</v>
      </c>
      <c r="B501" s="58" t="s">
        <v>251</v>
      </c>
      <c r="C501" s="59">
        <v>4.4000000000000004</v>
      </c>
      <c r="D501" s="19">
        <f t="shared" si="348"/>
        <v>29</v>
      </c>
      <c r="E501" s="20" t="s">
        <v>47</v>
      </c>
      <c r="F501" s="21"/>
      <c r="G501" s="22"/>
      <c r="H501" s="23" t="s">
        <v>48</v>
      </c>
      <c r="I501" s="22"/>
      <c r="J501" s="24">
        <v>3</v>
      </c>
      <c r="K501" s="22"/>
      <c r="L501" s="22"/>
      <c r="M501" s="22"/>
      <c r="N501" s="22"/>
      <c r="O501" s="22"/>
      <c r="P501" s="53" t="str">
        <f t="shared" si="363"/>
        <v>Ventas Estimadas de Empresas del Sector Agrícola por Tipo de Cultivo en la Categoría de Tamaño Específica: MICRO 1 del Servicio de Impuestos Internos de Chile para el Año 2020 (USD)</v>
      </c>
      <c r="Q501" s="20" t="str">
        <f t="shared" si="350"/>
        <v>Gráfico 3</v>
      </c>
      <c r="R501" s="26" t="s">
        <v>68</v>
      </c>
      <c r="S501" s="27">
        <f t="shared" si="340"/>
        <v>3</v>
      </c>
      <c r="T501" s="28"/>
      <c r="U501" s="28"/>
      <c r="V501" s="28"/>
      <c r="W501" s="28"/>
      <c r="X501" s="28"/>
      <c r="Y501" s="28"/>
      <c r="Z501" s="25" t="str">
        <f t="shared" si="364"/>
        <v>https://analytics.zoho.com/open-view/2395394000001128894?ZOHO_CRITERIA=%224.5%22.%22Id_Tama%C3%B1o_Espec%C3%ADfico%22%3D3</v>
      </c>
      <c r="AA501" s="29" t="s">
        <v>110</v>
      </c>
      <c r="AB501" s="30" t="str">
        <f t="shared" si="361"/>
        <v>Chile</v>
      </c>
      <c r="AC501" s="31" t="str">
        <f t="shared" si="361"/>
        <v>Año 2020</v>
      </c>
      <c r="AD501" s="32" t="s">
        <v>106</v>
      </c>
      <c r="AE501" s="30" t="str">
        <f t="shared" si="361"/>
        <v>Ventas</v>
      </c>
      <c r="AG501" s="33" t="str">
        <f t="shared" si="342"/>
        <v>Gráfico 3</v>
      </c>
      <c r="AH501" s="34" t="str">
        <f t="shared" si="352"/>
        <v>Ventas Estimadas Agricultura</v>
      </c>
      <c r="AI501" s="34" t="str">
        <f t="shared" si="365"/>
        <v>Ventas Estimadas de empresas dedicadas a agricultura y/o ganadería clasificadas por el Servicio de Impuestos Internos de tamaño MICRO 1</v>
      </c>
      <c r="AJ501" s="34" t="str">
        <f t="shared" si="344"/>
        <v>Ventas Estimadas de Empresas del Sector Agrícola por Tipo de Cultivo en la Categoría de Tamaño Específica: MICRO 1 del Servicio de Impuestos Internos de Chile para el Año 2020 (USD)</v>
      </c>
      <c r="AK501" s="35" t="str">
        <f t="shared" si="362"/>
        <v>Año 2020</v>
      </c>
      <c r="AL501" s="34" t="str">
        <f t="shared" si="362"/>
        <v>venta estimada, empresas en agricultura, cultivos, actividad económica, agricultura, ganadería</v>
      </c>
      <c r="AM501" s="36" t="str">
        <f t="shared" si="345"/>
        <v>https://analytics.zoho.com/open-view/2395394000001128894?ZOHO_CRITERIA=%224.5%22.%22Id_Tama%C3%B1o_Espec%C3%ADfico%22%3D3</v>
      </c>
      <c r="AN501" s="44" t="str">
        <f t="shared" si="359"/>
        <v>CHL</v>
      </c>
      <c r="AO501" s="44" t="str">
        <f t="shared" si="359"/>
        <v>País</v>
      </c>
      <c r="AP501" s="34" t="str">
        <f t="shared" si="359"/>
        <v>Número de Empleados de las empresas dedicadas a una actividad económica asociada a la agricultura o la ganadería, según tamaño de la empresa.</v>
      </c>
      <c r="AQ501" s="45">
        <f t="shared" si="359"/>
        <v>44324</v>
      </c>
      <c r="AR501" s="36" t="str">
        <f t="shared" si="359"/>
        <v>Español</v>
      </c>
      <c r="AS501" s="36" t="str">
        <f t="shared" si="359"/>
        <v>Naty</v>
      </c>
      <c r="AT501" s="40" t="str">
        <f t="shared" si="359"/>
        <v>No Aplica</v>
      </c>
      <c r="AU501" s="40" t="str">
        <f t="shared" si="359"/>
        <v>No Aplica</v>
      </c>
      <c r="AV501" s="40" t="str">
        <f t="shared" si="359"/>
        <v>No Aplica</v>
      </c>
      <c r="AW501" s="35">
        <f t="shared" si="359"/>
        <v>100100000</v>
      </c>
      <c r="AX501" s="41" t="e">
        <f t="shared" si="359"/>
        <v>#REF!</v>
      </c>
      <c r="AY501" s="46" t="str">
        <f t="shared" si="359"/>
        <v>Fruta</v>
      </c>
      <c r="AZ501" s="40">
        <f t="shared" si="359"/>
        <v>38</v>
      </c>
      <c r="BA501" s="41" t="e">
        <f>+VLOOKUP($Z501,[4]!Temporalidad[[nombre]:[Columna1]],7,0)</f>
        <v>#REF!</v>
      </c>
      <c r="BB501" s="41" t="e">
        <f>+VLOOKUP($B501,[4]!Tipo_Gráfico[#Data],2,0)</f>
        <v>#REF!</v>
      </c>
      <c r="BC501" s="36" t="str">
        <f t="shared" si="354"/>
        <v>Servicio de Impuestos Internos , Ministerio de Hacienda, Chile</v>
      </c>
      <c r="BD501" s="35" t="e">
        <f>+VLOOKUP($AA501,[4]!unidad_medida[[nombre]:[Columna1]],2,0)</f>
        <v>#REF!</v>
      </c>
      <c r="BE501" s="40" t="str">
        <f t="shared" si="360"/>
        <v>No Aplica</v>
      </c>
      <c r="BF501" s="40" t="str">
        <f t="shared" si="360"/>
        <v>No Aplica</v>
      </c>
      <c r="BG501" s="40" t="str">
        <f t="shared" si="360"/>
        <v>No Aplica</v>
      </c>
      <c r="BH501" s="41" t="e">
        <f>+VLOOKUP($AP501,[4]!Responsables[#Data],3,0)</f>
        <v>#REF!</v>
      </c>
      <c r="BI501" s="41" t="e">
        <f>+VLOOKUP($AA501,[4]!unidad_medida[[nombre]:[Columna1]],5,0)</f>
        <v>#REF!</v>
      </c>
    </row>
    <row r="502" spans="1:61" ht="24" x14ac:dyDescent="0.35">
      <c r="A502" s="58" t="s">
        <v>250</v>
      </c>
      <c r="B502" s="58" t="s">
        <v>251</v>
      </c>
      <c r="C502" s="59">
        <v>4.4000000000000004</v>
      </c>
      <c r="D502" s="19">
        <f t="shared" si="348"/>
        <v>30</v>
      </c>
      <c r="E502" s="20" t="str">
        <f>+E501</f>
        <v>GR</v>
      </c>
      <c r="F502" s="21"/>
      <c r="G502" s="22"/>
      <c r="H502" s="23" t="s">
        <v>48</v>
      </c>
      <c r="I502" s="22"/>
      <c r="J502" s="24">
        <v>4</v>
      </c>
      <c r="K502" s="22"/>
      <c r="L502" s="22"/>
      <c r="M502" s="22"/>
      <c r="N502" s="22"/>
      <c r="O502" s="22"/>
      <c r="P502" s="53" t="str">
        <f t="shared" si="363"/>
        <v>Ventas Estimadas de Empresas del Sector Agrícola por Tipo de Cultivo en la Categoría de Tamaño Específica: MEDIANA 1 del Servicio de Impuestos Internos de Chile para el Año 2020 (USD)</v>
      </c>
      <c r="Q502" s="20" t="str">
        <f t="shared" si="350"/>
        <v>Gráfico 3</v>
      </c>
      <c r="R502" s="26" t="s">
        <v>70</v>
      </c>
      <c r="S502" s="27">
        <f t="shared" si="340"/>
        <v>4</v>
      </c>
      <c r="T502" s="28"/>
      <c r="U502" s="28"/>
      <c r="V502" s="28"/>
      <c r="W502" s="28"/>
      <c r="X502" s="28"/>
      <c r="Y502" s="28"/>
      <c r="Z502" s="25" t="str">
        <f t="shared" si="364"/>
        <v>https://analytics.zoho.com/open-view/2395394000001128894?ZOHO_CRITERIA=%224.5%22.%22Id_Tama%C3%B1o_Espec%C3%ADfico%22%3D4</v>
      </c>
      <c r="AA502" s="29" t="s">
        <v>111</v>
      </c>
      <c r="AB502" s="30" t="str">
        <f t="shared" si="361"/>
        <v>Chile</v>
      </c>
      <c r="AC502" s="31" t="str">
        <f t="shared" si="361"/>
        <v>Año 2020</v>
      </c>
      <c r="AD502" s="32" t="str">
        <f t="shared" si="361"/>
        <v>Dólar USA</v>
      </c>
      <c r="AE502" s="30" t="str">
        <f t="shared" si="361"/>
        <v>Ventas</v>
      </c>
      <c r="AG502" s="33" t="str">
        <f t="shared" si="342"/>
        <v>Gráfico 3</v>
      </c>
      <c r="AH502" s="34" t="str">
        <f t="shared" si="352"/>
        <v>Ventas Estimadas Agricultura</v>
      </c>
      <c r="AI502" s="34" t="str">
        <f t="shared" si="365"/>
        <v>Ventas Estimadas de empresas dedicadas a agricultura y/o ganadería clasificadas por el Servicio de Impuestos Internos de tamaño MEDIANA 1</v>
      </c>
      <c r="AJ502" s="34" t="str">
        <f t="shared" si="344"/>
        <v>Ventas Estimadas de Empresas del Sector Agrícola por Tipo de Cultivo en la Categoría de Tamaño Específica: MEDIANA 1 del Servicio de Impuestos Internos de Chile para el Año 2020 (USD)</v>
      </c>
      <c r="AK502" s="35" t="str">
        <f t="shared" si="362"/>
        <v>Año 2020</v>
      </c>
      <c r="AL502" s="34" t="str">
        <f t="shared" si="362"/>
        <v>venta estimada, empresas en agricultura, cultivos, actividad económica, agricultura, ganadería</v>
      </c>
      <c r="AM502" s="36" t="str">
        <f t="shared" si="345"/>
        <v>https://analytics.zoho.com/open-view/2395394000001128894?ZOHO_CRITERIA=%224.5%22.%22Id_Tama%C3%B1o_Espec%C3%ADfico%22%3D4</v>
      </c>
      <c r="AN502" s="44" t="str">
        <f t="shared" si="359"/>
        <v>CHL</v>
      </c>
      <c r="AO502" s="44" t="str">
        <f t="shared" si="359"/>
        <v>País</v>
      </c>
      <c r="AP502" s="34" t="str">
        <f t="shared" si="359"/>
        <v>Número de Empleados de las empresas dedicadas a una actividad económica asociada a la agricultura o la ganadería, según tamaño de la empresa.</v>
      </c>
      <c r="AQ502" s="45">
        <f t="shared" si="359"/>
        <v>44324</v>
      </c>
      <c r="AR502" s="36" t="str">
        <f t="shared" si="359"/>
        <v>Español</v>
      </c>
      <c r="AS502" s="36" t="str">
        <f t="shared" si="359"/>
        <v>Naty</v>
      </c>
      <c r="AT502" s="40" t="str">
        <f t="shared" si="359"/>
        <v>No Aplica</v>
      </c>
      <c r="AU502" s="40" t="str">
        <f t="shared" si="359"/>
        <v>No Aplica</v>
      </c>
      <c r="AV502" s="40" t="str">
        <f t="shared" si="359"/>
        <v>No Aplica</v>
      </c>
      <c r="AW502" s="35">
        <f t="shared" si="359"/>
        <v>100100000</v>
      </c>
      <c r="AX502" s="41" t="e">
        <f t="shared" si="359"/>
        <v>#REF!</v>
      </c>
      <c r="AY502" s="46" t="str">
        <f t="shared" si="359"/>
        <v>Fruta</v>
      </c>
      <c r="AZ502" s="40">
        <f t="shared" si="359"/>
        <v>38</v>
      </c>
      <c r="BA502" s="41" t="e">
        <f>+VLOOKUP($Z502,[4]!Temporalidad[[nombre]:[Columna1]],7,0)</f>
        <v>#REF!</v>
      </c>
      <c r="BB502" s="41" t="e">
        <f>+VLOOKUP($B502,[4]!Tipo_Gráfico[#Data],2,0)</f>
        <v>#REF!</v>
      </c>
      <c r="BC502" s="36" t="str">
        <f t="shared" si="354"/>
        <v>Servicio de Impuestos Internos , Ministerio de Hacienda, Chile</v>
      </c>
      <c r="BD502" s="35" t="e">
        <f>+VLOOKUP($AA502,[4]!unidad_medida[[nombre]:[Columna1]],2,0)</f>
        <v>#REF!</v>
      </c>
      <c r="BE502" s="40" t="str">
        <f t="shared" si="360"/>
        <v>No Aplica</v>
      </c>
      <c r="BF502" s="40" t="str">
        <f t="shared" si="360"/>
        <v>No Aplica</v>
      </c>
      <c r="BG502" s="40" t="str">
        <f t="shared" si="360"/>
        <v>No Aplica</v>
      </c>
      <c r="BH502" s="41" t="e">
        <f>+VLOOKUP($AP502,[4]!Responsables[#Data],3,0)</f>
        <v>#REF!</v>
      </c>
      <c r="BI502" s="41" t="e">
        <f>+VLOOKUP($AA502,[4]!unidad_medida[[nombre]:[Columna1]],5,0)</f>
        <v>#REF!</v>
      </c>
    </row>
    <row r="503" spans="1:61" ht="24" x14ac:dyDescent="0.35">
      <c r="A503" s="58" t="s">
        <v>250</v>
      </c>
      <c r="B503" s="58" t="s">
        <v>251</v>
      </c>
      <c r="C503" s="59">
        <v>4.4000000000000004</v>
      </c>
      <c r="D503" s="19">
        <f t="shared" si="348"/>
        <v>31</v>
      </c>
      <c r="E503" s="20" t="str">
        <f t="shared" ref="E503:E514" si="366">+E502</f>
        <v>GR</v>
      </c>
      <c r="F503" s="21"/>
      <c r="G503" s="22"/>
      <c r="H503" s="23" t="s">
        <v>48</v>
      </c>
      <c r="I503" s="22"/>
      <c r="J503" s="24">
        <v>5</v>
      </c>
      <c r="K503" s="22"/>
      <c r="L503" s="22"/>
      <c r="M503" s="22"/>
      <c r="N503" s="22"/>
      <c r="O503" s="22"/>
      <c r="P503" s="53" t="str">
        <f t="shared" si="363"/>
        <v>Ventas Estimadas de Empresas del Sector Agrícola por Tipo de Cultivo en la Categoría de Tamaño Específica: MICRO 2 del Servicio de Impuestos Internos de Chile para el Año 2020 (USD)</v>
      </c>
      <c r="Q503" s="20" t="str">
        <f t="shared" si="350"/>
        <v>Gráfico 3</v>
      </c>
      <c r="R503" s="26" t="s">
        <v>72</v>
      </c>
      <c r="S503" s="27">
        <f t="shared" si="340"/>
        <v>5</v>
      </c>
      <c r="T503" s="28"/>
      <c r="U503" s="28"/>
      <c r="V503" s="28"/>
      <c r="W503" s="28"/>
      <c r="X503" s="28"/>
      <c r="Y503" s="28"/>
      <c r="Z503" s="25" t="str">
        <f t="shared" si="364"/>
        <v>https://analytics.zoho.com/open-view/2395394000001128894?ZOHO_CRITERIA=%224.5%22.%22Id_Tama%C3%B1o_Espec%C3%ADfico%22%3D5</v>
      </c>
      <c r="AA503" s="29" t="s">
        <v>112</v>
      </c>
      <c r="AB503" s="30" t="str">
        <f t="shared" si="361"/>
        <v>Chile</v>
      </c>
      <c r="AC503" s="31" t="str">
        <f t="shared" si="361"/>
        <v>Año 2020</v>
      </c>
      <c r="AD503" s="32" t="str">
        <f t="shared" si="361"/>
        <v>Dólar USA</v>
      </c>
      <c r="AE503" s="30" t="str">
        <f t="shared" si="361"/>
        <v>Ventas</v>
      </c>
      <c r="AG503" s="33" t="str">
        <f t="shared" si="342"/>
        <v>Gráfico 3</v>
      </c>
      <c r="AH503" s="34" t="str">
        <f t="shared" si="352"/>
        <v>Ventas Estimadas Agricultura</v>
      </c>
      <c r="AI503" s="34" t="str">
        <f t="shared" si="365"/>
        <v>Ventas Estimadas de empresas dedicadas a agricultura y/o ganadería clasificadas por el Servicio de Impuestos Internos de tamaño MICRO 2</v>
      </c>
      <c r="AJ503" s="34" t="str">
        <f t="shared" si="344"/>
        <v>Ventas Estimadas de Empresas del Sector Agrícola por Tipo de Cultivo en la Categoría de Tamaño Específica: MICRO 2 del Servicio de Impuestos Internos de Chile para el Año 2020 (USD)</v>
      </c>
      <c r="AK503" s="35" t="str">
        <f t="shared" si="362"/>
        <v>Año 2020</v>
      </c>
      <c r="AL503" s="34" t="str">
        <f t="shared" si="362"/>
        <v>venta estimada, empresas en agricultura, cultivos, actividad económica, agricultura, ganadería</v>
      </c>
      <c r="AM503" s="36" t="str">
        <f t="shared" si="345"/>
        <v>https://analytics.zoho.com/open-view/2395394000001128894?ZOHO_CRITERIA=%224.5%22.%22Id_Tama%C3%B1o_Espec%C3%ADfico%22%3D5</v>
      </c>
      <c r="AN503" s="44" t="str">
        <f t="shared" si="359"/>
        <v>CHL</v>
      </c>
      <c r="AO503" s="44" t="str">
        <f t="shared" si="359"/>
        <v>País</v>
      </c>
      <c r="AP503" s="34" t="str">
        <f t="shared" si="359"/>
        <v>Número de Empleados de las empresas dedicadas a una actividad económica asociada a la agricultura o la ganadería, según tamaño de la empresa.</v>
      </c>
      <c r="AQ503" s="45">
        <f t="shared" si="359"/>
        <v>44324</v>
      </c>
      <c r="AR503" s="36" t="str">
        <f t="shared" si="359"/>
        <v>Español</v>
      </c>
      <c r="AS503" s="36" t="str">
        <f t="shared" si="359"/>
        <v>Naty</v>
      </c>
      <c r="AT503" s="40" t="str">
        <f t="shared" si="359"/>
        <v>No Aplica</v>
      </c>
      <c r="AU503" s="40" t="str">
        <f t="shared" si="359"/>
        <v>No Aplica</v>
      </c>
      <c r="AV503" s="40" t="str">
        <f t="shared" si="359"/>
        <v>No Aplica</v>
      </c>
      <c r="AW503" s="35">
        <f t="shared" si="359"/>
        <v>100100000</v>
      </c>
      <c r="AX503" s="41" t="e">
        <f t="shared" si="359"/>
        <v>#REF!</v>
      </c>
      <c r="AY503" s="46" t="str">
        <f t="shared" si="359"/>
        <v>Fruta</v>
      </c>
      <c r="AZ503" s="40">
        <f t="shared" si="359"/>
        <v>38</v>
      </c>
      <c r="BA503" s="41" t="e">
        <f>+VLOOKUP($Z503,[4]!Temporalidad[[nombre]:[Columna1]],7,0)</f>
        <v>#REF!</v>
      </c>
      <c r="BB503" s="41" t="e">
        <f>+VLOOKUP($B503,[4]!Tipo_Gráfico[#Data],2,0)</f>
        <v>#REF!</v>
      </c>
      <c r="BC503" s="36" t="str">
        <f t="shared" si="354"/>
        <v>Servicio de Impuestos Internos , Ministerio de Hacienda, Chile</v>
      </c>
      <c r="BD503" s="35" t="e">
        <f>+VLOOKUP($AA503,[4]!unidad_medida[[nombre]:[Columna1]],2,0)</f>
        <v>#REF!</v>
      </c>
      <c r="BE503" s="40" t="str">
        <f t="shared" si="360"/>
        <v>No Aplica</v>
      </c>
      <c r="BF503" s="40" t="str">
        <f t="shared" si="360"/>
        <v>No Aplica</v>
      </c>
      <c r="BG503" s="40" t="str">
        <f t="shared" si="360"/>
        <v>No Aplica</v>
      </c>
      <c r="BH503" s="41" t="e">
        <f>+VLOOKUP($AP503,[4]!Responsables[#Data],3,0)</f>
        <v>#REF!</v>
      </c>
      <c r="BI503" s="41" t="e">
        <f>+VLOOKUP($AA503,[4]!unidad_medida[[nombre]:[Columna1]],5,0)</f>
        <v>#REF!</v>
      </c>
    </row>
    <row r="504" spans="1:61" ht="24" x14ac:dyDescent="0.35">
      <c r="A504" s="58" t="s">
        <v>250</v>
      </c>
      <c r="B504" s="58" t="s">
        <v>251</v>
      </c>
      <c r="C504" s="59">
        <v>4.4000000000000004</v>
      </c>
      <c r="D504" s="19">
        <f t="shared" si="348"/>
        <v>32</v>
      </c>
      <c r="E504" s="20" t="str">
        <f t="shared" si="366"/>
        <v>GR</v>
      </c>
      <c r="F504" s="21"/>
      <c r="G504" s="22"/>
      <c r="H504" s="23" t="s">
        <v>48</v>
      </c>
      <c r="I504" s="22"/>
      <c r="J504" s="24">
        <v>6</v>
      </c>
      <c r="K504" s="22"/>
      <c r="L504" s="22"/>
      <c r="M504" s="22"/>
      <c r="N504" s="22"/>
      <c r="O504" s="22"/>
      <c r="P504" s="53" t="str">
        <f t="shared" si="363"/>
        <v>Ventas Estimadas de Empresas del Sector Agrícola por Tipo de Cultivo en la Categoría de Tamaño Específica: PEQUEÑA 3 del Servicio de Impuestos Internos de Chile para el Año 2020 (USD)</v>
      </c>
      <c r="Q504" s="20" t="str">
        <f t="shared" si="350"/>
        <v>Gráfico 3</v>
      </c>
      <c r="R504" s="26" t="s">
        <v>74</v>
      </c>
      <c r="S504" s="27">
        <f t="shared" si="340"/>
        <v>6</v>
      </c>
      <c r="T504" s="28"/>
      <c r="U504" s="28"/>
      <c r="V504" s="28"/>
      <c r="W504" s="28"/>
      <c r="X504" s="28"/>
      <c r="Y504" s="28"/>
      <c r="Z504" s="25" t="str">
        <f t="shared" si="364"/>
        <v>https://analytics.zoho.com/open-view/2395394000001128894?ZOHO_CRITERIA=%224.5%22.%22Id_Tama%C3%B1o_Espec%C3%ADfico%22%3D6</v>
      </c>
      <c r="AA504" s="29" t="s">
        <v>113</v>
      </c>
      <c r="AB504" s="30" t="str">
        <f t="shared" si="361"/>
        <v>Chile</v>
      </c>
      <c r="AC504" s="31" t="str">
        <f t="shared" si="361"/>
        <v>Año 2020</v>
      </c>
      <c r="AD504" s="32" t="str">
        <f t="shared" si="361"/>
        <v>Dólar USA</v>
      </c>
      <c r="AE504" s="30" t="str">
        <f t="shared" si="361"/>
        <v>Ventas</v>
      </c>
      <c r="AG504" s="33" t="str">
        <f t="shared" si="342"/>
        <v>Gráfico 3</v>
      </c>
      <c r="AH504" s="34" t="str">
        <f t="shared" si="352"/>
        <v>Ventas Estimadas Agricultura</v>
      </c>
      <c r="AI504" s="34" t="str">
        <f t="shared" si="365"/>
        <v>Ventas Estimadas de empresas dedicadas a agricultura y/o ganadería clasificadas por el Servicio de Impuestos Internos de tamaño PEQUEÑA 3</v>
      </c>
      <c r="AJ504" s="34" t="str">
        <f t="shared" si="344"/>
        <v>Ventas Estimadas de Empresas del Sector Agrícola por Tipo de Cultivo en la Categoría de Tamaño Específica: PEQUEÑA 3 del Servicio de Impuestos Internos de Chile para el Año 2020 (USD)</v>
      </c>
      <c r="AK504" s="35" t="str">
        <f t="shared" si="362"/>
        <v>Año 2020</v>
      </c>
      <c r="AL504" s="34" t="str">
        <f t="shared" si="362"/>
        <v>venta estimada, empresas en agricultura, cultivos, actividad económica, agricultura, ganadería</v>
      </c>
      <c r="AM504" s="36" t="str">
        <f t="shared" si="345"/>
        <v>https://analytics.zoho.com/open-view/2395394000001128894?ZOHO_CRITERIA=%224.5%22.%22Id_Tama%C3%B1o_Espec%C3%ADfico%22%3D6</v>
      </c>
      <c r="AN504" s="44" t="str">
        <f t="shared" si="359"/>
        <v>CHL</v>
      </c>
      <c r="AO504" s="44" t="str">
        <f t="shared" si="359"/>
        <v>País</v>
      </c>
      <c r="AP504" s="34" t="str">
        <f t="shared" si="359"/>
        <v>Número de Empleados de las empresas dedicadas a una actividad económica asociada a la agricultura o la ganadería, según tamaño de la empresa.</v>
      </c>
      <c r="AQ504" s="45">
        <f t="shared" si="359"/>
        <v>44324</v>
      </c>
      <c r="AR504" s="36" t="str">
        <f t="shared" si="359"/>
        <v>Español</v>
      </c>
      <c r="AS504" s="36" t="str">
        <f t="shared" si="359"/>
        <v>Naty</v>
      </c>
      <c r="AT504" s="40" t="str">
        <f t="shared" si="359"/>
        <v>No Aplica</v>
      </c>
      <c r="AU504" s="40" t="str">
        <f t="shared" si="359"/>
        <v>No Aplica</v>
      </c>
      <c r="AV504" s="40" t="str">
        <f t="shared" si="359"/>
        <v>No Aplica</v>
      </c>
      <c r="AW504" s="35">
        <f t="shared" si="359"/>
        <v>100100000</v>
      </c>
      <c r="AX504" s="41" t="e">
        <f t="shared" si="359"/>
        <v>#REF!</v>
      </c>
      <c r="AY504" s="46" t="str">
        <f t="shared" si="359"/>
        <v>Fruta</v>
      </c>
      <c r="AZ504" s="40">
        <f t="shared" si="359"/>
        <v>38</v>
      </c>
      <c r="BA504" s="41" t="e">
        <f>+VLOOKUP($Z504,[4]!Temporalidad[[nombre]:[Columna1]],7,0)</f>
        <v>#REF!</v>
      </c>
      <c r="BB504" s="41" t="e">
        <f>+VLOOKUP($B504,[4]!Tipo_Gráfico[#Data],2,0)</f>
        <v>#REF!</v>
      </c>
      <c r="BC504" s="36" t="str">
        <f t="shared" si="354"/>
        <v>Servicio de Impuestos Internos , Ministerio de Hacienda, Chile</v>
      </c>
      <c r="BD504" s="35" t="e">
        <f>+VLOOKUP($AA504,[4]!unidad_medida[[nombre]:[Columna1]],2,0)</f>
        <v>#REF!</v>
      </c>
      <c r="BE504" s="40" t="str">
        <f t="shared" si="360"/>
        <v>No Aplica</v>
      </c>
      <c r="BF504" s="40" t="str">
        <f t="shared" si="360"/>
        <v>No Aplica</v>
      </c>
      <c r="BG504" s="40" t="str">
        <f t="shared" si="360"/>
        <v>No Aplica</v>
      </c>
      <c r="BH504" s="41" t="e">
        <f>+VLOOKUP($AP504,[4]!Responsables[#Data],3,0)</f>
        <v>#REF!</v>
      </c>
      <c r="BI504" s="41" t="e">
        <f>+VLOOKUP($AA504,[4]!unidad_medida[[nombre]:[Columna1]],5,0)</f>
        <v>#REF!</v>
      </c>
    </row>
    <row r="505" spans="1:61" ht="24" x14ac:dyDescent="0.35">
      <c r="A505" s="58" t="s">
        <v>250</v>
      </c>
      <c r="B505" s="58" t="s">
        <v>251</v>
      </c>
      <c r="C505" s="59">
        <v>4.4000000000000004</v>
      </c>
      <c r="D505" s="19">
        <f t="shared" si="348"/>
        <v>33</v>
      </c>
      <c r="E505" s="20" t="str">
        <f t="shared" si="366"/>
        <v>GR</v>
      </c>
      <c r="F505" s="21"/>
      <c r="G505" s="22"/>
      <c r="H505" s="23" t="s">
        <v>48</v>
      </c>
      <c r="I505" s="22"/>
      <c r="J505" s="24">
        <v>7</v>
      </c>
      <c r="K505" s="22"/>
      <c r="L505" s="22"/>
      <c r="M505" s="22"/>
      <c r="N505" s="22"/>
      <c r="O505" s="22"/>
      <c r="P505" s="53" t="str">
        <f t="shared" si="363"/>
        <v>Ventas Estimadas de Empresas del Sector Agrícola por Tipo de Cultivo en la Categoría de Tamaño Específica: MICRO 3 del Servicio de Impuestos Internos de Chile para el Año 2020 (USD)</v>
      </c>
      <c r="Q505" s="20" t="str">
        <f t="shared" si="350"/>
        <v>Gráfico 3</v>
      </c>
      <c r="R505" s="26" t="s">
        <v>76</v>
      </c>
      <c r="S505" s="27">
        <f t="shared" si="340"/>
        <v>7</v>
      </c>
      <c r="T505" s="28"/>
      <c r="U505" s="28"/>
      <c r="V505" s="28"/>
      <c r="W505" s="28"/>
      <c r="X505" s="28"/>
      <c r="Y505" s="28"/>
      <c r="Z505" s="25" t="str">
        <f t="shared" si="364"/>
        <v>https://analytics.zoho.com/open-view/2395394000001128894?ZOHO_CRITERIA=%224.5%22.%22Id_Tama%C3%B1o_Espec%C3%ADfico%22%3D7</v>
      </c>
      <c r="AA505" s="29" t="s">
        <v>114</v>
      </c>
      <c r="AB505" s="30" t="str">
        <f t="shared" si="361"/>
        <v>Chile</v>
      </c>
      <c r="AC505" s="31" t="str">
        <f t="shared" si="361"/>
        <v>Año 2020</v>
      </c>
      <c r="AD505" s="32" t="str">
        <f t="shared" si="361"/>
        <v>Dólar USA</v>
      </c>
      <c r="AE505" s="30" t="str">
        <f t="shared" si="361"/>
        <v>Ventas</v>
      </c>
      <c r="AG505" s="33" t="str">
        <f t="shared" si="342"/>
        <v>Gráfico 3</v>
      </c>
      <c r="AH505" s="34" t="str">
        <f t="shared" si="352"/>
        <v>Ventas Estimadas Agricultura</v>
      </c>
      <c r="AI505" s="34" t="str">
        <f t="shared" si="365"/>
        <v>Ventas Estimadas de empresas dedicadas a agricultura y/o ganadería clasificadas por el Servicio de Impuestos Internos de tamaño MICRO 3</v>
      </c>
      <c r="AJ505" s="34" t="str">
        <f t="shared" si="344"/>
        <v>Ventas Estimadas de Empresas del Sector Agrícola por Tipo de Cultivo en la Categoría de Tamaño Específica: MICRO 3 del Servicio de Impuestos Internos de Chile para el Año 2020 (USD)</v>
      </c>
      <c r="AK505" s="35" t="str">
        <f t="shared" si="362"/>
        <v>Año 2020</v>
      </c>
      <c r="AL505" s="34" t="str">
        <f t="shared" si="362"/>
        <v>venta estimada, empresas en agricultura, cultivos, actividad económica, agricultura, ganadería</v>
      </c>
      <c r="AM505" s="36" t="str">
        <f t="shared" si="345"/>
        <v>https://analytics.zoho.com/open-view/2395394000001128894?ZOHO_CRITERIA=%224.5%22.%22Id_Tama%C3%B1o_Espec%C3%ADfico%22%3D7</v>
      </c>
      <c r="AN505" s="44" t="str">
        <f t="shared" si="359"/>
        <v>CHL</v>
      </c>
      <c r="AO505" s="44" t="str">
        <f t="shared" si="359"/>
        <v>País</v>
      </c>
      <c r="AP505" s="34" t="str">
        <f t="shared" si="359"/>
        <v>Número de Empleados de las empresas dedicadas a una actividad económica asociada a la agricultura o la ganadería, según tamaño de la empresa.</v>
      </c>
      <c r="AQ505" s="45">
        <f t="shared" si="359"/>
        <v>44324</v>
      </c>
      <c r="AR505" s="36" t="str">
        <f t="shared" si="359"/>
        <v>Español</v>
      </c>
      <c r="AS505" s="36" t="str">
        <f t="shared" si="359"/>
        <v>Naty</v>
      </c>
      <c r="AT505" s="40" t="str">
        <f t="shared" si="359"/>
        <v>No Aplica</v>
      </c>
      <c r="AU505" s="40" t="str">
        <f t="shared" si="359"/>
        <v>No Aplica</v>
      </c>
      <c r="AV505" s="40" t="str">
        <f t="shared" si="359"/>
        <v>No Aplica</v>
      </c>
      <c r="AW505" s="35">
        <f t="shared" si="359"/>
        <v>100100000</v>
      </c>
      <c r="AX505" s="41" t="e">
        <f t="shared" si="359"/>
        <v>#REF!</v>
      </c>
      <c r="AY505" s="46" t="str">
        <f t="shared" si="359"/>
        <v>Fruta</v>
      </c>
      <c r="AZ505" s="40">
        <f t="shared" si="359"/>
        <v>38</v>
      </c>
      <c r="BA505" s="41" t="e">
        <f>+VLOOKUP($Z505,[4]!Temporalidad[[nombre]:[Columna1]],7,0)</f>
        <v>#REF!</v>
      </c>
      <c r="BB505" s="41" t="e">
        <f>+VLOOKUP($B505,[4]!Tipo_Gráfico[#Data],2,0)</f>
        <v>#REF!</v>
      </c>
      <c r="BC505" s="36" t="str">
        <f t="shared" si="354"/>
        <v>Servicio de Impuestos Internos , Ministerio de Hacienda, Chile</v>
      </c>
      <c r="BD505" s="35" t="e">
        <f>+VLOOKUP($AA505,[4]!unidad_medida[[nombre]:[Columna1]],2,0)</f>
        <v>#REF!</v>
      </c>
      <c r="BE505" s="40" t="str">
        <f t="shared" si="360"/>
        <v>No Aplica</v>
      </c>
      <c r="BF505" s="40" t="str">
        <f t="shared" si="360"/>
        <v>No Aplica</v>
      </c>
      <c r="BG505" s="40" t="str">
        <f t="shared" si="360"/>
        <v>No Aplica</v>
      </c>
      <c r="BH505" s="41" t="e">
        <f>+VLOOKUP($AP505,[4]!Responsables[#Data],3,0)</f>
        <v>#REF!</v>
      </c>
      <c r="BI505" s="41" t="e">
        <f>+VLOOKUP($AA505,[4]!unidad_medida[[nombre]:[Columna1]],5,0)</f>
        <v>#REF!</v>
      </c>
    </row>
    <row r="506" spans="1:61" ht="24" x14ac:dyDescent="0.35">
      <c r="A506" s="58" t="s">
        <v>250</v>
      </c>
      <c r="B506" s="58" t="s">
        <v>251</v>
      </c>
      <c r="C506" s="59">
        <v>4.4000000000000004</v>
      </c>
      <c r="D506" s="19">
        <f t="shared" si="348"/>
        <v>34</v>
      </c>
      <c r="E506" s="20" t="str">
        <f t="shared" si="366"/>
        <v>GR</v>
      </c>
      <c r="F506" s="21"/>
      <c r="G506" s="22"/>
      <c r="H506" s="23" t="s">
        <v>48</v>
      </c>
      <c r="I506" s="22"/>
      <c r="J506" s="24">
        <v>8</v>
      </c>
      <c r="K506" s="22"/>
      <c r="L506" s="22"/>
      <c r="M506" s="22"/>
      <c r="N506" s="22"/>
      <c r="O506" s="22"/>
      <c r="P506" s="53" t="str">
        <f t="shared" si="363"/>
        <v>Ventas Estimadas de Empresas del Sector Agrícola por Tipo de Cultivo en la Categoría de Tamaño Específica: GRANDE 1 del Servicio de Impuestos Internos de Chile para el Año 2020 (USD)</v>
      </c>
      <c r="Q506" s="20" t="str">
        <f t="shared" si="350"/>
        <v>Gráfico 3</v>
      </c>
      <c r="R506" s="26" t="s">
        <v>78</v>
      </c>
      <c r="S506" s="27">
        <f t="shared" si="340"/>
        <v>8</v>
      </c>
      <c r="T506" s="28"/>
      <c r="U506" s="28"/>
      <c r="V506" s="28"/>
      <c r="W506" s="28"/>
      <c r="X506" s="28"/>
      <c r="Y506" s="28"/>
      <c r="Z506" s="25" t="str">
        <f t="shared" si="364"/>
        <v>https://analytics.zoho.com/open-view/2395394000001128894?ZOHO_CRITERIA=%224.5%22.%22Id_Tama%C3%B1o_Espec%C3%ADfico%22%3D8</v>
      </c>
      <c r="AA506" s="29" t="s">
        <v>115</v>
      </c>
      <c r="AB506" s="30" t="str">
        <f t="shared" si="361"/>
        <v>Chile</v>
      </c>
      <c r="AC506" s="31" t="str">
        <f t="shared" si="361"/>
        <v>Año 2020</v>
      </c>
      <c r="AD506" s="32" t="str">
        <f t="shared" si="361"/>
        <v>Dólar USA</v>
      </c>
      <c r="AE506" s="30" t="str">
        <f t="shared" si="361"/>
        <v>Ventas</v>
      </c>
      <c r="AG506" s="33" t="str">
        <f t="shared" si="342"/>
        <v>Gráfico 3</v>
      </c>
      <c r="AH506" s="34" t="str">
        <f t="shared" si="352"/>
        <v>Ventas Estimadas Agricultura</v>
      </c>
      <c r="AI506" s="34" t="str">
        <f t="shared" si="365"/>
        <v>Ventas Estimadas de empresas dedicadas a agricultura y/o ganadería clasificadas por el Servicio de Impuestos Internos de tamaño GRANDE 1</v>
      </c>
      <c r="AJ506" s="34" t="str">
        <f t="shared" si="344"/>
        <v>Ventas Estimadas de Empresas del Sector Agrícola por Tipo de Cultivo en la Categoría de Tamaño Específica: GRANDE 1 del Servicio de Impuestos Internos de Chile para el Año 2020 (USD)</v>
      </c>
      <c r="AK506" s="35" t="str">
        <f t="shared" si="362"/>
        <v>Año 2020</v>
      </c>
      <c r="AL506" s="34" t="str">
        <f t="shared" si="362"/>
        <v>venta estimada, empresas en agricultura, cultivos, actividad económica, agricultura, ganadería</v>
      </c>
      <c r="AM506" s="36" t="str">
        <f t="shared" si="345"/>
        <v>https://analytics.zoho.com/open-view/2395394000001128894?ZOHO_CRITERIA=%224.5%22.%22Id_Tama%C3%B1o_Espec%C3%ADfico%22%3D8</v>
      </c>
      <c r="AN506" s="44" t="str">
        <f t="shared" ref="AN506:AZ521" si="367">+AN505</f>
        <v>CHL</v>
      </c>
      <c r="AO506" s="44" t="str">
        <f t="shared" si="367"/>
        <v>País</v>
      </c>
      <c r="AP506" s="34" t="str">
        <f t="shared" si="367"/>
        <v>Número de Empleados de las empresas dedicadas a una actividad económica asociada a la agricultura o la ganadería, según tamaño de la empresa.</v>
      </c>
      <c r="AQ506" s="45">
        <f t="shared" si="367"/>
        <v>44324</v>
      </c>
      <c r="AR506" s="36" t="str">
        <f t="shared" si="367"/>
        <v>Español</v>
      </c>
      <c r="AS506" s="36" t="str">
        <f t="shared" si="367"/>
        <v>Naty</v>
      </c>
      <c r="AT506" s="40" t="str">
        <f t="shared" si="367"/>
        <v>No Aplica</v>
      </c>
      <c r="AU506" s="40" t="str">
        <f t="shared" si="367"/>
        <v>No Aplica</v>
      </c>
      <c r="AV506" s="40" t="str">
        <f t="shared" si="367"/>
        <v>No Aplica</v>
      </c>
      <c r="AW506" s="35">
        <f t="shared" si="367"/>
        <v>100100000</v>
      </c>
      <c r="AX506" s="41" t="e">
        <f t="shared" si="367"/>
        <v>#REF!</v>
      </c>
      <c r="AY506" s="46" t="str">
        <f t="shared" si="367"/>
        <v>Fruta</v>
      </c>
      <c r="AZ506" s="40">
        <f t="shared" si="367"/>
        <v>38</v>
      </c>
      <c r="BA506" s="41" t="e">
        <f>+VLOOKUP($Z506,[4]!Temporalidad[[nombre]:[Columna1]],7,0)</f>
        <v>#REF!</v>
      </c>
      <c r="BB506" s="41" t="e">
        <f>+VLOOKUP($B506,[4]!Tipo_Gráfico[#Data],2,0)</f>
        <v>#REF!</v>
      </c>
      <c r="BC506" s="36" t="str">
        <f t="shared" si="354"/>
        <v>Servicio de Impuestos Internos , Ministerio de Hacienda, Chile</v>
      </c>
      <c r="BD506" s="35" t="e">
        <f>+VLOOKUP($AA506,[4]!unidad_medida[[nombre]:[Columna1]],2,0)</f>
        <v>#REF!</v>
      </c>
      <c r="BE506" s="40" t="str">
        <f t="shared" ref="BE506:BG521" si="368">+BE505</f>
        <v>No Aplica</v>
      </c>
      <c r="BF506" s="40" t="str">
        <f t="shared" si="368"/>
        <v>No Aplica</v>
      </c>
      <c r="BG506" s="40" t="str">
        <f t="shared" si="368"/>
        <v>No Aplica</v>
      </c>
      <c r="BH506" s="41" t="e">
        <f>+VLOOKUP($AP506,[4]!Responsables[#Data],3,0)</f>
        <v>#REF!</v>
      </c>
      <c r="BI506" s="41" t="e">
        <f>+VLOOKUP($AA506,[4]!unidad_medida[[nombre]:[Columna1]],5,0)</f>
        <v>#REF!</v>
      </c>
    </row>
    <row r="507" spans="1:61" ht="24" x14ac:dyDescent="0.35">
      <c r="A507" s="58" t="s">
        <v>250</v>
      </c>
      <c r="B507" s="58" t="s">
        <v>251</v>
      </c>
      <c r="C507" s="59">
        <v>4.4000000000000004</v>
      </c>
      <c r="D507" s="19">
        <f t="shared" si="348"/>
        <v>35</v>
      </c>
      <c r="E507" s="20" t="str">
        <f t="shared" si="366"/>
        <v>GR</v>
      </c>
      <c r="F507" s="21"/>
      <c r="G507" s="22"/>
      <c r="H507" s="23" t="s">
        <v>48</v>
      </c>
      <c r="I507" s="22"/>
      <c r="J507" s="24">
        <v>9</v>
      </c>
      <c r="K507" s="22"/>
      <c r="L507" s="22"/>
      <c r="M507" s="22"/>
      <c r="N507" s="22"/>
      <c r="O507" s="22"/>
      <c r="P507" s="53" t="str">
        <f t="shared" si="363"/>
        <v>Ventas Estimadas de Empresas del Sector Agrícola por Tipo de Cultivo en la Categoría de Tamaño Específica: PEQUEÑA 1 del Servicio de Impuestos Internos de Chile para el Año 2020 (USD)</v>
      </c>
      <c r="Q507" s="20" t="str">
        <f t="shared" si="350"/>
        <v>Gráfico 3</v>
      </c>
      <c r="R507" s="26" t="s">
        <v>80</v>
      </c>
      <c r="S507" s="27">
        <f t="shared" si="340"/>
        <v>9</v>
      </c>
      <c r="T507" s="28"/>
      <c r="U507" s="28"/>
      <c r="V507" s="28"/>
      <c r="W507" s="28"/>
      <c r="X507" s="28"/>
      <c r="Y507" s="28"/>
      <c r="Z507" s="25" t="str">
        <f t="shared" si="364"/>
        <v>https://analytics.zoho.com/open-view/2395394000001128894?ZOHO_CRITERIA=%224.5%22.%22Id_Tama%C3%B1o_Espec%C3%ADfico%22%3D9</v>
      </c>
      <c r="AA507" s="29" t="s">
        <v>116</v>
      </c>
      <c r="AB507" s="30" t="str">
        <f t="shared" ref="AB507:AE522" si="369">+AB506</f>
        <v>Chile</v>
      </c>
      <c r="AC507" s="31" t="str">
        <f t="shared" si="369"/>
        <v>Año 2020</v>
      </c>
      <c r="AD507" s="32" t="str">
        <f t="shared" si="369"/>
        <v>Dólar USA</v>
      </c>
      <c r="AE507" s="30" t="str">
        <f t="shared" si="369"/>
        <v>Ventas</v>
      </c>
      <c r="AG507" s="33" t="str">
        <f t="shared" si="342"/>
        <v>Gráfico 3</v>
      </c>
      <c r="AH507" s="34" t="str">
        <f t="shared" si="352"/>
        <v>Ventas Estimadas Agricultura</v>
      </c>
      <c r="AI507" s="34" t="str">
        <f t="shared" si="365"/>
        <v>Ventas Estimadas de empresas dedicadas a agricultura y/o ganadería clasificadas por el Servicio de Impuestos Internos de tamaño PEQUEÑA 1</v>
      </c>
      <c r="AJ507" s="34" t="str">
        <f t="shared" si="344"/>
        <v>Ventas Estimadas de Empresas del Sector Agrícola por Tipo de Cultivo en la Categoría de Tamaño Específica: PEQUEÑA 1 del Servicio de Impuestos Internos de Chile para el Año 2020 (USD)</v>
      </c>
      <c r="AK507" s="35" t="str">
        <f t="shared" ref="AK507:AL522" si="370">+AK506</f>
        <v>Año 2020</v>
      </c>
      <c r="AL507" s="34" t="str">
        <f t="shared" si="370"/>
        <v>venta estimada, empresas en agricultura, cultivos, actividad económica, agricultura, ganadería</v>
      </c>
      <c r="AM507" s="36" t="str">
        <f t="shared" si="345"/>
        <v>https://analytics.zoho.com/open-view/2395394000001128894?ZOHO_CRITERIA=%224.5%22.%22Id_Tama%C3%B1o_Espec%C3%ADfico%22%3D9</v>
      </c>
      <c r="AN507" s="44" t="str">
        <f t="shared" si="367"/>
        <v>CHL</v>
      </c>
      <c r="AO507" s="44" t="str">
        <f t="shared" si="367"/>
        <v>País</v>
      </c>
      <c r="AP507" s="34" t="str">
        <f t="shared" si="367"/>
        <v>Número de Empleados de las empresas dedicadas a una actividad económica asociada a la agricultura o la ganadería, según tamaño de la empresa.</v>
      </c>
      <c r="AQ507" s="45">
        <f t="shared" si="367"/>
        <v>44324</v>
      </c>
      <c r="AR507" s="36" t="str">
        <f t="shared" si="367"/>
        <v>Español</v>
      </c>
      <c r="AS507" s="36" t="str">
        <f t="shared" si="367"/>
        <v>Naty</v>
      </c>
      <c r="AT507" s="40" t="str">
        <f t="shared" si="367"/>
        <v>No Aplica</v>
      </c>
      <c r="AU507" s="40" t="str">
        <f t="shared" si="367"/>
        <v>No Aplica</v>
      </c>
      <c r="AV507" s="40" t="str">
        <f t="shared" si="367"/>
        <v>No Aplica</v>
      </c>
      <c r="AW507" s="35">
        <f t="shared" si="367"/>
        <v>100100000</v>
      </c>
      <c r="AX507" s="41" t="e">
        <f t="shared" si="367"/>
        <v>#REF!</v>
      </c>
      <c r="AY507" s="46" t="str">
        <f t="shared" si="367"/>
        <v>Fruta</v>
      </c>
      <c r="AZ507" s="40">
        <f t="shared" si="367"/>
        <v>38</v>
      </c>
      <c r="BA507" s="41" t="e">
        <f>+VLOOKUP($Z507,[4]!Temporalidad[[nombre]:[Columna1]],7,0)</f>
        <v>#REF!</v>
      </c>
      <c r="BB507" s="41" t="e">
        <f>+VLOOKUP($B507,[4]!Tipo_Gráfico[#Data],2,0)</f>
        <v>#REF!</v>
      </c>
      <c r="BC507" s="36" t="str">
        <f t="shared" si="354"/>
        <v>Servicio de Impuestos Internos , Ministerio de Hacienda, Chile</v>
      </c>
      <c r="BD507" s="35" t="e">
        <f>+VLOOKUP($AA507,[4]!unidad_medida[[nombre]:[Columna1]],2,0)</f>
        <v>#REF!</v>
      </c>
      <c r="BE507" s="40" t="str">
        <f t="shared" si="368"/>
        <v>No Aplica</v>
      </c>
      <c r="BF507" s="40" t="str">
        <f t="shared" si="368"/>
        <v>No Aplica</v>
      </c>
      <c r="BG507" s="40" t="str">
        <f t="shared" si="368"/>
        <v>No Aplica</v>
      </c>
      <c r="BH507" s="41" t="e">
        <f>+VLOOKUP($AP507,[4]!Responsables[#Data],3,0)</f>
        <v>#REF!</v>
      </c>
      <c r="BI507" s="41" t="e">
        <f>+VLOOKUP($AA507,[4]!unidad_medida[[nombre]:[Columna1]],5,0)</f>
        <v>#REF!</v>
      </c>
    </row>
    <row r="508" spans="1:61" ht="24" x14ac:dyDescent="0.35">
      <c r="A508" s="58" t="s">
        <v>250</v>
      </c>
      <c r="B508" s="58" t="s">
        <v>251</v>
      </c>
      <c r="C508" s="59">
        <v>4.4000000000000004</v>
      </c>
      <c r="D508" s="19">
        <f t="shared" si="348"/>
        <v>36</v>
      </c>
      <c r="E508" s="20" t="str">
        <f t="shared" si="366"/>
        <v>GR</v>
      </c>
      <c r="F508" s="21"/>
      <c r="G508" s="22"/>
      <c r="H508" s="23" t="s">
        <v>48</v>
      </c>
      <c r="I508" s="22"/>
      <c r="J508" s="24">
        <v>10</v>
      </c>
      <c r="K508" s="22"/>
      <c r="L508" s="22"/>
      <c r="M508" s="22"/>
      <c r="N508" s="22"/>
      <c r="O508" s="22"/>
      <c r="P508" s="53" t="str">
        <f t="shared" si="363"/>
        <v>Ventas Estimadas de Empresas del Sector Agrícola por Tipo de Cultivo en la Categoría de Tamaño Específica: MEDIANA 2 del Servicio de Impuestos Internos de Chile para el Año 2020 (USD)</v>
      </c>
      <c r="Q508" s="20" t="str">
        <f t="shared" si="350"/>
        <v>Gráfico 3</v>
      </c>
      <c r="R508" s="26" t="s">
        <v>82</v>
      </c>
      <c r="S508" s="27">
        <f t="shared" si="340"/>
        <v>10</v>
      </c>
      <c r="T508" s="28"/>
      <c r="U508" s="28"/>
      <c r="V508" s="28"/>
      <c r="W508" s="28"/>
      <c r="X508" s="28"/>
      <c r="Y508" s="28"/>
      <c r="Z508" s="25" t="str">
        <f t="shared" si="364"/>
        <v>https://analytics.zoho.com/open-view/2395394000001128894?ZOHO_CRITERIA=%224.5%22.%22Id_Tama%C3%B1o_Espec%C3%ADfico%22%3D10</v>
      </c>
      <c r="AA508" s="29" t="s">
        <v>117</v>
      </c>
      <c r="AB508" s="30" t="str">
        <f t="shared" si="369"/>
        <v>Chile</v>
      </c>
      <c r="AC508" s="31" t="str">
        <f t="shared" si="369"/>
        <v>Año 2020</v>
      </c>
      <c r="AD508" s="32" t="str">
        <f t="shared" si="369"/>
        <v>Dólar USA</v>
      </c>
      <c r="AE508" s="30" t="str">
        <f t="shared" si="369"/>
        <v>Ventas</v>
      </c>
      <c r="AG508" s="33" t="str">
        <f t="shared" si="342"/>
        <v>Gráfico 3</v>
      </c>
      <c r="AH508" s="34" t="str">
        <f t="shared" si="352"/>
        <v>Ventas Estimadas Agricultura</v>
      </c>
      <c r="AI508" s="34" t="str">
        <f t="shared" si="365"/>
        <v>Ventas Estimadas de empresas dedicadas a agricultura y/o ganadería clasificadas por el Servicio de Impuestos Internos de tamaño MEDIANA 2</v>
      </c>
      <c r="AJ508" s="34" t="str">
        <f t="shared" si="344"/>
        <v>Ventas Estimadas de Empresas del Sector Agrícola por Tipo de Cultivo en la Categoría de Tamaño Específica: MEDIANA 2 del Servicio de Impuestos Internos de Chile para el Año 2020 (USD)</v>
      </c>
      <c r="AK508" s="35" t="str">
        <f t="shared" si="370"/>
        <v>Año 2020</v>
      </c>
      <c r="AL508" s="34" t="str">
        <f t="shared" si="370"/>
        <v>venta estimada, empresas en agricultura, cultivos, actividad económica, agricultura, ganadería</v>
      </c>
      <c r="AM508" s="36" t="str">
        <f t="shared" si="345"/>
        <v>https://analytics.zoho.com/open-view/2395394000001128894?ZOHO_CRITERIA=%224.5%22.%22Id_Tama%C3%B1o_Espec%C3%ADfico%22%3D10</v>
      </c>
      <c r="AN508" s="44" t="str">
        <f t="shared" si="367"/>
        <v>CHL</v>
      </c>
      <c r="AO508" s="44" t="str">
        <f t="shared" si="367"/>
        <v>País</v>
      </c>
      <c r="AP508" s="34" t="str">
        <f t="shared" si="367"/>
        <v>Número de Empleados de las empresas dedicadas a una actividad económica asociada a la agricultura o la ganadería, según tamaño de la empresa.</v>
      </c>
      <c r="AQ508" s="45">
        <f t="shared" si="367"/>
        <v>44324</v>
      </c>
      <c r="AR508" s="36" t="str">
        <f t="shared" si="367"/>
        <v>Español</v>
      </c>
      <c r="AS508" s="36" t="str">
        <f t="shared" si="367"/>
        <v>Naty</v>
      </c>
      <c r="AT508" s="40" t="str">
        <f t="shared" si="367"/>
        <v>No Aplica</v>
      </c>
      <c r="AU508" s="40" t="str">
        <f t="shared" si="367"/>
        <v>No Aplica</v>
      </c>
      <c r="AV508" s="40" t="str">
        <f t="shared" si="367"/>
        <v>No Aplica</v>
      </c>
      <c r="AW508" s="35">
        <f t="shared" si="367"/>
        <v>100100000</v>
      </c>
      <c r="AX508" s="41" t="e">
        <f t="shared" si="367"/>
        <v>#REF!</v>
      </c>
      <c r="AY508" s="46" t="str">
        <f t="shared" si="367"/>
        <v>Fruta</v>
      </c>
      <c r="AZ508" s="40">
        <f t="shared" si="367"/>
        <v>38</v>
      </c>
      <c r="BA508" s="41" t="e">
        <f>+VLOOKUP($Z508,[4]!Temporalidad[[nombre]:[Columna1]],7,0)</f>
        <v>#REF!</v>
      </c>
      <c r="BB508" s="41" t="e">
        <f>+VLOOKUP($B508,[4]!Tipo_Gráfico[#Data],2,0)</f>
        <v>#REF!</v>
      </c>
      <c r="BC508" s="36" t="str">
        <f t="shared" si="354"/>
        <v>Servicio de Impuestos Internos , Ministerio de Hacienda, Chile</v>
      </c>
      <c r="BD508" s="35" t="e">
        <f>+VLOOKUP($AA508,[4]!unidad_medida[[nombre]:[Columna1]],2,0)</f>
        <v>#REF!</v>
      </c>
      <c r="BE508" s="40" t="str">
        <f t="shared" si="368"/>
        <v>No Aplica</v>
      </c>
      <c r="BF508" s="40" t="str">
        <f t="shared" si="368"/>
        <v>No Aplica</v>
      </c>
      <c r="BG508" s="40" t="str">
        <f t="shared" si="368"/>
        <v>No Aplica</v>
      </c>
      <c r="BH508" s="41" t="e">
        <f>+VLOOKUP($AP508,[4]!Responsables[#Data],3,0)</f>
        <v>#REF!</v>
      </c>
      <c r="BI508" s="41" t="e">
        <f>+VLOOKUP($AA508,[4]!unidad_medida[[nombre]:[Columna1]],5,0)</f>
        <v>#REF!</v>
      </c>
    </row>
    <row r="509" spans="1:61" ht="24" x14ac:dyDescent="0.35">
      <c r="A509" s="58" t="s">
        <v>250</v>
      </c>
      <c r="B509" s="58" t="s">
        <v>251</v>
      </c>
      <c r="C509" s="59">
        <v>4.4000000000000004</v>
      </c>
      <c r="D509" s="19">
        <f t="shared" si="348"/>
        <v>37</v>
      </c>
      <c r="E509" s="20" t="str">
        <f t="shared" si="366"/>
        <v>GR</v>
      </c>
      <c r="F509" s="21"/>
      <c r="G509" s="22"/>
      <c r="H509" s="23" t="s">
        <v>48</v>
      </c>
      <c r="I509" s="22"/>
      <c r="J509" s="24">
        <v>11</v>
      </c>
      <c r="K509" s="22"/>
      <c r="L509" s="22"/>
      <c r="M509" s="22"/>
      <c r="N509" s="22"/>
      <c r="O509" s="22"/>
      <c r="P509" s="53" t="str">
        <f t="shared" si="363"/>
        <v>Ventas Estimadas de Empresas del Sector Agrícola por Tipo de Cultivo en la Categoría de Tamaño Específica: GRANDE 2 del Servicio de Impuestos Internos de Chile para el Año 2020 (USD)</v>
      </c>
      <c r="Q509" s="20" t="str">
        <f t="shared" si="350"/>
        <v>Gráfico 3</v>
      </c>
      <c r="R509" s="26" t="s">
        <v>84</v>
      </c>
      <c r="S509" s="27">
        <f t="shared" si="340"/>
        <v>11</v>
      </c>
      <c r="T509" s="28"/>
      <c r="U509" s="28"/>
      <c r="V509" s="28"/>
      <c r="W509" s="28"/>
      <c r="X509" s="28"/>
      <c r="Y509" s="28"/>
      <c r="Z509" s="25" t="str">
        <f t="shared" si="364"/>
        <v>https://analytics.zoho.com/open-view/2395394000001128894?ZOHO_CRITERIA=%224.5%22.%22Id_Tama%C3%B1o_Espec%C3%ADfico%22%3D11</v>
      </c>
      <c r="AA509" s="29" t="s">
        <v>118</v>
      </c>
      <c r="AB509" s="30" t="str">
        <f t="shared" si="369"/>
        <v>Chile</v>
      </c>
      <c r="AC509" s="31" t="str">
        <f t="shared" si="369"/>
        <v>Año 2020</v>
      </c>
      <c r="AD509" s="32" t="str">
        <f t="shared" si="369"/>
        <v>Dólar USA</v>
      </c>
      <c r="AE509" s="30" t="str">
        <f t="shared" si="369"/>
        <v>Ventas</v>
      </c>
      <c r="AG509" s="33" t="str">
        <f t="shared" si="342"/>
        <v>Gráfico 3</v>
      </c>
      <c r="AH509" s="34" t="str">
        <f t="shared" si="352"/>
        <v>Ventas Estimadas Agricultura</v>
      </c>
      <c r="AI509" s="34" t="str">
        <f t="shared" si="365"/>
        <v>Ventas Estimadas de empresas dedicadas a agricultura y/o ganadería clasificadas por el Servicio de Impuestos Internos de tamaño GRANDE 2</v>
      </c>
      <c r="AJ509" s="34" t="str">
        <f t="shared" si="344"/>
        <v>Ventas Estimadas de Empresas del Sector Agrícola por Tipo de Cultivo en la Categoría de Tamaño Específica: GRANDE 2 del Servicio de Impuestos Internos de Chile para el Año 2020 (USD)</v>
      </c>
      <c r="AK509" s="35" t="str">
        <f t="shared" si="370"/>
        <v>Año 2020</v>
      </c>
      <c r="AL509" s="34" t="str">
        <f t="shared" si="370"/>
        <v>venta estimada, empresas en agricultura, cultivos, actividad económica, agricultura, ganadería</v>
      </c>
      <c r="AM509" s="36" t="str">
        <f t="shared" si="345"/>
        <v>https://analytics.zoho.com/open-view/2395394000001128894?ZOHO_CRITERIA=%224.5%22.%22Id_Tama%C3%B1o_Espec%C3%ADfico%22%3D11</v>
      </c>
      <c r="AN509" s="44" t="str">
        <f t="shared" si="367"/>
        <v>CHL</v>
      </c>
      <c r="AO509" s="44" t="str">
        <f t="shared" si="367"/>
        <v>País</v>
      </c>
      <c r="AP509" s="34" t="str">
        <f t="shared" si="367"/>
        <v>Número de Empleados de las empresas dedicadas a una actividad económica asociada a la agricultura o la ganadería, según tamaño de la empresa.</v>
      </c>
      <c r="AQ509" s="45">
        <f t="shared" si="367"/>
        <v>44324</v>
      </c>
      <c r="AR509" s="36" t="str">
        <f t="shared" si="367"/>
        <v>Español</v>
      </c>
      <c r="AS509" s="36" t="str">
        <f t="shared" si="367"/>
        <v>Naty</v>
      </c>
      <c r="AT509" s="40" t="str">
        <f t="shared" si="367"/>
        <v>No Aplica</v>
      </c>
      <c r="AU509" s="40" t="str">
        <f t="shared" si="367"/>
        <v>No Aplica</v>
      </c>
      <c r="AV509" s="40" t="str">
        <f t="shared" si="367"/>
        <v>No Aplica</v>
      </c>
      <c r="AW509" s="35">
        <f t="shared" si="367"/>
        <v>100100000</v>
      </c>
      <c r="AX509" s="41" t="e">
        <f t="shared" si="367"/>
        <v>#REF!</v>
      </c>
      <c r="AY509" s="46" t="str">
        <f t="shared" si="367"/>
        <v>Fruta</v>
      </c>
      <c r="AZ509" s="40">
        <f t="shared" si="367"/>
        <v>38</v>
      </c>
      <c r="BA509" s="41" t="e">
        <f>+VLOOKUP($Z509,[4]!Temporalidad[[nombre]:[Columna1]],7,0)</f>
        <v>#REF!</v>
      </c>
      <c r="BB509" s="41" t="e">
        <f>+VLOOKUP($B509,[4]!Tipo_Gráfico[#Data],2,0)</f>
        <v>#REF!</v>
      </c>
      <c r="BC509" s="36" t="str">
        <f t="shared" si="354"/>
        <v>Servicio de Impuestos Internos , Ministerio de Hacienda, Chile</v>
      </c>
      <c r="BD509" s="35" t="e">
        <f>+VLOOKUP($AA509,[4]!unidad_medida[[nombre]:[Columna1]],2,0)</f>
        <v>#REF!</v>
      </c>
      <c r="BE509" s="40" t="str">
        <f t="shared" si="368"/>
        <v>No Aplica</v>
      </c>
      <c r="BF509" s="40" t="str">
        <f t="shared" si="368"/>
        <v>No Aplica</v>
      </c>
      <c r="BG509" s="40" t="str">
        <f t="shared" si="368"/>
        <v>No Aplica</v>
      </c>
      <c r="BH509" s="41" t="e">
        <f>+VLOOKUP($AP509,[4]!Responsables[#Data],3,0)</f>
        <v>#REF!</v>
      </c>
      <c r="BI509" s="41" t="e">
        <f>+VLOOKUP($AA509,[4]!unidad_medida[[nombre]:[Columna1]],5,0)</f>
        <v>#REF!</v>
      </c>
    </row>
    <row r="510" spans="1:61" ht="24" x14ac:dyDescent="0.35">
      <c r="A510" s="58" t="s">
        <v>250</v>
      </c>
      <c r="B510" s="58" t="s">
        <v>251</v>
      </c>
      <c r="C510" s="59">
        <v>4.4000000000000004</v>
      </c>
      <c r="D510" s="19">
        <f t="shared" si="348"/>
        <v>38</v>
      </c>
      <c r="E510" s="20" t="str">
        <f t="shared" si="366"/>
        <v>GR</v>
      </c>
      <c r="F510" s="21"/>
      <c r="G510" s="22"/>
      <c r="H510" s="23" t="s">
        <v>48</v>
      </c>
      <c r="I510" s="22"/>
      <c r="J510" s="24">
        <v>12</v>
      </c>
      <c r="K510" s="22"/>
      <c r="L510" s="22"/>
      <c r="M510" s="22"/>
      <c r="N510" s="22"/>
      <c r="O510" s="22"/>
      <c r="P510" s="53" t="str">
        <f t="shared" si="363"/>
        <v>Ventas Estimadas de Empresas del Sector Agrícola por Tipo de Cultivo en la Categoría de Tamaño Específica: GRANDE 4 del Servicio de Impuestos Internos de Chile para el Año 2020 (USD)</v>
      </c>
      <c r="Q510" s="20" t="str">
        <f t="shared" si="350"/>
        <v>Gráfico 3</v>
      </c>
      <c r="R510" s="26" t="s">
        <v>86</v>
      </c>
      <c r="S510" s="27">
        <f t="shared" si="340"/>
        <v>12</v>
      </c>
      <c r="T510" s="28"/>
      <c r="U510" s="28"/>
      <c r="V510" s="28"/>
      <c r="W510" s="28"/>
      <c r="X510" s="28"/>
      <c r="Y510" s="28"/>
      <c r="Z510" s="25" t="str">
        <f t="shared" si="364"/>
        <v>https://analytics.zoho.com/open-view/2395394000001128894?ZOHO_CRITERIA=%224.5%22.%22Id_Tama%C3%B1o_Espec%C3%ADfico%22%3D12</v>
      </c>
      <c r="AA510" s="29" t="s">
        <v>119</v>
      </c>
      <c r="AB510" s="30" t="str">
        <f t="shared" si="369"/>
        <v>Chile</v>
      </c>
      <c r="AC510" s="31" t="str">
        <f t="shared" si="369"/>
        <v>Año 2020</v>
      </c>
      <c r="AD510" s="32" t="str">
        <f t="shared" si="369"/>
        <v>Dólar USA</v>
      </c>
      <c r="AE510" s="30" t="str">
        <f t="shared" si="369"/>
        <v>Ventas</v>
      </c>
      <c r="AG510" s="33" t="str">
        <f t="shared" si="342"/>
        <v>Gráfico 3</v>
      </c>
      <c r="AH510" s="34" t="str">
        <f t="shared" si="352"/>
        <v>Ventas Estimadas Agricultura</v>
      </c>
      <c r="AI510" s="34" t="str">
        <f t="shared" si="365"/>
        <v>Ventas Estimadas de empresas dedicadas a agricultura y/o ganadería clasificadas por el Servicio de Impuestos Internos de tamaño GRANDE 4</v>
      </c>
      <c r="AJ510" s="34" t="str">
        <f t="shared" si="344"/>
        <v>Ventas Estimadas de Empresas del Sector Agrícola por Tipo de Cultivo en la Categoría de Tamaño Específica: GRANDE 4 del Servicio de Impuestos Internos de Chile para el Año 2020 (USD)</v>
      </c>
      <c r="AK510" s="35" t="str">
        <f t="shared" si="370"/>
        <v>Año 2020</v>
      </c>
      <c r="AL510" s="34" t="str">
        <f t="shared" si="370"/>
        <v>venta estimada, empresas en agricultura, cultivos, actividad económica, agricultura, ganadería</v>
      </c>
      <c r="AM510" s="36" t="str">
        <f t="shared" si="345"/>
        <v>https://analytics.zoho.com/open-view/2395394000001128894?ZOHO_CRITERIA=%224.5%22.%22Id_Tama%C3%B1o_Espec%C3%ADfico%22%3D12</v>
      </c>
      <c r="AN510" s="44" t="str">
        <f t="shared" si="367"/>
        <v>CHL</v>
      </c>
      <c r="AO510" s="44" t="str">
        <f t="shared" si="367"/>
        <v>País</v>
      </c>
      <c r="AP510" s="34" t="str">
        <f t="shared" si="367"/>
        <v>Número de Empleados de las empresas dedicadas a una actividad económica asociada a la agricultura o la ganadería, según tamaño de la empresa.</v>
      </c>
      <c r="AQ510" s="45">
        <f t="shared" si="367"/>
        <v>44324</v>
      </c>
      <c r="AR510" s="36" t="str">
        <f t="shared" si="367"/>
        <v>Español</v>
      </c>
      <c r="AS510" s="36" t="str">
        <f t="shared" si="367"/>
        <v>Naty</v>
      </c>
      <c r="AT510" s="40" t="str">
        <f t="shared" si="367"/>
        <v>No Aplica</v>
      </c>
      <c r="AU510" s="40" t="str">
        <f t="shared" si="367"/>
        <v>No Aplica</v>
      </c>
      <c r="AV510" s="40" t="str">
        <f t="shared" si="367"/>
        <v>No Aplica</v>
      </c>
      <c r="AW510" s="35">
        <f t="shared" si="367"/>
        <v>100100000</v>
      </c>
      <c r="AX510" s="41" t="e">
        <f t="shared" si="367"/>
        <v>#REF!</v>
      </c>
      <c r="AY510" s="46" t="str">
        <f t="shared" si="367"/>
        <v>Fruta</v>
      </c>
      <c r="AZ510" s="40">
        <f t="shared" si="367"/>
        <v>38</v>
      </c>
      <c r="BA510" s="41" t="e">
        <f>+VLOOKUP($Z510,[4]!Temporalidad[[nombre]:[Columna1]],7,0)</f>
        <v>#REF!</v>
      </c>
      <c r="BB510" s="41" t="e">
        <f>+VLOOKUP($B510,[4]!Tipo_Gráfico[#Data],2,0)</f>
        <v>#REF!</v>
      </c>
      <c r="BC510" s="36" t="str">
        <f t="shared" si="354"/>
        <v>Servicio de Impuestos Internos , Ministerio de Hacienda, Chile</v>
      </c>
      <c r="BD510" s="35" t="e">
        <f>+VLOOKUP($AA510,[4]!unidad_medida[[nombre]:[Columna1]],2,0)</f>
        <v>#REF!</v>
      </c>
      <c r="BE510" s="40" t="str">
        <f t="shared" si="368"/>
        <v>No Aplica</v>
      </c>
      <c r="BF510" s="40" t="str">
        <f t="shared" si="368"/>
        <v>No Aplica</v>
      </c>
      <c r="BG510" s="40" t="str">
        <f t="shared" si="368"/>
        <v>No Aplica</v>
      </c>
      <c r="BH510" s="41" t="e">
        <f>+VLOOKUP($AP510,[4]!Responsables[#Data],3,0)</f>
        <v>#REF!</v>
      </c>
      <c r="BI510" s="41" t="e">
        <f>+VLOOKUP($AA510,[4]!unidad_medida[[nombre]:[Columna1]],5,0)</f>
        <v>#REF!</v>
      </c>
    </row>
    <row r="511" spans="1:61" ht="24" x14ac:dyDescent="0.35">
      <c r="A511" s="58" t="s">
        <v>250</v>
      </c>
      <c r="B511" s="58" t="s">
        <v>251</v>
      </c>
      <c r="C511" s="59">
        <v>4.4000000000000004</v>
      </c>
      <c r="D511" s="19">
        <f t="shared" si="348"/>
        <v>39</v>
      </c>
      <c r="E511" s="20" t="str">
        <f t="shared" si="366"/>
        <v>GR</v>
      </c>
      <c r="F511" s="21"/>
      <c r="G511" s="22"/>
      <c r="H511" s="23" t="s">
        <v>48</v>
      </c>
      <c r="I511" s="22"/>
      <c r="J511" s="24">
        <v>13</v>
      </c>
      <c r="K511" s="22"/>
      <c r="L511" s="22"/>
      <c r="M511" s="22"/>
      <c r="N511" s="22"/>
      <c r="O511" s="22"/>
      <c r="P511" s="53" t="str">
        <f t="shared" si="363"/>
        <v>Ventas Estimadas de Empresas del Sector Agrícola por Tipo de Cultivo en la Categoría de Tamaño Específica: GRANDE 3 del Servicio de Impuestos Internos de Chile para el Año 2020 (USD)</v>
      </c>
      <c r="Q511" s="20" t="str">
        <f t="shared" si="350"/>
        <v>Gráfico 3</v>
      </c>
      <c r="R511" s="26" t="s">
        <v>88</v>
      </c>
      <c r="S511" s="27">
        <f t="shared" si="340"/>
        <v>13</v>
      </c>
      <c r="T511" s="28"/>
      <c r="U511" s="28"/>
      <c r="V511" s="28"/>
      <c r="W511" s="28"/>
      <c r="X511" s="28"/>
      <c r="Y511" s="28"/>
      <c r="Z511" s="25" t="str">
        <f t="shared" si="364"/>
        <v>https://analytics.zoho.com/open-view/2395394000001128894?ZOHO_CRITERIA=%224.5%22.%22Id_Tama%C3%B1o_Espec%C3%ADfico%22%3D13</v>
      </c>
      <c r="AA511" s="29" t="s">
        <v>120</v>
      </c>
      <c r="AB511" s="30" t="str">
        <f t="shared" si="369"/>
        <v>Chile</v>
      </c>
      <c r="AC511" s="31" t="str">
        <f t="shared" si="369"/>
        <v>Año 2020</v>
      </c>
      <c r="AD511" s="32" t="str">
        <f t="shared" si="369"/>
        <v>Dólar USA</v>
      </c>
      <c r="AE511" s="30" t="str">
        <f t="shared" si="369"/>
        <v>Ventas</v>
      </c>
      <c r="AG511" s="33" t="str">
        <f t="shared" si="342"/>
        <v>Gráfico 3</v>
      </c>
      <c r="AH511" s="34" t="str">
        <f t="shared" si="352"/>
        <v>Ventas Estimadas Agricultura</v>
      </c>
      <c r="AI511" s="34" t="str">
        <f t="shared" si="365"/>
        <v>Ventas Estimadas de empresas dedicadas a agricultura y/o ganadería clasificadas por el Servicio de Impuestos Internos de tamaño GRANDE 3</v>
      </c>
      <c r="AJ511" s="34" t="str">
        <f t="shared" si="344"/>
        <v>Ventas Estimadas de Empresas del Sector Agrícola por Tipo de Cultivo en la Categoría de Tamaño Específica: GRANDE 3 del Servicio de Impuestos Internos de Chile para el Año 2020 (USD)</v>
      </c>
      <c r="AK511" s="35" t="str">
        <f t="shared" si="370"/>
        <v>Año 2020</v>
      </c>
      <c r="AL511" s="34" t="str">
        <f t="shared" si="370"/>
        <v>venta estimada, empresas en agricultura, cultivos, actividad económica, agricultura, ganadería</v>
      </c>
      <c r="AM511" s="36" t="str">
        <f t="shared" si="345"/>
        <v>https://analytics.zoho.com/open-view/2395394000001128894?ZOHO_CRITERIA=%224.5%22.%22Id_Tama%C3%B1o_Espec%C3%ADfico%22%3D13</v>
      </c>
      <c r="AN511" s="44" t="str">
        <f t="shared" si="367"/>
        <v>CHL</v>
      </c>
      <c r="AO511" s="44" t="str">
        <f t="shared" si="367"/>
        <v>País</v>
      </c>
      <c r="AP511" s="34" t="str">
        <f t="shared" si="367"/>
        <v>Número de Empleados de las empresas dedicadas a una actividad económica asociada a la agricultura o la ganadería, según tamaño de la empresa.</v>
      </c>
      <c r="AQ511" s="45">
        <f t="shared" si="367"/>
        <v>44324</v>
      </c>
      <c r="AR511" s="36" t="str">
        <f t="shared" si="367"/>
        <v>Español</v>
      </c>
      <c r="AS511" s="36" t="str">
        <f t="shared" si="367"/>
        <v>Naty</v>
      </c>
      <c r="AT511" s="40" t="str">
        <f t="shared" si="367"/>
        <v>No Aplica</v>
      </c>
      <c r="AU511" s="40" t="str">
        <f t="shared" si="367"/>
        <v>No Aplica</v>
      </c>
      <c r="AV511" s="40" t="str">
        <f t="shared" si="367"/>
        <v>No Aplica</v>
      </c>
      <c r="AW511" s="35">
        <f t="shared" si="367"/>
        <v>100100000</v>
      </c>
      <c r="AX511" s="41" t="e">
        <f t="shared" si="367"/>
        <v>#REF!</v>
      </c>
      <c r="AY511" s="46" t="str">
        <f t="shared" si="367"/>
        <v>Fruta</v>
      </c>
      <c r="AZ511" s="40">
        <f t="shared" si="367"/>
        <v>38</v>
      </c>
      <c r="BA511" s="41" t="e">
        <f>+VLOOKUP($Z511,[4]!Temporalidad[[nombre]:[Columna1]],7,0)</f>
        <v>#REF!</v>
      </c>
      <c r="BB511" s="41" t="e">
        <f>+VLOOKUP($B511,[4]!Tipo_Gráfico[#Data],2,0)</f>
        <v>#REF!</v>
      </c>
      <c r="BC511" s="36" t="str">
        <f t="shared" si="354"/>
        <v>Servicio de Impuestos Internos , Ministerio de Hacienda, Chile</v>
      </c>
      <c r="BD511" s="35" t="e">
        <f>+VLOOKUP($AA511,[4]!unidad_medida[[nombre]:[Columna1]],2,0)</f>
        <v>#REF!</v>
      </c>
      <c r="BE511" s="40" t="str">
        <f t="shared" si="368"/>
        <v>No Aplica</v>
      </c>
      <c r="BF511" s="40" t="str">
        <f t="shared" si="368"/>
        <v>No Aplica</v>
      </c>
      <c r="BG511" s="40" t="str">
        <f t="shared" si="368"/>
        <v>No Aplica</v>
      </c>
      <c r="BH511" s="41" t="e">
        <f>+VLOOKUP($AP511,[4]!Responsables[#Data],3,0)</f>
        <v>#REF!</v>
      </c>
      <c r="BI511" s="41" t="e">
        <f>+VLOOKUP($AA511,[4]!unidad_medida[[nombre]:[Columna1]],5,0)</f>
        <v>#REF!</v>
      </c>
    </row>
    <row r="512" spans="1:61" ht="24" x14ac:dyDescent="0.35">
      <c r="A512" s="58" t="s">
        <v>250</v>
      </c>
      <c r="B512" s="58" t="s">
        <v>251</v>
      </c>
      <c r="C512" s="59">
        <v>4.4000000000000004</v>
      </c>
      <c r="D512" s="19">
        <f t="shared" si="348"/>
        <v>40</v>
      </c>
      <c r="E512" s="20" t="str">
        <f t="shared" si="366"/>
        <v>GR</v>
      </c>
      <c r="F512" s="21"/>
      <c r="G512" s="22"/>
      <c r="H512" s="22"/>
      <c r="I512" s="23" t="s">
        <v>48</v>
      </c>
      <c r="J512" s="24">
        <v>1</v>
      </c>
      <c r="K512" s="22"/>
      <c r="L512" s="22"/>
      <c r="M512" s="22"/>
      <c r="N512" s="22"/>
      <c r="O512" s="22"/>
      <c r="P512" s="53" t="str">
        <f>+"Ventas Estimadas de Empresas del Sector Agrícola por Cultivo en la Categoría de Tamaño Específica: "&amp;R512&amp;" del Servicio de Impuestos Internos de Chile para el Año 2020 (USD)"</f>
        <v>Ventas Estimadas de Empresas del Sector Agrícola por Cultivo en la Categoría de Tamaño Específica: SIN VENTAS del Servicio de Impuestos Internos de Chile para el Año 2020 (USD)</v>
      </c>
      <c r="Q512" s="20" t="s">
        <v>121</v>
      </c>
      <c r="R512" s="26" t="s">
        <v>50</v>
      </c>
      <c r="S512" s="27">
        <f t="shared" si="340"/>
        <v>1</v>
      </c>
      <c r="T512" s="28"/>
      <c r="U512" s="28"/>
      <c r="V512" s="28"/>
      <c r="W512" s="28"/>
      <c r="X512" s="28"/>
      <c r="Y512" s="28"/>
      <c r="Z512" s="25" t="str">
        <f>+"https://analytics.zoho.com/open-view/2395394000001128820?ZOHO_CRITERIA=%224.5%22.%22Id_Tama%C3%B1o_Espec%C3%ADfico%22%3D"&amp;S512</f>
        <v>https://analytics.zoho.com/open-view/2395394000001128820?ZOHO_CRITERIA=%224.5%22.%22Id_Tama%C3%B1o_Espec%C3%ADfico%22%3D1</v>
      </c>
      <c r="AA512" s="29" t="s">
        <v>122</v>
      </c>
      <c r="AB512" s="30" t="str">
        <f t="shared" si="369"/>
        <v>Chile</v>
      </c>
      <c r="AC512" s="31" t="str">
        <f t="shared" si="369"/>
        <v>Año 2020</v>
      </c>
      <c r="AD512" s="32" t="str">
        <f t="shared" si="369"/>
        <v>Dólar USA</v>
      </c>
      <c r="AE512" s="30" t="str">
        <f t="shared" si="369"/>
        <v>Ventas</v>
      </c>
      <c r="AG512" s="33" t="str">
        <f t="shared" si="342"/>
        <v>Gráfico 4</v>
      </c>
      <c r="AH512" s="34" t="str">
        <f t="shared" si="352"/>
        <v>Ventas Estimadas Agricultura</v>
      </c>
      <c r="AI512" s="34" t="str">
        <f t="shared" si="365"/>
        <v>Ventas Estimadas de empresas dedicadas a agricultura y/o ganadería clasificadas por el Servicio de Impuestos Internos de tamaño SIN VENTAS</v>
      </c>
      <c r="AJ512" s="34" t="str">
        <f t="shared" si="344"/>
        <v>Ventas Estimadas de Empresas del Sector Agrícola por Cultivo en la Categoría de Tamaño Específica: SIN VENTAS del Servicio de Impuestos Internos de Chile para el Año 2020 (USD)</v>
      </c>
      <c r="AK512" s="35" t="str">
        <f t="shared" si="370"/>
        <v>Año 2020</v>
      </c>
      <c r="AL512" s="34" t="str">
        <f t="shared" si="370"/>
        <v>venta estimada, empresas en agricultura, cultivos, actividad económica, agricultura, ganadería</v>
      </c>
      <c r="AM512" s="36" t="str">
        <f t="shared" si="345"/>
        <v>https://analytics.zoho.com/open-view/2395394000001128820?ZOHO_CRITERIA=%224.5%22.%22Id_Tama%C3%B1o_Espec%C3%ADfico%22%3D1</v>
      </c>
      <c r="AN512" s="44" t="str">
        <f t="shared" si="367"/>
        <v>CHL</v>
      </c>
      <c r="AO512" s="44" t="str">
        <f t="shared" si="367"/>
        <v>País</v>
      </c>
      <c r="AP512" s="34" t="str">
        <f t="shared" si="367"/>
        <v>Número de Empleados de las empresas dedicadas a una actividad económica asociada a la agricultura o la ganadería, según tamaño de la empresa.</v>
      </c>
      <c r="AQ512" s="45">
        <f t="shared" si="367"/>
        <v>44324</v>
      </c>
      <c r="AR512" s="36" t="str">
        <f t="shared" si="367"/>
        <v>Español</v>
      </c>
      <c r="AS512" s="36" t="str">
        <f t="shared" si="367"/>
        <v>Naty</v>
      </c>
      <c r="AT512" s="40" t="str">
        <f t="shared" si="367"/>
        <v>No Aplica</v>
      </c>
      <c r="AU512" s="40" t="str">
        <f t="shared" si="367"/>
        <v>No Aplica</v>
      </c>
      <c r="AV512" s="40" t="str">
        <f t="shared" si="367"/>
        <v>No Aplica</v>
      </c>
      <c r="AW512" s="35">
        <f t="shared" si="367"/>
        <v>100100000</v>
      </c>
      <c r="AX512" s="41" t="e">
        <f t="shared" si="367"/>
        <v>#REF!</v>
      </c>
      <c r="AY512" s="46" t="str">
        <f t="shared" si="367"/>
        <v>Fruta</v>
      </c>
      <c r="AZ512" s="40">
        <f t="shared" si="367"/>
        <v>38</v>
      </c>
      <c r="BA512" s="41" t="e">
        <f>+VLOOKUP($Z512,[4]!Temporalidad[[nombre]:[Columna1]],7,0)</f>
        <v>#REF!</v>
      </c>
      <c r="BB512" s="41" t="e">
        <f>+VLOOKUP($B512,[4]!Tipo_Gráfico[#Data],2,0)</f>
        <v>#REF!</v>
      </c>
      <c r="BC512" s="36" t="str">
        <f t="shared" si="354"/>
        <v>Servicio de Impuestos Internos , Ministerio de Hacienda, Chile</v>
      </c>
      <c r="BD512" s="35" t="e">
        <f>+VLOOKUP($AA512,[4]!unidad_medida[[nombre]:[Columna1]],2,0)</f>
        <v>#REF!</v>
      </c>
      <c r="BE512" s="40" t="str">
        <f t="shared" si="368"/>
        <v>No Aplica</v>
      </c>
      <c r="BF512" s="40" t="str">
        <f t="shared" si="368"/>
        <v>No Aplica</v>
      </c>
      <c r="BG512" s="40" t="str">
        <f t="shared" si="368"/>
        <v>No Aplica</v>
      </c>
      <c r="BH512" s="41" t="e">
        <f>+VLOOKUP($AP512,[4]!Responsables[#Data],3,0)</f>
        <v>#REF!</v>
      </c>
      <c r="BI512" s="41" t="e">
        <f>+VLOOKUP($AA512,[4]!unidad_medida[[nombre]:[Columna1]],5,0)</f>
        <v>#REF!</v>
      </c>
    </row>
    <row r="513" spans="1:61" ht="24" x14ac:dyDescent="0.35">
      <c r="A513" s="58" t="s">
        <v>250</v>
      </c>
      <c r="B513" s="58" t="s">
        <v>251</v>
      </c>
      <c r="C513" s="59">
        <v>4.4000000000000004</v>
      </c>
      <c r="D513" s="19">
        <f t="shared" si="348"/>
        <v>41</v>
      </c>
      <c r="E513" s="20" t="str">
        <f t="shared" si="366"/>
        <v>GR</v>
      </c>
      <c r="F513" s="21"/>
      <c r="G513" s="22"/>
      <c r="H513" s="22"/>
      <c r="I513" s="23" t="s">
        <v>48</v>
      </c>
      <c r="J513" s="24">
        <v>2</v>
      </c>
      <c r="K513" s="22"/>
      <c r="L513" s="22"/>
      <c r="M513" s="22"/>
      <c r="N513" s="22"/>
      <c r="O513" s="22"/>
      <c r="P513" s="53" t="str">
        <f t="shared" ref="P513:P524" si="371">+"Ventas Estimadas de Empresas del Sector Agrícola por Cultivo en la Categoría de Tamaño Específica: "&amp;R513&amp;" del Servicio de Impuestos Internos de Chile para el Año 2020 (USD)"</f>
        <v>Ventas Estimadas de Empresas del Sector Agrícola por Cultivo en la Categoría de Tamaño Específica: PEQUEÑA 2 del Servicio de Impuestos Internos de Chile para el Año 2020 (USD)</v>
      </c>
      <c r="Q513" s="20" t="str">
        <f t="shared" ref="Q513:Q514" si="372">+Q512</f>
        <v>Gráfico 4</v>
      </c>
      <c r="R513" s="26" t="s">
        <v>66</v>
      </c>
      <c r="S513" s="27">
        <f t="shared" si="340"/>
        <v>2</v>
      </c>
      <c r="T513" s="28"/>
      <c r="U513" s="28"/>
      <c r="V513" s="28"/>
      <c r="W513" s="28"/>
      <c r="X513" s="28"/>
      <c r="Y513" s="28"/>
      <c r="Z513" s="25" t="str">
        <f t="shared" ref="Z513:Z524" si="373">+"https://analytics.zoho.com/open-view/2395394000001128820?ZOHO_CRITERIA=%224.5%22.%22Id_Tama%C3%B1o_Espec%C3%ADfico%22%3D"&amp;S513</f>
        <v>https://analytics.zoho.com/open-view/2395394000001128820?ZOHO_CRITERIA=%224.5%22.%22Id_Tama%C3%B1o_Espec%C3%ADfico%22%3D2</v>
      </c>
      <c r="AA513" s="29" t="s">
        <v>123</v>
      </c>
      <c r="AB513" s="30" t="str">
        <f t="shared" si="369"/>
        <v>Chile</v>
      </c>
      <c r="AC513" s="31" t="str">
        <f t="shared" si="369"/>
        <v>Año 2020</v>
      </c>
      <c r="AD513" s="32" t="str">
        <f t="shared" si="369"/>
        <v>Dólar USA</v>
      </c>
      <c r="AE513" s="30" t="str">
        <f t="shared" si="369"/>
        <v>Ventas</v>
      </c>
      <c r="AG513" s="33" t="str">
        <f t="shared" si="342"/>
        <v>Gráfico 4</v>
      </c>
      <c r="AH513" s="34" t="str">
        <f t="shared" si="352"/>
        <v>Ventas Estimadas Agricultura</v>
      </c>
      <c r="AI513" s="34" t="str">
        <f t="shared" si="365"/>
        <v>Ventas Estimadas de empresas dedicadas a agricultura y/o ganadería clasificadas por el Servicio de Impuestos Internos de tamaño PEQUEÑA 2</v>
      </c>
      <c r="AJ513" s="34" t="str">
        <f t="shared" si="344"/>
        <v>Ventas Estimadas de Empresas del Sector Agrícola por Cultivo en la Categoría de Tamaño Específica: PEQUEÑA 2 del Servicio de Impuestos Internos de Chile para el Año 2020 (USD)</v>
      </c>
      <c r="AK513" s="35" t="str">
        <f t="shared" si="370"/>
        <v>Año 2020</v>
      </c>
      <c r="AL513" s="34" t="str">
        <f t="shared" si="370"/>
        <v>venta estimada, empresas en agricultura, cultivos, actividad económica, agricultura, ganadería</v>
      </c>
      <c r="AM513" s="36" t="str">
        <f t="shared" si="345"/>
        <v>https://analytics.zoho.com/open-view/2395394000001128820?ZOHO_CRITERIA=%224.5%22.%22Id_Tama%C3%B1o_Espec%C3%ADfico%22%3D2</v>
      </c>
      <c r="AN513" s="44" t="str">
        <f t="shared" si="367"/>
        <v>CHL</v>
      </c>
      <c r="AO513" s="44" t="str">
        <f t="shared" si="367"/>
        <v>País</v>
      </c>
      <c r="AP513" s="34" t="str">
        <f t="shared" si="367"/>
        <v>Número de Empleados de las empresas dedicadas a una actividad económica asociada a la agricultura o la ganadería, según tamaño de la empresa.</v>
      </c>
      <c r="AQ513" s="45">
        <f t="shared" si="367"/>
        <v>44324</v>
      </c>
      <c r="AR513" s="36" t="str">
        <f t="shared" si="367"/>
        <v>Español</v>
      </c>
      <c r="AS513" s="36" t="str">
        <f t="shared" si="367"/>
        <v>Naty</v>
      </c>
      <c r="AT513" s="40" t="str">
        <f t="shared" si="367"/>
        <v>No Aplica</v>
      </c>
      <c r="AU513" s="40" t="str">
        <f t="shared" si="367"/>
        <v>No Aplica</v>
      </c>
      <c r="AV513" s="40" t="str">
        <f t="shared" si="367"/>
        <v>No Aplica</v>
      </c>
      <c r="AW513" s="35">
        <f t="shared" si="367"/>
        <v>100100000</v>
      </c>
      <c r="AX513" s="41" t="e">
        <f t="shared" si="367"/>
        <v>#REF!</v>
      </c>
      <c r="AY513" s="46" t="str">
        <f t="shared" si="367"/>
        <v>Fruta</v>
      </c>
      <c r="AZ513" s="40">
        <f t="shared" si="367"/>
        <v>38</v>
      </c>
      <c r="BA513" s="41" t="e">
        <f>+VLOOKUP($Z513,[4]!Temporalidad[[nombre]:[Columna1]],7,0)</f>
        <v>#REF!</v>
      </c>
      <c r="BB513" s="41" t="e">
        <f>+VLOOKUP($B513,[4]!Tipo_Gráfico[#Data],2,0)</f>
        <v>#REF!</v>
      </c>
      <c r="BC513" s="36" t="str">
        <f t="shared" si="354"/>
        <v>Servicio de Impuestos Internos , Ministerio de Hacienda, Chile</v>
      </c>
      <c r="BD513" s="35" t="e">
        <f>+VLOOKUP($AA513,[4]!unidad_medida[[nombre]:[Columna1]],2,0)</f>
        <v>#REF!</v>
      </c>
      <c r="BE513" s="40" t="str">
        <f t="shared" si="368"/>
        <v>No Aplica</v>
      </c>
      <c r="BF513" s="40" t="str">
        <f t="shared" si="368"/>
        <v>No Aplica</v>
      </c>
      <c r="BG513" s="40" t="str">
        <f t="shared" si="368"/>
        <v>No Aplica</v>
      </c>
      <c r="BH513" s="41" t="e">
        <f>+VLOOKUP($AP513,[4]!Responsables[#Data],3,0)</f>
        <v>#REF!</v>
      </c>
      <c r="BI513" s="41" t="e">
        <f>+VLOOKUP($AA513,[4]!unidad_medida[[nombre]:[Columna1]],5,0)</f>
        <v>#REF!</v>
      </c>
    </row>
    <row r="514" spans="1:61" ht="24" x14ac:dyDescent="0.35">
      <c r="A514" s="58" t="s">
        <v>250</v>
      </c>
      <c r="B514" s="58" t="s">
        <v>251</v>
      </c>
      <c r="C514" s="59">
        <v>4.4000000000000004</v>
      </c>
      <c r="D514" s="19">
        <f t="shared" si="348"/>
        <v>42</v>
      </c>
      <c r="E514" s="20" t="str">
        <f t="shared" si="366"/>
        <v>GR</v>
      </c>
      <c r="F514" s="21"/>
      <c r="G514" s="22"/>
      <c r="H514" s="22"/>
      <c r="I514" s="23" t="s">
        <v>48</v>
      </c>
      <c r="J514" s="24">
        <v>3</v>
      </c>
      <c r="K514" s="22"/>
      <c r="L514" s="22"/>
      <c r="M514" s="22"/>
      <c r="N514" s="22"/>
      <c r="O514" s="22"/>
      <c r="P514" s="53" t="str">
        <f t="shared" si="371"/>
        <v>Ventas Estimadas de Empresas del Sector Agrícola por Cultivo en la Categoría de Tamaño Específica: MICRO 1 del Servicio de Impuestos Internos de Chile para el Año 2020 (USD)</v>
      </c>
      <c r="Q514" s="20" t="str">
        <f t="shared" si="372"/>
        <v>Gráfico 4</v>
      </c>
      <c r="R514" s="26" t="s">
        <v>68</v>
      </c>
      <c r="S514" s="27">
        <f t="shared" si="340"/>
        <v>3</v>
      </c>
      <c r="T514" s="28"/>
      <c r="U514" s="28"/>
      <c r="V514" s="28"/>
      <c r="W514" s="28"/>
      <c r="X514" s="28"/>
      <c r="Y514" s="28"/>
      <c r="Z514" s="25" t="str">
        <f t="shared" si="373"/>
        <v>https://analytics.zoho.com/open-view/2395394000001128820?ZOHO_CRITERIA=%224.5%22.%22Id_Tama%C3%B1o_Espec%C3%ADfico%22%3D3</v>
      </c>
      <c r="AA514" s="29" t="s">
        <v>124</v>
      </c>
      <c r="AB514" s="30" t="str">
        <f t="shared" si="369"/>
        <v>Chile</v>
      </c>
      <c r="AC514" s="31" t="str">
        <f t="shared" si="369"/>
        <v>Año 2020</v>
      </c>
      <c r="AD514" s="32" t="str">
        <f t="shared" si="369"/>
        <v>Dólar USA</v>
      </c>
      <c r="AE514" s="30" t="str">
        <f t="shared" si="369"/>
        <v>Ventas</v>
      </c>
      <c r="AG514" s="33" t="str">
        <f t="shared" si="342"/>
        <v>Gráfico 4</v>
      </c>
      <c r="AH514" s="34" t="str">
        <f t="shared" si="352"/>
        <v>Ventas Estimadas Agricultura</v>
      </c>
      <c r="AI514" s="34" t="str">
        <f t="shared" si="365"/>
        <v>Ventas Estimadas de empresas dedicadas a agricultura y/o ganadería clasificadas por el Servicio de Impuestos Internos de tamaño MICRO 1</v>
      </c>
      <c r="AJ514" s="34" t="str">
        <f t="shared" si="344"/>
        <v>Ventas Estimadas de Empresas del Sector Agrícola por Cultivo en la Categoría de Tamaño Específica: MICRO 1 del Servicio de Impuestos Internos de Chile para el Año 2020 (USD)</v>
      </c>
      <c r="AK514" s="35" t="str">
        <f t="shared" si="370"/>
        <v>Año 2020</v>
      </c>
      <c r="AL514" s="34" t="str">
        <f t="shared" si="370"/>
        <v>venta estimada, empresas en agricultura, cultivos, actividad económica, agricultura, ganadería</v>
      </c>
      <c r="AM514" s="36" t="str">
        <f t="shared" si="345"/>
        <v>https://analytics.zoho.com/open-view/2395394000001128820?ZOHO_CRITERIA=%224.5%22.%22Id_Tama%C3%B1o_Espec%C3%ADfico%22%3D3</v>
      </c>
      <c r="AN514" s="44" t="str">
        <f t="shared" si="367"/>
        <v>CHL</v>
      </c>
      <c r="AO514" s="44" t="str">
        <f t="shared" si="367"/>
        <v>País</v>
      </c>
      <c r="AP514" s="34" t="str">
        <f t="shared" si="367"/>
        <v>Número de Empleados de las empresas dedicadas a una actividad económica asociada a la agricultura o la ganadería, según tamaño de la empresa.</v>
      </c>
      <c r="AQ514" s="45">
        <f t="shared" si="367"/>
        <v>44324</v>
      </c>
      <c r="AR514" s="36" t="str">
        <f t="shared" si="367"/>
        <v>Español</v>
      </c>
      <c r="AS514" s="36" t="str">
        <f t="shared" si="367"/>
        <v>Naty</v>
      </c>
      <c r="AT514" s="40" t="str">
        <f t="shared" si="367"/>
        <v>No Aplica</v>
      </c>
      <c r="AU514" s="40" t="str">
        <f t="shared" si="367"/>
        <v>No Aplica</v>
      </c>
      <c r="AV514" s="40" t="str">
        <f t="shared" si="367"/>
        <v>No Aplica</v>
      </c>
      <c r="AW514" s="35">
        <f t="shared" si="367"/>
        <v>100100000</v>
      </c>
      <c r="AX514" s="41" t="e">
        <f t="shared" si="367"/>
        <v>#REF!</v>
      </c>
      <c r="AY514" s="46" t="str">
        <f t="shared" si="367"/>
        <v>Fruta</v>
      </c>
      <c r="AZ514" s="40">
        <f t="shared" si="367"/>
        <v>38</v>
      </c>
      <c r="BA514" s="41" t="e">
        <f>+VLOOKUP($Z514,[4]!Temporalidad[[nombre]:[Columna1]],7,0)</f>
        <v>#REF!</v>
      </c>
      <c r="BB514" s="41" t="e">
        <f>+VLOOKUP($B514,[4]!Tipo_Gráfico[#Data],2,0)</f>
        <v>#REF!</v>
      </c>
      <c r="BC514" s="36" t="str">
        <f t="shared" si="354"/>
        <v>Servicio de Impuestos Internos , Ministerio de Hacienda, Chile</v>
      </c>
      <c r="BD514" s="35" t="e">
        <f>+VLOOKUP($AA514,[4]!unidad_medida[[nombre]:[Columna1]],2,0)</f>
        <v>#REF!</v>
      </c>
      <c r="BE514" s="40" t="str">
        <f t="shared" si="368"/>
        <v>No Aplica</v>
      </c>
      <c r="BF514" s="40" t="str">
        <f t="shared" si="368"/>
        <v>No Aplica</v>
      </c>
      <c r="BG514" s="40" t="str">
        <f t="shared" si="368"/>
        <v>No Aplica</v>
      </c>
      <c r="BH514" s="41" t="e">
        <f>+VLOOKUP($AP514,[4]!Responsables[#Data],3,0)</f>
        <v>#REF!</v>
      </c>
      <c r="BI514" s="41" t="e">
        <f>+VLOOKUP($AA514,[4]!unidad_medida[[nombre]:[Columna1]],5,0)</f>
        <v>#REF!</v>
      </c>
    </row>
    <row r="515" spans="1:61" ht="24" x14ac:dyDescent="0.35">
      <c r="A515" s="58" t="s">
        <v>250</v>
      </c>
      <c r="B515" s="58" t="s">
        <v>251</v>
      </c>
      <c r="C515" s="59">
        <v>4.4000000000000004</v>
      </c>
      <c r="D515" s="19">
        <f t="shared" si="348"/>
        <v>43</v>
      </c>
      <c r="E515" s="20" t="s">
        <v>47</v>
      </c>
      <c r="F515" s="21"/>
      <c r="G515" s="22"/>
      <c r="H515" s="22"/>
      <c r="I515" s="23" t="s">
        <v>48</v>
      </c>
      <c r="J515" s="24">
        <v>4</v>
      </c>
      <c r="K515" s="22"/>
      <c r="L515" s="22"/>
      <c r="M515" s="22"/>
      <c r="N515" s="22"/>
      <c r="O515" s="22"/>
      <c r="P515" s="53" t="str">
        <f t="shared" si="371"/>
        <v>Ventas Estimadas de Empresas del Sector Agrícola por Cultivo en la Categoría de Tamaño Específica: MEDIANA 1 del Servicio de Impuestos Internos de Chile para el Año 2020 (USD)</v>
      </c>
      <c r="Q515" s="20" t="s">
        <v>121</v>
      </c>
      <c r="R515" s="26" t="s">
        <v>70</v>
      </c>
      <c r="S515" s="27">
        <f t="shared" si="340"/>
        <v>4</v>
      </c>
      <c r="T515" s="28"/>
      <c r="U515" s="28"/>
      <c r="V515" s="28"/>
      <c r="W515" s="28"/>
      <c r="X515" s="28"/>
      <c r="Y515" s="28"/>
      <c r="Z515" s="25" t="str">
        <f t="shared" si="373"/>
        <v>https://analytics.zoho.com/open-view/2395394000001128820?ZOHO_CRITERIA=%224.5%22.%22Id_Tama%C3%B1o_Espec%C3%ADfico%22%3D4</v>
      </c>
      <c r="AA515" s="29" t="s">
        <v>125</v>
      </c>
      <c r="AB515" s="30" t="str">
        <f t="shared" si="369"/>
        <v>Chile</v>
      </c>
      <c r="AC515" s="31" t="str">
        <f t="shared" si="369"/>
        <v>Año 2020</v>
      </c>
      <c r="AD515" s="32" t="str">
        <f t="shared" si="369"/>
        <v>Dólar USA</v>
      </c>
      <c r="AE515" s="30" t="str">
        <f t="shared" si="369"/>
        <v>Ventas</v>
      </c>
      <c r="AG515" s="33" t="str">
        <f t="shared" si="342"/>
        <v>Gráfico 4</v>
      </c>
      <c r="AH515" s="34" t="str">
        <f t="shared" si="352"/>
        <v>Ventas Estimadas Agricultura</v>
      </c>
      <c r="AI515" s="34" t="str">
        <f t="shared" si="365"/>
        <v>Ventas Estimadas de empresas dedicadas a agricultura y/o ganadería clasificadas por el Servicio de Impuestos Internos de tamaño MEDIANA 1</v>
      </c>
      <c r="AJ515" s="34" t="str">
        <f t="shared" si="344"/>
        <v>Ventas Estimadas de Empresas del Sector Agrícola por Cultivo en la Categoría de Tamaño Específica: MEDIANA 1 del Servicio de Impuestos Internos de Chile para el Año 2020 (USD)</v>
      </c>
      <c r="AK515" s="35" t="str">
        <f t="shared" si="370"/>
        <v>Año 2020</v>
      </c>
      <c r="AL515" s="34" t="str">
        <f t="shared" si="370"/>
        <v>venta estimada, empresas en agricultura, cultivos, actividad económica, agricultura, ganadería</v>
      </c>
      <c r="AM515" s="36" t="str">
        <f t="shared" si="345"/>
        <v>https://analytics.zoho.com/open-view/2395394000001128820?ZOHO_CRITERIA=%224.5%22.%22Id_Tama%C3%B1o_Espec%C3%ADfico%22%3D4</v>
      </c>
      <c r="AN515" s="44" t="str">
        <f t="shared" si="367"/>
        <v>CHL</v>
      </c>
      <c r="AO515" s="44" t="str">
        <f t="shared" si="367"/>
        <v>País</v>
      </c>
      <c r="AP515" s="34" t="str">
        <f t="shared" si="367"/>
        <v>Número de Empleados de las empresas dedicadas a una actividad económica asociada a la agricultura o la ganadería, según tamaño de la empresa.</v>
      </c>
      <c r="AQ515" s="45">
        <f t="shared" si="367"/>
        <v>44324</v>
      </c>
      <c r="AR515" s="36" t="str">
        <f t="shared" si="367"/>
        <v>Español</v>
      </c>
      <c r="AS515" s="36" t="str">
        <f t="shared" si="367"/>
        <v>Naty</v>
      </c>
      <c r="AT515" s="40" t="str">
        <f t="shared" si="367"/>
        <v>No Aplica</v>
      </c>
      <c r="AU515" s="40" t="str">
        <f t="shared" si="367"/>
        <v>No Aplica</v>
      </c>
      <c r="AV515" s="40" t="str">
        <f t="shared" si="367"/>
        <v>No Aplica</v>
      </c>
      <c r="AW515" s="35">
        <f t="shared" si="367"/>
        <v>100100000</v>
      </c>
      <c r="AX515" s="41" t="e">
        <f t="shared" si="367"/>
        <v>#REF!</v>
      </c>
      <c r="AY515" s="46" t="str">
        <f t="shared" si="367"/>
        <v>Fruta</v>
      </c>
      <c r="AZ515" s="40">
        <f t="shared" si="367"/>
        <v>38</v>
      </c>
      <c r="BA515" s="41" t="e">
        <f>+VLOOKUP($Z515,[4]!Temporalidad[[nombre]:[Columna1]],7,0)</f>
        <v>#REF!</v>
      </c>
      <c r="BB515" s="41" t="e">
        <f>+VLOOKUP($B515,[4]!Tipo_Gráfico[#Data],2,0)</f>
        <v>#REF!</v>
      </c>
      <c r="BC515" s="36" t="str">
        <f t="shared" si="354"/>
        <v>Servicio de Impuestos Internos , Ministerio de Hacienda, Chile</v>
      </c>
      <c r="BD515" s="35" t="e">
        <f>+VLOOKUP($AA515,[4]!unidad_medida[[nombre]:[Columna1]],2,0)</f>
        <v>#REF!</v>
      </c>
      <c r="BE515" s="40" t="str">
        <f t="shared" si="368"/>
        <v>No Aplica</v>
      </c>
      <c r="BF515" s="40" t="str">
        <f t="shared" si="368"/>
        <v>No Aplica</v>
      </c>
      <c r="BG515" s="40" t="str">
        <f t="shared" si="368"/>
        <v>No Aplica</v>
      </c>
      <c r="BH515" s="41" t="e">
        <f>+VLOOKUP($AP515,[4]!Responsables[#Data],3,0)</f>
        <v>#REF!</v>
      </c>
      <c r="BI515" s="41" t="e">
        <f>+VLOOKUP($AA515,[4]!unidad_medida[[nombre]:[Columna1]],5,0)</f>
        <v>#REF!</v>
      </c>
    </row>
    <row r="516" spans="1:61" ht="24" x14ac:dyDescent="0.35">
      <c r="A516" s="58" t="s">
        <v>250</v>
      </c>
      <c r="B516" s="58" t="s">
        <v>251</v>
      </c>
      <c r="C516" s="59">
        <v>4.4000000000000004</v>
      </c>
      <c r="D516" s="19">
        <f t="shared" si="348"/>
        <v>44</v>
      </c>
      <c r="E516" s="20" t="str">
        <f>+E515</f>
        <v>GR</v>
      </c>
      <c r="F516" s="21"/>
      <c r="G516" s="22"/>
      <c r="H516" s="22"/>
      <c r="I516" s="23" t="s">
        <v>48</v>
      </c>
      <c r="J516" s="24">
        <v>5</v>
      </c>
      <c r="K516" s="22"/>
      <c r="L516" s="22"/>
      <c r="M516" s="22"/>
      <c r="N516" s="22"/>
      <c r="O516" s="22"/>
      <c r="P516" s="53" t="str">
        <f t="shared" si="371"/>
        <v>Ventas Estimadas de Empresas del Sector Agrícola por Cultivo en la Categoría de Tamaño Específica: MICRO 2 del Servicio de Impuestos Internos de Chile para el Año 2020 (USD)</v>
      </c>
      <c r="Q516" s="20" t="str">
        <f t="shared" ref="Q516:Q528" si="374">+Q515</f>
        <v>Gráfico 4</v>
      </c>
      <c r="R516" s="26" t="s">
        <v>72</v>
      </c>
      <c r="S516" s="27">
        <f t="shared" si="340"/>
        <v>5</v>
      </c>
      <c r="T516" s="28"/>
      <c r="U516" s="28"/>
      <c r="V516" s="28"/>
      <c r="W516" s="28"/>
      <c r="X516" s="28"/>
      <c r="Y516" s="28"/>
      <c r="Z516" s="25" t="str">
        <f t="shared" si="373"/>
        <v>https://analytics.zoho.com/open-view/2395394000001128820?ZOHO_CRITERIA=%224.5%22.%22Id_Tama%C3%B1o_Espec%C3%ADfico%22%3D5</v>
      </c>
      <c r="AA516" s="29" t="s">
        <v>126</v>
      </c>
      <c r="AB516" s="30" t="str">
        <f t="shared" si="369"/>
        <v>Chile</v>
      </c>
      <c r="AC516" s="31" t="str">
        <f t="shared" si="369"/>
        <v>Año 2020</v>
      </c>
      <c r="AD516" s="32" t="str">
        <f t="shared" si="369"/>
        <v>Dólar USA</v>
      </c>
      <c r="AE516" s="30" t="str">
        <f t="shared" si="369"/>
        <v>Ventas</v>
      </c>
      <c r="AG516" s="33" t="str">
        <f t="shared" si="342"/>
        <v>Gráfico 4</v>
      </c>
      <c r="AH516" s="34" t="str">
        <f t="shared" si="352"/>
        <v>Ventas Estimadas Agricultura</v>
      </c>
      <c r="AI516" s="34" t="str">
        <f t="shared" si="365"/>
        <v>Ventas Estimadas de empresas dedicadas a agricultura y/o ganadería clasificadas por el Servicio de Impuestos Internos de tamaño MICRO 2</v>
      </c>
      <c r="AJ516" s="34" t="str">
        <f t="shared" si="344"/>
        <v>Ventas Estimadas de Empresas del Sector Agrícola por Cultivo en la Categoría de Tamaño Específica: MICRO 2 del Servicio de Impuestos Internos de Chile para el Año 2020 (USD)</v>
      </c>
      <c r="AK516" s="35" t="str">
        <f t="shared" si="370"/>
        <v>Año 2020</v>
      </c>
      <c r="AL516" s="34" t="str">
        <f t="shared" si="370"/>
        <v>venta estimada, empresas en agricultura, cultivos, actividad económica, agricultura, ganadería</v>
      </c>
      <c r="AM516" s="36" t="str">
        <f t="shared" si="345"/>
        <v>https://analytics.zoho.com/open-view/2395394000001128820?ZOHO_CRITERIA=%224.5%22.%22Id_Tama%C3%B1o_Espec%C3%ADfico%22%3D5</v>
      </c>
      <c r="AN516" s="44" t="str">
        <f t="shared" si="367"/>
        <v>CHL</v>
      </c>
      <c r="AO516" s="44" t="str">
        <f t="shared" si="367"/>
        <v>País</v>
      </c>
      <c r="AP516" s="34" t="str">
        <f t="shared" si="367"/>
        <v>Número de Empleados de las empresas dedicadas a una actividad económica asociada a la agricultura o la ganadería, según tamaño de la empresa.</v>
      </c>
      <c r="AQ516" s="45">
        <f t="shared" si="367"/>
        <v>44324</v>
      </c>
      <c r="AR516" s="36" t="str">
        <f t="shared" si="367"/>
        <v>Español</v>
      </c>
      <c r="AS516" s="36" t="str">
        <f t="shared" si="367"/>
        <v>Naty</v>
      </c>
      <c r="AT516" s="40" t="str">
        <f t="shared" si="367"/>
        <v>No Aplica</v>
      </c>
      <c r="AU516" s="40" t="str">
        <f t="shared" si="367"/>
        <v>No Aplica</v>
      </c>
      <c r="AV516" s="40" t="str">
        <f t="shared" si="367"/>
        <v>No Aplica</v>
      </c>
      <c r="AW516" s="35">
        <f t="shared" si="367"/>
        <v>100100000</v>
      </c>
      <c r="AX516" s="41" t="e">
        <f t="shared" si="367"/>
        <v>#REF!</v>
      </c>
      <c r="AY516" s="46" t="str">
        <f t="shared" si="367"/>
        <v>Fruta</v>
      </c>
      <c r="AZ516" s="40">
        <f t="shared" si="367"/>
        <v>38</v>
      </c>
      <c r="BA516" s="41" t="e">
        <f>+VLOOKUP($Z516,[4]!Temporalidad[[nombre]:[Columna1]],7,0)</f>
        <v>#REF!</v>
      </c>
      <c r="BB516" s="41" t="e">
        <f>+VLOOKUP($B516,[4]!Tipo_Gráfico[#Data],2,0)</f>
        <v>#REF!</v>
      </c>
      <c r="BC516" s="36" t="str">
        <f t="shared" si="354"/>
        <v>Servicio de Impuestos Internos , Ministerio de Hacienda, Chile</v>
      </c>
      <c r="BD516" s="35" t="e">
        <f>+VLOOKUP($AA516,[4]!unidad_medida[[nombre]:[Columna1]],2,0)</f>
        <v>#REF!</v>
      </c>
      <c r="BE516" s="40" t="str">
        <f t="shared" si="368"/>
        <v>No Aplica</v>
      </c>
      <c r="BF516" s="40" t="str">
        <f t="shared" si="368"/>
        <v>No Aplica</v>
      </c>
      <c r="BG516" s="40" t="str">
        <f t="shared" si="368"/>
        <v>No Aplica</v>
      </c>
      <c r="BH516" s="41" t="e">
        <f>+VLOOKUP($AP516,[4]!Responsables[#Data],3,0)</f>
        <v>#REF!</v>
      </c>
      <c r="BI516" s="41" t="e">
        <f>+VLOOKUP($AA516,[4]!unidad_medida[[nombre]:[Columna1]],5,0)</f>
        <v>#REF!</v>
      </c>
    </row>
    <row r="517" spans="1:61" ht="24" x14ac:dyDescent="0.35">
      <c r="A517" s="58" t="s">
        <v>250</v>
      </c>
      <c r="B517" s="58" t="s">
        <v>251</v>
      </c>
      <c r="C517" s="59">
        <v>4.4000000000000004</v>
      </c>
      <c r="D517" s="19">
        <f t="shared" si="348"/>
        <v>45</v>
      </c>
      <c r="E517" s="20" t="str">
        <f t="shared" ref="E517:E528" si="375">+E516</f>
        <v>GR</v>
      </c>
      <c r="F517" s="21"/>
      <c r="G517" s="22"/>
      <c r="H517" s="22"/>
      <c r="I517" s="23" t="s">
        <v>48</v>
      </c>
      <c r="J517" s="24">
        <v>6</v>
      </c>
      <c r="K517" s="22"/>
      <c r="L517" s="22"/>
      <c r="M517" s="22"/>
      <c r="N517" s="22"/>
      <c r="O517" s="22"/>
      <c r="P517" s="53" t="str">
        <f t="shared" si="371"/>
        <v>Ventas Estimadas de Empresas del Sector Agrícola por Cultivo en la Categoría de Tamaño Específica: PEQUEÑA 3 del Servicio de Impuestos Internos de Chile para el Año 2020 (USD)</v>
      </c>
      <c r="Q517" s="20" t="str">
        <f t="shared" si="374"/>
        <v>Gráfico 4</v>
      </c>
      <c r="R517" s="26" t="s">
        <v>74</v>
      </c>
      <c r="S517" s="27">
        <f t="shared" si="340"/>
        <v>6</v>
      </c>
      <c r="T517" s="28"/>
      <c r="U517" s="28"/>
      <c r="V517" s="28"/>
      <c r="W517" s="28"/>
      <c r="X517" s="28"/>
      <c r="Y517" s="28"/>
      <c r="Z517" s="25" t="str">
        <f t="shared" si="373"/>
        <v>https://analytics.zoho.com/open-view/2395394000001128820?ZOHO_CRITERIA=%224.5%22.%22Id_Tama%C3%B1o_Espec%C3%ADfico%22%3D6</v>
      </c>
      <c r="AA517" s="29" t="s">
        <v>127</v>
      </c>
      <c r="AB517" s="30" t="str">
        <f t="shared" si="369"/>
        <v>Chile</v>
      </c>
      <c r="AC517" s="31" t="str">
        <f t="shared" si="369"/>
        <v>Año 2020</v>
      </c>
      <c r="AD517" s="32" t="str">
        <f t="shared" si="369"/>
        <v>Dólar USA</v>
      </c>
      <c r="AE517" s="30" t="str">
        <f t="shared" si="369"/>
        <v>Ventas</v>
      </c>
      <c r="AG517" s="33" t="str">
        <f t="shared" si="342"/>
        <v>Gráfico 4</v>
      </c>
      <c r="AH517" s="34" t="str">
        <f t="shared" si="352"/>
        <v>Ventas Estimadas Agricultura</v>
      </c>
      <c r="AI517" s="34" t="str">
        <f t="shared" si="365"/>
        <v>Ventas Estimadas de empresas dedicadas a agricultura y/o ganadería clasificadas por el Servicio de Impuestos Internos de tamaño PEQUEÑA 3</v>
      </c>
      <c r="AJ517" s="34" t="str">
        <f t="shared" si="344"/>
        <v>Ventas Estimadas de Empresas del Sector Agrícola por Cultivo en la Categoría de Tamaño Específica: PEQUEÑA 3 del Servicio de Impuestos Internos de Chile para el Año 2020 (USD)</v>
      </c>
      <c r="AK517" s="35" t="str">
        <f t="shared" si="370"/>
        <v>Año 2020</v>
      </c>
      <c r="AL517" s="34" t="str">
        <f t="shared" si="370"/>
        <v>venta estimada, empresas en agricultura, cultivos, actividad económica, agricultura, ganadería</v>
      </c>
      <c r="AM517" s="36" t="str">
        <f t="shared" si="345"/>
        <v>https://analytics.zoho.com/open-view/2395394000001128820?ZOHO_CRITERIA=%224.5%22.%22Id_Tama%C3%B1o_Espec%C3%ADfico%22%3D6</v>
      </c>
      <c r="AN517" s="44" t="str">
        <f t="shared" si="367"/>
        <v>CHL</v>
      </c>
      <c r="AO517" s="44" t="str">
        <f t="shared" si="367"/>
        <v>País</v>
      </c>
      <c r="AP517" s="34" t="str">
        <f t="shared" si="367"/>
        <v>Número de Empleados de las empresas dedicadas a una actividad económica asociada a la agricultura o la ganadería, según tamaño de la empresa.</v>
      </c>
      <c r="AQ517" s="45">
        <f t="shared" si="367"/>
        <v>44324</v>
      </c>
      <c r="AR517" s="36" t="str">
        <f t="shared" si="367"/>
        <v>Español</v>
      </c>
      <c r="AS517" s="36" t="str">
        <f t="shared" si="367"/>
        <v>Naty</v>
      </c>
      <c r="AT517" s="40" t="str">
        <f t="shared" si="367"/>
        <v>No Aplica</v>
      </c>
      <c r="AU517" s="40" t="str">
        <f t="shared" si="367"/>
        <v>No Aplica</v>
      </c>
      <c r="AV517" s="40" t="str">
        <f t="shared" si="367"/>
        <v>No Aplica</v>
      </c>
      <c r="AW517" s="35">
        <f t="shared" si="367"/>
        <v>100100000</v>
      </c>
      <c r="AX517" s="41" t="e">
        <f t="shared" si="367"/>
        <v>#REF!</v>
      </c>
      <c r="AY517" s="46" t="str">
        <f t="shared" si="367"/>
        <v>Fruta</v>
      </c>
      <c r="AZ517" s="40">
        <f t="shared" si="367"/>
        <v>38</v>
      </c>
      <c r="BA517" s="41" t="e">
        <f>+VLOOKUP($Z517,[4]!Temporalidad[[nombre]:[Columna1]],7,0)</f>
        <v>#REF!</v>
      </c>
      <c r="BB517" s="41" t="e">
        <f>+VLOOKUP($B517,[4]!Tipo_Gráfico[#Data],2,0)</f>
        <v>#REF!</v>
      </c>
      <c r="BC517" s="36" t="str">
        <f t="shared" si="354"/>
        <v>Servicio de Impuestos Internos , Ministerio de Hacienda, Chile</v>
      </c>
      <c r="BD517" s="35" t="e">
        <f>+VLOOKUP($AA517,[4]!unidad_medida[[nombre]:[Columna1]],2,0)</f>
        <v>#REF!</v>
      </c>
      <c r="BE517" s="40" t="str">
        <f t="shared" si="368"/>
        <v>No Aplica</v>
      </c>
      <c r="BF517" s="40" t="str">
        <f t="shared" si="368"/>
        <v>No Aplica</v>
      </c>
      <c r="BG517" s="40" t="str">
        <f t="shared" si="368"/>
        <v>No Aplica</v>
      </c>
      <c r="BH517" s="41" t="e">
        <f>+VLOOKUP($AP517,[4]!Responsables[#Data],3,0)</f>
        <v>#REF!</v>
      </c>
      <c r="BI517" s="41" t="e">
        <f>+VLOOKUP($AA517,[4]!unidad_medida[[nombre]:[Columna1]],5,0)</f>
        <v>#REF!</v>
      </c>
    </row>
    <row r="518" spans="1:61" ht="24" x14ac:dyDescent="0.35">
      <c r="A518" s="58" t="s">
        <v>250</v>
      </c>
      <c r="B518" s="58" t="s">
        <v>251</v>
      </c>
      <c r="C518" s="59">
        <v>4.4000000000000004</v>
      </c>
      <c r="D518" s="19">
        <f t="shared" si="348"/>
        <v>46</v>
      </c>
      <c r="E518" s="20" t="str">
        <f t="shared" si="375"/>
        <v>GR</v>
      </c>
      <c r="F518" s="21"/>
      <c r="G518" s="22"/>
      <c r="H518" s="22"/>
      <c r="I518" s="23" t="s">
        <v>48</v>
      </c>
      <c r="J518" s="24">
        <v>7</v>
      </c>
      <c r="K518" s="22"/>
      <c r="L518" s="22"/>
      <c r="M518" s="22"/>
      <c r="N518" s="22"/>
      <c r="O518" s="22"/>
      <c r="P518" s="53" t="str">
        <f t="shared" si="371"/>
        <v>Ventas Estimadas de Empresas del Sector Agrícola por Cultivo en la Categoría de Tamaño Específica: MICRO 3 del Servicio de Impuestos Internos de Chile para el Año 2020 (USD)</v>
      </c>
      <c r="Q518" s="20" t="str">
        <f t="shared" si="374"/>
        <v>Gráfico 4</v>
      </c>
      <c r="R518" s="26" t="s">
        <v>76</v>
      </c>
      <c r="S518" s="27">
        <f t="shared" si="340"/>
        <v>7</v>
      </c>
      <c r="T518" s="28"/>
      <c r="U518" s="28"/>
      <c r="V518" s="28"/>
      <c r="W518" s="28"/>
      <c r="X518" s="28"/>
      <c r="Y518" s="28"/>
      <c r="Z518" s="25" t="str">
        <f t="shared" si="373"/>
        <v>https://analytics.zoho.com/open-view/2395394000001128820?ZOHO_CRITERIA=%224.5%22.%22Id_Tama%C3%B1o_Espec%C3%ADfico%22%3D7</v>
      </c>
      <c r="AA518" s="29" t="s">
        <v>128</v>
      </c>
      <c r="AB518" s="30" t="str">
        <f t="shared" si="369"/>
        <v>Chile</v>
      </c>
      <c r="AC518" s="31" t="str">
        <f t="shared" si="369"/>
        <v>Año 2020</v>
      </c>
      <c r="AD518" s="32" t="str">
        <f t="shared" si="369"/>
        <v>Dólar USA</v>
      </c>
      <c r="AE518" s="30" t="str">
        <f t="shared" si="369"/>
        <v>Ventas</v>
      </c>
      <c r="AG518" s="33" t="str">
        <f t="shared" si="342"/>
        <v>Gráfico 4</v>
      </c>
      <c r="AH518" s="34" t="str">
        <f t="shared" si="352"/>
        <v>Ventas Estimadas Agricultura</v>
      </c>
      <c r="AI518" s="34" t="str">
        <f t="shared" si="365"/>
        <v>Ventas Estimadas de empresas dedicadas a agricultura y/o ganadería clasificadas por el Servicio de Impuestos Internos de tamaño MICRO 3</v>
      </c>
      <c r="AJ518" s="34" t="str">
        <f t="shared" si="344"/>
        <v>Ventas Estimadas de Empresas del Sector Agrícola por Cultivo en la Categoría de Tamaño Específica: MICRO 3 del Servicio de Impuestos Internos de Chile para el Año 2020 (USD)</v>
      </c>
      <c r="AK518" s="35" t="str">
        <f t="shared" si="370"/>
        <v>Año 2020</v>
      </c>
      <c r="AL518" s="34" t="str">
        <f t="shared" si="370"/>
        <v>venta estimada, empresas en agricultura, cultivos, actividad económica, agricultura, ganadería</v>
      </c>
      <c r="AM518" s="36" t="str">
        <f t="shared" si="345"/>
        <v>https://analytics.zoho.com/open-view/2395394000001128820?ZOHO_CRITERIA=%224.5%22.%22Id_Tama%C3%B1o_Espec%C3%ADfico%22%3D7</v>
      </c>
      <c r="AN518" s="44" t="str">
        <f t="shared" si="367"/>
        <v>CHL</v>
      </c>
      <c r="AO518" s="44" t="str">
        <f t="shared" si="367"/>
        <v>País</v>
      </c>
      <c r="AP518" s="34" t="str">
        <f t="shared" si="367"/>
        <v>Número de Empleados de las empresas dedicadas a una actividad económica asociada a la agricultura o la ganadería, según tamaño de la empresa.</v>
      </c>
      <c r="AQ518" s="45">
        <f t="shared" si="367"/>
        <v>44324</v>
      </c>
      <c r="AR518" s="36" t="str">
        <f t="shared" si="367"/>
        <v>Español</v>
      </c>
      <c r="AS518" s="36" t="str">
        <f t="shared" si="367"/>
        <v>Naty</v>
      </c>
      <c r="AT518" s="40" t="str">
        <f t="shared" si="367"/>
        <v>No Aplica</v>
      </c>
      <c r="AU518" s="40" t="str">
        <f t="shared" si="367"/>
        <v>No Aplica</v>
      </c>
      <c r="AV518" s="40" t="str">
        <f t="shared" si="367"/>
        <v>No Aplica</v>
      </c>
      <c r="AW518" s="35">
        <f t="shared" si="367"/>
        <v>100100000</v>
      </c>
      <c r="AX518" s="41" t="e">
        <f t="shared" si="367"/>
        <v>#REF!</v>
      </c>
      <c r="AY518" s="46" t="str">
        <f t="shared" si="367"/>
        <v>Fruta</v>
      </c>
      <c r="AZ518" s="40">
        <f t="shared" si="367"/>
        <v>38</v>
      </c>
      <c r="BA518" s="41" t="e">
        <f>+VLOOKUP($Z518,[4]!Temporalidad[[nombre]:[Columna1]],7,0)</f>
        <v>#REF!</v>
      </c>
      <c r="BB518" s="41" t="e">
        <f>+VLOOKUP($B518,[4]!Tipo_Gráfico[#Data],2,0)</f>
        <v>#REF!</v>
      </c>
      <c r="BC518" s="36" t="str">
        <f t="shared" si="354"/>
        <v>Servicio de Impuestos Internos , Ministerio de Hacienda, Chile</v>
      </c>
      <c r="BD518" s="35" t="e">
        <f>+VLOOKUP($AA518,[4]!unidad_medida[[nombre]:[Columna1]],2,0)</f>
        <v>#REF!</v>
      </c>
      <c r="BE518" s="40" t="str">
        <f t="shared" si="368"/>
        <v>No Aplica</v>
      </c>
      <c r="BF518" s="40" t="str">
        <f t="shared" si="368"/>
        <v>No Aplica</v>
      </c>
      <c r="BG518" s="40" t="str">
        <f t="shared" si="368"/>
        <v>No Aplica</v>
      </c>
      <c r="BH518" s="41" t="e">
        <f>+VLOOKUP($AP518,[4]!Responsables[#Data],3,0)</f>
        <v>#REF!</v>
      </c>
      <c r="BI518" s="41" t="e">
        <f>+VLOOKUP($AA518,[4]!unidad_medida[[nombre]:[Columna1]],5,0)</f>
        <v>#REF!</v>
      </c>
    </row>
    <row r="519" spans="1:61" ht="24" x14ac:dyDescent="0.35">
      <c r="A519" s="58" t="s">
        <v>250</v>
      </c>
      <c r="B519" s="58" t="s">
        <v>251</v>
      </c>
      <c r="C519" s="59">
        <v>4.4000000000000004</v>
      </c>
      <c r="D519" s="19">
        <f t="shared" si="348"/>
        <v>47</v>
      </c>
      <c r="E519" s="20" t="str">
        <f t="shared" si="375"/>
        <v>GR</v>
      </c>
      <c r="F519" s="21"/>
      <c r="G519" s="22"/>
      <c r="H519" s="22"/>
      <c r="I519" s="23" t="s">
        <v>48</v>
      </c>
      <c r="J519" s="24">
        <v>8</v>
      </c>
      <c r="K519" s="22"/>
      <c r="L519" s="22"/>
      <c r="M519" s="22"/>
      <c r="N519" s="22"/>
      <c r="O519" s="22"/>
      <c r="P519" s="53" t="str">
        <f t="shared" si="371"/>
        <v>Ventas Estimadas de Empresas del Sector Agrícola por Cultivo en la Categoría de Tamaño Específica: GRANDE 1 del Servicio de Impuestos Internos de Chile para el Año 2020 (USD)</v>
      </c>
      <c r="Q519" s="20" t="str">
        <f t="shared" si="374"/>
        <v>Gráfico 4</v>
      </c>
      <c r="R519" s="26" t="s">
        <v>78</v>
      </c>
      <c r="S519" s="27">
        <f t="shared" si="340"/>
        <v>8</v>
      </c>
      <c r="T519" s="28"/>
      <c r="U519" s="28"/>
      <c r="V519" s="28"/>
      <c r="W519" s="28"/>
      <c r="X519" s="28"/>
      <c r="Y519" s="28"/>
      <c r="Z519" s="25" t="str">
        <f t="shared" si="373"/>
        <v>https://analytics.zoho.com/open-view/2395394000001128820?ZOHO_CRITERIA=%224.5%22.%22Id_Tama%C3%B1o_Espec%C3%ADfico%22%3D8</v>
      </c>
      <c r="AA519" s="29" t="s">
        <v>129</v>
      </c>
      <c r="AB519" s="30" t="str">
        <f t="shared" si="369"/>
        <v>Chile</v>
      </c>
      <c r="AC519" s="31" t="str">
        <f t="shared" si="369"/>
        <v>Año 2020</v>
      </c>
      <c r="AD519" s="32" t="str">
        <f t="shared" si="369"/>
        <v>Dólar USA</v>
      </c>
      <c r="AE519" s="30" t="str">
        <f t="shared" si="369"/>
        <v>Ventas</v>
      </c>
      <c r="AG519" s="33" t="str">
        <f t="shared" si="342"/>
        <v>Gráfico 4</v>
      </c>
      <c r="AH519" s="34" t="str">
        <f t="shared" si="352"/>
        <v>Ventas Estimadas Agricultura</v>
      </c>
      <c r="AI519" s="34" t="str">
        <f t="shared" si="365"/>
        <v>Ventas Estimadas de empresas dedicadas a agricultura y/o ganadería clasificadas por el Servicio de Impuestos Internos de tamaño GRANDE 1</v>
      </c>
      <c r="AJ519" s="34" t="str">
        <f t="shared" si="344"/>
        <v>Ventas Estimadas de Empresas del Sector Agrícola por Cultivo en la Categoría de Tamaño Específica: GRANDE 1 del Servicio de Impuestos Internos de Chile para el Año 2020 (USD)</v>
      </c>
      <c r="AK519" s="35" t="str">
        <f t="shared" si="370"/>
        <v>Año 2020</v>
      </c>
      <c r="AL519" s="34" t="str">
        <f t="shared" si="370"/>
        <v>venta estimada, empresas en agricultura, cultivos, actividad económica, agricultura, ganadería</v>
      </c>
      <c r="AM519" s="36" t="str">
        <f t="shared" si="345"/>
        <v>https://analytics.zoho.com/open-view/2395394000001128820?ZOHO_CRITERIA=%224.5%22.%22Id_Tama%C3%B1o_Espec%C3%ADfico%22%3D8</v>
      </c>
      <c r="AN519" s="44" t="str">
        <f t="shared" si="367"/>
        <v>CHL</v>
      </c>
      <c r="AO519" s="44" t="str">
        <f t="shared" si="367"/>
        <v>País</v>
      </c>
      <c r="AP519" s="34" t="str">
        <f t="shared" si="367"/>
        <v>Número de Empleados de las empresas dedicadas a una actividad económica asociada a la agricultura o la ganadería, según tamaño de la empresa.</v>
      </c>
      <c r="AQ519" s="45">
        <f t="shared" si="367"/>
        <v>44324</v>
      </c>
      <c r="AR519" s="36" t="str">
        <f t="shared" si="367"/>
        <v>Español</v>
      </c>
      <c r="AS519" s="36" t="str">
        <f t="shared" si="367"/>
        <v>Naty</v>
      </c>
      <c r="AT519" s="40" t="str">
        <f t="shared" si="367"/>
        <v>No Aplica</v>
      </c>
      <c r="AU519" s="40" t="str">
        <f t="shared" si="367"/>
        <v>No Aplica</v>
      </c>
      <c r="AV519" s="40" t="str">
        <f t="shared" si="367"/>
        <v>No Aplica</v>
      </c>
      <c r="AW519" s="35">
        <f t="shared" si="367"/>
        <v>100100000</v>
      </c>
      <c r="AX519" s="41" t="e">
        <f t="shared" si="367"/>
        <v>#REF!</v>
      </c>
      <c r="AY519" s="46" t="str">
        <f t="shared" si="367"/>
        <v>Fruta</v>
      </c>
      <c r="AZ519" s="40">
        <f t="shared" si="367"/>
        <v>38</v>
      </c>
      <c r="BA519" s="41" t="e">
        <f>+VLOOKUP($Z519,[4]!Temporalidad[[nombre]:[Columna1]],7,0)</f>
        <v>#REF!</v>
      </c>
      <c r="BB519" s="41" t="e">
        <f>+VLOOKUP($B519,[4]!Tipo_Gráfico[#Data],2,0)</f>
        <v>#REF!</v>
      </c>
      <c r="BC519" s="36" t="str">
        <f t="shared" si="354"/>
        <v>Servicio de Impuestos Internos , Ministerio de Hacienda, Chile</v>
      </c>
      <c r="BD519" s="35" t="e">
        <f>+VLOOKUP($AA519,[4]!unidad_medida[[nombre]:[Columna1]],2,0)</f>
        <v>#REF!</v>
      </c>
      <c r="BE519" s="40" t="str">
        <f t="shared" si="368"/>
        <v>No Aplica</v>
      </c>
      <c r="BF519" s="40" t="str">
        <f t="shared" si="368"/>
        <v>No Aplica</v>
      </c>
      <c r="BG519" s="40" t="str">
        <f t="shared" si="368"/>
        <v>No Aplica</v>
      </c>
      <c r="BH519" s="41" t="e">
        <f>+VLOOKUP($AP519,[4]!Responsables[#Data],3,0)</f>
        <v>#REF!</v>
      </c>
      <c r="BI519" s="41" t="e">
        <f>+VLOOKUP($AA519,[4]!unidad_medida[[nombre]:[Columna1]],5,0)</f>
        <v>#REF!</v>
      </c>
    </row>
    <row r="520" spans="1:61" ht="24" x14ac:dyDescent="0.35">
      <c r="A520" s="58" t="s">
        <v>250</v>
      </c>
      <c r="B520" s="58" t="s">
        <v>251</v>
      </c>
      <c r="C520" s="59">
        <v>4.4000000000000004</v>
      </c>
      <c r="D520" s="19">
        <f t="shared" si="348"/>
        <v>48</v>
      </c>
      <c r="E520" s="20" t="str">
        <f t="shared" si="375"/>
        <v>GR</v>
      </c>
      <c r="F520" s="21"/>
      <c r="G520" s="22"/>
      <c r="H520" s="22"/>
      <c r="I520" s="23" t="s">
        <v>48</v>
      </c>
      <c r="J520" s="24">
        <v>9</v>
      </c>
      <c r="K520" s="22"/>
      <c r="L520" s="22"/>
      <c r="M520" s="22"/>
      <c r="N520" s="22"/>
      <c r="O520" s="22"/>
      <c r="P520" s="53" t="str">
        <f t="shared" si="371"/>
        <v>Ventas Estimadas de Empresas del Sector Agrícola por Cultivo en la Categoría de Tamaño Específica: PEQUEÑA 1 del Servicio de Impuestos Internos de Chile para el Año 2020 (USD)</v>
      </c>
      <c r="Q520" s="20" t="str">
        <f t="shared" si="374"/>
        <v>Gráfico 4</v>
      </c>
      <c r="R520" s="26" t="s">
        <v>80</v>
      </c>
      <c r="S520" s="27">
        <f t="shared" si="340"/>
        <v>9</v>
      </c>
      <c r="T520" s="28"/>
      <c r="U520" s="28"/>
      <c r="V520" s="28"/>
      <c r="W520" s="28"/>
      <c r="X520" s="28"/>
      <c r="Y520" s="28"/>
      <c r="Z520" s="25" t="str">
        <f t="shared" si="373"/>
        <v>https://analytics.zoho.com/open-view/2395394000001128820?ZOHO_CRITERIA=%224.5%22.%22Id_Tama%C3%B1o_Espec%C3%ADfico%22%3D9</v>
      </c>
      <c r="AA520" s="29" t="s">
        <v>130</v>
      </c>
      <c r="AB520" s="30" t="str">
        <f t="shared" si="369"/>
        <v>Chile</v>
      </c>
      <c r="AC520" s="31" t="str">
        <f t="shared" si="369"/>
        <v>Año 2020</v>
      </c>
      <c r="AD520" s="32" t="str">
        <f t="shared" si="369"/>
        <v>Dólar USA</v>
      </c>
      <c r="AE520" s="30" t="str">
        <f t="shared" si="369"/>
        <v>Ventas</v>
      </c>
      <c r="AG520" s="33" t="str">
        <f t="shared" si="342"/>
        <v>Gráfico 4</v>
      </c>
      <c r="AH520" s="34" t="str">
        <f t="shared" si="352"/>
        <v>Ventas Estimadas Agricultura</v>
      </c>
      <c r="AI520" s="34" t="str">
        <f t="shared" si="365"/>
        <v>Ventas Estimadas de empresas dedicadas a agricultura y/o ganadería clasificadas por el Servicio de Impuestos Internos de tamaño PEQUEÑA 1</v>
      </c>
      <c r="AJ520" s="34" t="str">
        <f t="shared" si="344"/>
        <v>Ventas Estimadas de Empresas del Sector Agrícola por Cultivo en la Categoría de Tamaño Específica: PEQUEÑA 1 del Servicio de Impuestos Internos de Chile para el Año 2020 (USD)</v>
      </c>
      <c r="AK520" s="35" t="str">
        <f t="shared" si="370"/>
        <v>Año 2020</v>
      </c>
      <c r="AL520" s="34" t="str">
        <f t="shared" si="370"/>
        <v>venta estimada, empresas en agricultura, cultivos, actividad económica, agricultura, ganadería</v>
      </c>
      <c r="AM520" s="36" t="str">
        <f t="shared" si="345"/>
        <v>https://analytics.zoho.com/open-view/2395394000001128820?ZOHO_CRITERIA=%224.5%22.%22Id_Tama%C3%B1o_Espec%C3%ADfico%22%3D9</v>
      </c>
      <c r="AN520" s="44" t="str">
        <f t="shared" si="367"/>
        <v>CHL</v>
      </c>
      <c r="AO520" s="44" t="str">
        <f t="shared" si="367"/>
        <v>País</v>
      </c>
      <c r="AP520" s="34" t="str">
        <f t="shared" si="367"/>
        <v>Número de Empleados de las empresas dedicadas a una actividad económica asociada a la agricultura o la ganadería, según tamaño de la empresa.</v>
      </c>
      <c r="AQ520" s="45">
        <f t="shared" si="367"/>
        <v>44324</v>
      </c>
      <c r="AR520" s="36" t="str">
        <f t="shared" si="367"/>
        <v>Español</v>
      </c>
      <c r="AS520" s="36" t="str">
        <f t="shared" si="367"/>
        <v>Naty</v>
      </c>
      <c r="AT520" s="40" t="str">
        <f t="shared" si="367"/>
        <v>No Aplica</v>
      </c>
      <c r="AU520" s="40" t="str">
        <f t="shared" si="367"/>
        <v>No Aplica</v>
      </c>
      <c r="AV520" s="40" t="str">
        <f t="shared" si="367"/>
        <v>No Aplica</v>
      </c>
      <c r="AW520" s="35">
        <f t="shared" si="367"/>
        <v>100100000</v>
      </c>
      <c r="AX520" s="41" t="e">
        <f t="shared" si="367"/>
        <v>#REF!</v>
      </c>
      <c r="AY520" s="46" t="str">
        <f t="shared" si="367"/>
        <v>Fruta</v>
      </c>
      <c r="AZ520" s="40">
        <f t="shared" si="367"/>
        <v>38</v>
      </c>
      <c r="BA520" s="41" t="e">
        <f>+VLOOKUP($Z520,[4]!Temporalidad[[nombre]:[Columna1]],7,0)</f>
        <v>#REF!</v>
      </c>
      <c r="BB520" s="41" t="e">
        <f>+VLOOKUP($B520,[4]!Tipo_Gráfico[#Data],2,0)</f>
        <v>#REF!</v>
      </c>
      <c r="BC520" s="36" t="str">
        <f t="shared" si="354"/>
        <v>Servicio de Impuestos Internos , Ministerio de Hacienda, Chile</v>
      </c>
      <c r="BD520" s="35" t="e">
        <f>+VLOOKUP($AA520,[4]!unidad_medida[[nombre]:[Columna1]],2,0)</f>
        <v>#REF!</v>
      </c>
      <c r="BE520" s="40" t="str">
        <f t="shared" si="368"/>
        <v>No Aplica</v>
      </c>
      <c r="BF520" s="40" t="str">
        <f t="shared" si="368"/>
        <v>No Aplica</v>
      </c>
      <c r="BG520" s="40" t="str">
        <f t="shared" si="368"/>
        <v>No Aplica</v>
      </c>
      <c r="BH520" s="41" t="e">
        <f>+VLOOKUP($AP520,[4]!Responsables[#Data],3,0)</f>
        <v>#REF!</v>
      </c>
      <c r="BI520" s="41" t="e">
        <f>+VLOOKUP($AA520,[4]!unidad_medida[[nombre]:[Columna1]],5,0)</f>
        <v>#REF!</v>
      </c>
    </row>
    <row r="521" spans="1:61" ht="24" x14ac:dyDescent="0.35">
      <c r="A521" s="58" t="s">
        <v>250</v>
      </c>
      <c r="B521" s="58" t="s">
        <v>251</v>
      </c>
      <c r="C521" s="59">
        <v>4.4000000000000004</v>
      </c>
      <c r="D521" s="19">
        <f t="shared" si="348"/>
        <v>49</v>
      </c>
      <c r="E521" s="20" t="str">
        <f t="shared" si="375"/>
        <v>GR</v>
      </c>
      <c r="F521" s="21"/>
      <c r="G521" s="22"/>
      <c r="H521" s="22"/>
      <c r="I521" s="23" t="s">
        <v>48</v>
      </c>
      <c r="J521" s="24">
        <v>10</v>
      </c>
      <c r="K521" s="22"/>
      <c r="L521" s="22"/>
      <c r="M521" s="22"/>
      <c r="N521" s="22"/>
      <c r="O521" s="22"/>
      <c r="P521" s="53" t="str">
        <f t="shared" si="371"/>
        <v>Ventas Estimadas de Empresas del Sector Agrícola por Cultivo en la Categoría de Tamaño Específica: MEDIANA 2 del Servicio de Impuestos Internos de Chile para el Año 2020 (USD)</v>
      </c>
      <c r="Q521" s="20" t="str">
        <f t="shared" si="374"/>
        <v>Gráfico 4</v>
      </c>
      <c r="R521" s="26" t="s">
        <v>82</v>
      </c>
      <c r="S521" s="27">
        <f t="shared" si="340"/>
        <v>10</v>
      </c>
      <c r="T521" s="28"/>
      <c r="U521" s="28"/>
      <c r="V521" s="28"/>
      <c r="W521" s="28"/>
      <c r="X521" s="28"/>
      <c r="Y521" s="28"/>
      <c r="Z521" s="25" t="str">
        <f t="shared" si="373"/>
        <v>https://analytics.zoho.com/open-view/2395394000001128820?ZOHO_CRITERIA=%224.5%22.%22Id_Tama%C3%B1o_Espec%C3%ADfico%22%3D10</v>
      </c>
      <c r="AA521" s="29" t="s">
        <v>131</v>
      </c>
      <c r="AB521" s="30" t="str">
        <f t="shared" si="369"/>
        <v>Chile</v>
      </c>
      <c r="AC521" s="31" t="str">
        <f t="shared" si="369"/>
        <v>Año 2020</v>
      </c>
      <c r="AD521" s="32" t="str">
        <f t="shared" si="369"/>
        <v>Dólar USA</v>
      </c>
      <c r="AE521" s="30" t="str">
        <f t="shared" si="369"/>
        <v>Ventas</v>
      </c>
      <c r="AG521" s="33" t="str">
        <f t="shared" si="342"/>
        <v>Gráfico 4</v>
      </c>
      <c r="AH521" s="34" t="str">
        <f t="shared" si="352"/>
        <v>Ventas Estimadas Agricultura</v>
      </c>
      <c r="AI521" s="34" t="str">
        <f t="shared" si="365"/>
        <v>Ventas Estimadas de empresas dedicadas a agricultura y/o ganadería clasificadas por el Servicio de Impuestos Internos de tamaño MEDIANA 2</v>
      </c>
      <c r="AJ521" s="34" t="str">
        <f t="shared" si="344"/>
        <v>Ventas Estimadas de Empresas del Sector Agrícola por Cultivo en la Categoría de Tamaño Específica: MEDIANA 2 del Servicio de Impuestos Internos de Chile para el Año 2020 (USD)</v>
      </c>
      <c r="AK521" s="35" t="str">
        <f t="shared" si="370"/>
        <v>Año 2020</v>
      </c>
      <c r="AL521" s="34" t="str">
        <f t="shared" si="370"/>
        <v>venta estimada, empresas en agricultura, cultivos, actividad económica, agricultura, ganadería</v>
      </c>
      <c r="AM521" s="36" t="str">
        <f t="shared" si="345"/>
        <v>https://analytics.zoho.com/open-view/2395394000001128820?ZOHO_CRITERIA=%224.5%22.%22Id_Tama%C3%B1o_Espec%C3%ADfico%22%3D10</v>
      </c>
      <c r="AN521" s="44" t="str">
        <f t="shared" si="367"/>
        <v>CHL</v>
      </c>
      <c r="AO521" s="44" t="str">
        <f t="shared" si="367"/>
        <v>País</v>
      </c>
      <c r="AP521" s="34" t="str">
        <f t="shared" si="367"/>
        <v>Número de Empleados de las empresas dedicadas a una actividad económica asociada a la agricultura o la ganadería, según tamaño de la empresa.</v>
      </c>
      <c r="AQ521" s="45">
        <f t="shared" si="367"/>
        <v>44324</v>
      </c>
      <c r="AR521" s="36" t="str">
        <f t="shared" si="367"/>
        <v>Español</v>
      </c>
      <c r="AS521" s="36" t="str">
        <f t="shared" si="367"/>
        <v>Naty</v>
      </c>
      <c r="AT521" s="40" t="str">
        <f t="shared" si="367"/>
        <v>No Aplica</v>
      </c>
      <c r="AU521" s="40" t="str">
        <f t="shared" si="367"/>
        <v>No Aplica</v>
      </c>
      <c r="AV521" s="40" t="str">
        <f t="shared" si="367"/>
        <v>No Aplica</v>
      </c>
      <c r="AW521" s="35">
        <f t="shared" si="367"/>
        <v>100100000</v>
      </c>
      <c r="AX521" s="41" t="e">
        <f t="shared" si="367"/>
        <v>#REF!</v>
      </c>
      <c r="AY521" s="46" t="str">
        <f t="shared" si="367"/>
        <v>Fruta</v>
      </c>
      <c r="AZ521" s="40">
        <f t="shared" si="367"/>
        <v>38</v>
      </c>
      <c r="BA521" s="41" t="e">
        <f>+VLOOKUP($Z521,[4]!Temporalidad[[nombre]:[Columna1]],7,0)</f>
        <v>#REF!</v>
      </c>
      <c r="BB521" s="41" t="e">
        <f>+VLOOKUP($B521,[4]!Tipo_Gráfico[#Data],2,0)</f>
        <v>#REF!</v>
      </c>
      <c r="BC521" s="36" t="str">
        <f t="shared" si="354"/>
        <v>Servicio de Impuestos Internos , Ministerio de Hacienda, Chile</v>
      </c>
      <c r="BD521" s="35" t="e">
        <f>+VLOOKUP($AA521,[4]!unidad_medida[[nombre]:[Columna1]],2,0)</f>
        <v>#REF!</v>
      </c>
      <c r="BE521" s="40" t="str">
        <f t="shared" si="368"/>
        <v>No Aplica</v>
      </c>
      <c r="BF521" s="40" t="str">
        <f t="shared" si="368"/>
        <v>No Aplica</v>
      </c>
      <c r="BG521" s="40" t="str">
        <f t="shared" si="368"/>
        <v>No Aplica</v>
      </c>
      <c r="BH521" s="41" t="e">
        <f>+VLOOKUP($AP521,[4]!Responsables[#Data],3,0)</f>
        <v>#REF!</v>
      </c>
      <c r="BI521" s="41" t="e">
        <f>+VLOOKUP($AA521,[4]!unidad_medida[[nombre]:[Columna1]],5,0)</f>
        <v>#REF!</v>
      </c>
    </row>
    <row r="522" spans="1:61" ht="24" x14ac:dyDescent="0.35">
      <c r="A522" s="58" t="s">
        <v>250</v>
      </c>
      <c r="B522" s="58" t="s">
        <v>251</v>
      </c>
      <c r="C522" s="59">
        <v>4.4000000000000004</v>
      </c>
      <c r="D522" s="19">
        <f t="shared" si="348"/>
        <v>50</v>
      </c>
      <c r="E522" s="20" t="str">
        <f t="shared" si="375"/>
        <v>GR</v>
      </c>
      <c r="F522" s="21"/>
      <c r="G522" s="22"/>
      <c r="H522" s="22"/>
      <c r="I522" s="23" t="s">
        <v>48</v>
      </c>
      <c r="J522" s="24">
        <v>11</v>
      </c>
      <c r="K522" s="22"/>
      <c r="L522" s="22"/>
      <c r="M522" s="22"/>
      <c r="N522" s="22"/>
      <c r="O522" s="22"/>
      <c r="P522" s="53" t="str">
        <f t="shared" si="371"/>
        <v>Ventas Estimadas de Empresas del Sector Agrícola por Cultivo en la Categoría de Tamaño Específica: GRANDE 2 del Servicio de Impuestos Internos de Chile para el Año 2020 (USD)</v>
      </c>
      <c r="Q522" s="20" t="str">
        <f t="shared" si="374"/>
        <v>Gráfico 4</v>
      </c>
      <c r="R522" s="26" t="s">
        <v>84</v>
      </c>
      <c r="S522" s="27">
        <f t="shared" si="340"/>
        <v>11</v>
      </c>
      <c r="T522" s="28"/>
      <c r="U522" s="28"/>
      <c r="V522" s="28"/>
      <c r="W522" s="28"/>
      <c r="X522" s="28"/>
      <c r="Y522" s="28"/>
      <c r="Z522" s="25" t="str">
        <f t="shared" si="373"/>
        <v>https://analytics.zoho.com/open-view/2395394000001128820?ZOHO_CRITERIA=%224.5%22.%22Id_Tama%C3%B1o_Espec%C3%ADfico%22%3D11</v>
      </c>
      <c r="AA522" s="29" t="s">
        <v>132</v>
      </c>
      <c r="AB522" s="30" t="str">
        <f t="shared" si="369"/>
        <v>Chile</v>
      </c>
      <c r="AC522" s="31" t="str">
        <f t="shared" si="369"/>
        <v>Año 2020</v>
      </c>
      <c r="AD522" s="32" t="str">
        <f t="shared" si="369"/>
        <v>Dólar USA</v>
      </c>
      <c r="AE522" s="30" t="str">
        <f t="shared" si="369"/>
        <v>Ventas</v>
      </c>
      <c r="AG522" s="33" t="str">
        <f t="shared" si="342"/>
        <v>Gráfico 4</v>
      </c>
      <c r="AH522" s="34" t="str">
        <f t="shared" si="352"/>
        <v>Ventas Estimadas Agricultura</v>
      </c>
      <c r="AI522" s="34" t="str">
        <f t="shared" si="365"/>
        <v>Ventas Estimadas de empresas dedicadas a agricultura y/o ganadería clasificadas por el Servicio de Impuestos Internos de tamaño GRANDE 2</v>
      </c>
      <c r="AJ522" s="34" t="str">
        <f t="shared" si="344"/>
        <v>Ventas Estimadas de Empresas del Sector Agrícola por Cultivo en la Categoría de Tamaño Específica: GRANDE 2 del Servicio de Impuestos Internos de Chile para el Año 2020 (USD)</v>
      </c>
      <c r="AK522" s="35" t="str">
        <f t="shared" si="370"/>
        <v>Año 2020</v>
      </c>
      <c r="AL522" s="34" t="str">
        <f t="shared" si="370"/>
        <v>venta estimada, empresas en agricultura, cultivos, actividad económica, agricultura, ganadería</v>
      </c>
      <c r="AM522" s="36" t="str">
        <f t="shared" si="345"/>
        <v>https://analytics.zoho.com/open-view/2395394000001128820?ZOHO_CRITERIA=%224.5%22.%22Id_Tama%C3%B1o_Espec%C3%ADfico%22%3D11</v>
      </c>
      <c r="AN522" s="44" t="str">
        <f t="shared" ref="AN522:AZ537" si="376">+AN521</f>
        <v>CHL</v>
      </c>
      <c r="AO522" s="44" t="str">
        <f t="shared" si="376"/>
        <v>País</v>
      </c>
      <c r="AP522" s="34" t="str">
        <f t="shared" si="376"/>
        <v>Número de Empleados de las empresas dedicadas a una actividad económica asociada a la agricultura o la ganadería, según tamaño de la empresa.</v>
      </c>
      <c r="AQ522" s="45">
        <f t="shared" si="376"/>
        <v>44324</v>
      </c>
      <c r="AR522" s="36" t="str">
        <f t="shared" si="376"/>
        <v>Español</v>
      </c>
      <c r="AS522" s="36" t="str">
        <f t="shared" si="376"/>
        <v>Naty</v>
      </c>
      <c r="AT522" s="40" t="str">
        <f t="shared" si="376"/>
        <v>No Aplica</v>
      </c>
      <c r="AU522" s="40" t="str">
        <f t="shared" si="376"/>
        <v>No Aplica</v>
      </c>
      <c r="AV522" s="40" t="str">
        <f t="shared" si="376"/>
        <v>No Aplica</v>
      </c>
      <c r="AW522" s="35">
        <f t="shared" si="376"/>
        <v>100100000</v>
      </c>
      <c r="AX522" s="41" t="e">
        <f t="shared" si="376"/>
        <v>#REF!</v>
      </c>
      <c r="AY522" s="46" t="str">
        <f t="shared" si="376"/>
        <v>Fruta</v>
      </c>
      <c r="AZ522" s="40">
        <f t="shared" si="376"/>
        <v>38</v>
      </c>
      <c r="BA522" s="41" t="e">
        <f>+VLOOKUP($Z522,[4]!Temporalidad[[nombre]:[Columna1]],7,0)</f>
        <v>#REF!</v>
      </c>
      <c r="BB522" s="41" t="e">
        <f>+VLOOKUP($B522,[4]!Tipo_Gráfico[#Data],2,0)</f>
        <v>#REF!</v>
      </c>
      <c r="BC522" s="36" t="str">
        <f t="shared" si="354"/>
        <v>Servicio de Impuestos Internos , Ministerio de Hacienda, Chile</v>
      </c>
      <c r="BD522" s="35" t="e">
        <f>+VLOOKUP($AA522,[4]!unidad_medida[[nombre]:[Columna1]],2,0)</f>
        <v>#REF!</v>
      </c>
      <c r="BE522" s="40" t="str">
        <f t="shared" ref="BE522:BG537" si="377">+BE521</f>
        <v>No Aplica</v>
      </c>
      <c r="BF522" s="40" t="str">
        <f t="shared" si="377"/>
        <v>No Aplica</v>
      </c>
      <c r="BG522" s="40" t="str">
        <f t="shared" si="377"/>
        <v>No Aplica</v>
      </c>
      <c r="BH522" s="41" t="e">
        <f>+VLOOKUP($AP522,[4]!Responsables[#Data],3,0)</f>
        <v>#REF!</v>
      </c>
      <c r="BI522" s="41" t="e">
        <f>+VLOOKUP($AA522,[4]!unidad_medida[[nombre]:[Columna1]],5,0)</f>
        <v>#REF!</v>
      </c>
    </row>
    <row r="523" spans="1:61" ht="24" x14ac:dyDescent="0.35">
      <c r="A523" s="58" t="s">
        <v>250</v>
      </c>
      <c r="B523" s="58" t="s">
        <v>251</v>
      </c>
      <c r="C523" s="59">
        <v>4.4000000000000004</v>
      </c>
      <c r="D523" s="19">
        <f t="shared" si="348"/>
        <v>51</v>
      </c>
      <c r="E523" s="20" t="str">
        <f t="shared" si="375"/>
        <v>GR</v>
      </c>
      <c r="F523" s="21"/>
      <c r="G523" s="22"/>
      <c r="H523" s="22"/>
      <c r="I523" s="23" t="s">
        <v>48</v>
      </c>
      <c r="J523" s="24">
        <v>12</v>
      </c>
      <c r="K523" s="22"/>
      <c r="L523" s="22"/>
      <c r="M523" s="22"/>
      <c r="N523" s="22"/>
      <c r="O523" s="22"/>
      <c r="P523" s="53" t="str">
        <f t="shared" si="371"/>
        <v>Ventas Estimadas de Empresas del Sector Agrícola por Cultivo en la Categoría de Tamaño Específica: GRANDE 4 del Servicio de Impuestos Internos de Chile para el Año 2020 (USD)</v>
      </c>
      <c r="Q523" s="20" t="str">
        <f t="shared" si="374"/>
        <v>Gráfico 4</v>
      </c>
      <c r="R523" s="26" t="s">
        <v>86</v>
      </c>
      <c r="S523" s="27">
        <f t="shared" si="340"/>
        <v>12</v>
      </c>
      <c r="T523" s="28"/>
      <c r="U523" s="28"/>
      <c r="V523" s="28"/>
      <c r="W523" s="28"/>
      <c r="X523" s="28"/>
      <c r="Y523" s="28"/>
      <c r="Z523" s="25" t="str">
        <f t="shared" si="373"/>
        <v>https://analytics.zoho.com/open-view/2395394000001128820?ZOHO_CRITERIA=%224.5%22.%22Id_Tama%C3%B1o_Espec%C3%ADfico%22%3D12</v>
      </c>
      <c r="AA523" s="29" t="s">
        <v>133</v>
      </c>
      <c r="AB523" s="30" t="str">
        <f t="shared" ref="AB523:AE538" si="378">+AB522</f>
        <v>Chile</v>
      </c>
      <c r="AC523" s="31" t="str">
        <f t="shared" si="378"/>
        <v>Año 2020</v>
      </c>
      <c r="AD523" s="32" t="str">
        <f t="shared" si="378"/>
        <v>Dólar USA</v>
      </c>
      <c r="AE523" s="30" t="str">
        <f t="shared" si="378"/>
        <v>Ventas</v>
      </c>
      <c r="AG523" s="33" t="str">
        <f t="shared" si="342"/>
        <v>Gráfico 4</v>
      </c>
      <c r="AH523" s="34" t="str">
        <f t="shared" si="352"/>
        <v>Ventas Estimadas Agricultura</v>
      </c>
      <c r="AI523" s="34" t="str">
        <f t="shared" si="365"/>
        <v>Ventas Estimadas de empresas dedicadas a agricultura y/o ganadería clasificadas por el Servicio de Impuestos Internos de tamaño GRANDE 4</v>
      </c>
      <c r="AJ523" s="34" t="str">
        <f t="shared" si="344"/>
        <v>Ventas Estimadas de Empresas del Sector Agrícola por Cultivo en la Categoría de Tamaño Específica: GRANDE 4 del Servicio de Impuestos Internos de Chile para el Año 2020 (USD)</v>
      </c>
      <c r="AK523" s="35" t="str">
        <f t="shared" ref="AK523:AL538" si="379">+AK522</f>
        <v>Año 2020</v>
      </c>
      <c r="AL523" s="34" t="str">
        <f t="shared" si="379"/>
        <v>venta estimada, empresas en agricultura, cultivos, actividad económica, agricultura, ganadería</v>
      </c>
      <c r="AM523" s="36" t="str">
        <f t="shared" si="345"/>
        <v>https://analytics.zoho.com/open-view/2395394000001128820?ZOHO_CRITERIA=%224.5%22.%22Id_Tama%C3%B1o_Espec%C3%ADfico%22%3D12</v>
      </c>
      <c r="AN523" s="44" t="str">
        <f t="shared" si="376"/>
        <v>CHL</v>
      </c>
      <c r="AO523" s="44" t="str">
        <f t="shared" si="376"/>
        <v>País</v>
      </c>
      <c r="AP523" s="34" t="str">
        <f t="shared" si="376"/>
        <v>Número de Empleados de las empresas dedicadas a una actividad económica asociada a la agricultura o la ganadería, según tamaño de la empresa.</v>
      </c>
      <c r="AQ523" s="45">
        <f t="shared" si="376"/>
        <v>44324</v>
      </c>
      <c r="AR523" s="36" t="str">
        <f t="shared" si="376"/>
        <v>Español</v>
      </c>
      <c r="AS523" s="36" t="str">
        <f t="shared" si="376"/>
        <v>Naty</v>
      </c>
      <c r="AT523" s="40" t="str">
        <f t="shared" si="376"/>
        <v>No Aplica</v>
      </c>
      <c r="AU523" s="40" t="str">
        <f t="shared" si="376"/>
        <v>No Aplica</v>
      </c>
      <c r="AV523" s="40" t="str">
        <f t="shared" si="376"/>
        <v>No Aplica</v>
      </c>
      <c r="AW523" s="35">
        <f t="shared" si="376"/>
        <v>100100000</v>
      </c>
      <c r="AX523" s="41" t="e">
        <f t="shared" si="376"/>
        <v>#REF!</v>
      </c>
      <c r="AY523" s="46" t="str">
        <f t="shared" si="376"/>
        <v>Fruta</v>
      </c>
      <c r="AZ523" s="40">
        <f t="shared" si="376"/>
        <v>38</v>
      </c>
      <c r="BA523" s="41" t="e">
        <f>+VLOOKUP($Z523,[4]!Temporalidad[[nombre]:[Columna1]],7,0)</f>
        <v>#REF!</v>
      </c>
      <c r="BB523" s="41" t="e">
        <f>+VLOOKUP($B523,[4]!Tipo_Gráfico[#Data],2,0)</f>
        <v>#REF!</v>
      </c>
      <c r="BC523" s="36" t="str">
        <f t="shared" si="354"/>
        <v>Servicio de Impuestos Internos , Ministerio de Hacienda, Chile</v>
      </c>
      <c r="BD523" s="35" t="e">
        <f>+VLOOKUP($AA523,[4]!unidad_medida[[nombre]:[Columna1]],2,0)</f>
        <v>#REF!</v>
      </c>
      <c r="BE523" s="40" t="str">
        <f t="shared" si="377"/>
        <v>No Aplica</v>
      </c>
      <c r="BF523" s="40" t="str">
        <f t="shared" si="377"/>
        <v>No Aplica</v>
      </c>
      <c r="BG523" s="40" t="str">
        <f t="shared" si="377"/>
        <v>No Aplica</v>
      </c>
      <c r="BH523" s="41" t="e">
        <f>+VLOOKUP($AP523,[4]!Responsables[#Data],3,0)</f>
        <v>#REF!</v>
      </c>
      <c r="BI523" s="41" t="e">
        <f>+VLOOKUP($AA523,[4]!unidad_medida[[nombre]:[Columna1]],5,0)</f>
        <v>#REF!</v>
      </c>
    </row>
    <row r="524" spans="1:61" ht="24" x14ac:dyDescent="0.35">
      <c r="A524" s="58" t="s">
        <v>250</v>
      </c>
      <c r="B524" s="58" t="s">
        <v>251</v>
      </c>
      <c r="C524" s="59">
        <v>4.4000000000000004</v>
      </c>
      <c r="D524" s="19">
        <f t="shared" si="348"/>
        <v>52</v>
      </c>
      <c r="E524" s="20" t="str">
        <f t="shared" si="375"/>
        <v>GR</v>
      </c>
      <c r="F524" s="21"/>
      <c r="G524" s="22"/>
      <c r="H524" s="22"/>
      <c r="I524" s="23" t="s">
        <v>48</v>
      </c>
      <c r="J524" s="24">
        <v>13</v>
      </c>
      <c r="K524" s="22"/>
      <c r="L524" s="22"/>
      <c r="M524" s="22"/>
      <c r="N524" s="22"/>
      <c r="O524" s="22"/>
      <c r="P524" s="53" t="str">
        <f t="shared" si="371"/>
        <v>Ventas Estimadas de Empresas del Sector Agrícola por Cultivo en la Categoría de Tamaño Específica: GRANDE 3 del Servicio de Impuestos Internos de Chile para el Año 2020 (USD)</v>
      </c>
      <c r="Q524" s="20" t="str">
        <f t="shared" si="374"/>
        <v>Gráfico 4</v>
      </c>
      <c r="R524" s="26" t="s">
        <v>88</v>
      </c>
      <c r="S524" s="27">
        <f t="shared" si="340"/>
        <v>13</v>
      </c>
      <c r="T524" s="28"/>
      <c r="U524" s="28"/>
      <c r="V524" s="28"/>
      <c r="W524" s="28"/>
      <c r="X524" s="28"/>
      <c r="Y524" s="28"/>
      <c r="Z524" s="25" t="str">
        <f t="shared" si="373"/>
        <v>https://analytics.zoho.com/open-view/2395394000001128820?ZOHO_CRITERIA=%224.5%22.%22Id_Tama%C3%B1o_Espec%C3%ADfico%22%3D13</v>
      </c>
      <c r="AA524" s="29" t="s">
        <v>134</v>
      </c>
      <c r="AB524" s="30" t="str">
        <f t="shared" si="378"/>
        <v>Chile</v>
      </c>
      <c r="AC524" s="31" t="str">
        <f t="shared" si="378"/>
        <v>Año 2020</v>
      </c>
      <c r="AD524" s="32" t="str">
        <f t="shared" si="378"/>
        <v>Dólar USA</v>
      </c>
      <c r="AE524" s="30" t="str">
        <f t="shared" si="378"/>
        <v>Ventas</v>
      </c>
      <c r="AG524" s="33" t="str">
        <f t="shared" si="342"/>
        <v>Gráfico 4</v>
      </c>
      <c r="AH524" s="34" t="str">
        <f t="shared" si="352"/>
        <v>Ventas Estimadas Agricultura</v>
      </c>
      <c r="AI524" s="34" t="str">
        <f t="shared" si="365"/>
        <v>Ventas Estimadas de empresas dedicadas a agricultura y/o ganadería clasificadas por el Servicio de Impuestos Internos de tamaño GRANDE 3</v>
      </c>
      <c r="AJ524" s="34" t="str">
        <f t="shared" si="344"/>
        <v>Ventas Estimadas de Empresas del Sector Agrícola por Cultivo en la Categoría de Tamaño Específica: GRANDE 3 del Servicio de Impuestos Internos de Chile para el Año 2020 (USD)</v>
      </c>
      <c r="AK524" s="35" t="str">
        <f t="shared" si="379"/>
        <v>Año 2020</v>
      </c>
      <c r="AL524" s="34" t="str">
        <f t="shared" si="379"/>
        <v>venta estimada, empresas en agricultura, cultivos, actividad económica, agricultura, ganadería</v>
      </c>
      <c r="AM524" s="36" t="str">
        <f t="shared" si="345"/>
        <v>https://analytics.zoho.com/open-view/2395394000001128820?ZOHO_CRITERIA=%224.5%22.%22Id_Tama%C3%B1o_Espec%C3%ADfico%22%3D13</v>
      </c>
      <c r="AN524" s="44" t="str">
        <f t="shared" si="376"/>
        <v>CHL</v>
      </c>
      <c r="AO524" s="44" t="str">
        <f t="shared" si="376"/>
        <v>País</v>
      </c>
      <c r="AP524" s="34" t="str">
        <f t="shared" si="376"/>
        <v>Número de Empleados de las empresas dedicadas a una actividad económica asociada a la agricultura o la ganadería, según tamaño de la empresa.</v>
      </c>
      <c r="AQ524" s="45">
        <f t="shared" si="376"/>
        <v>44324</v>
      </c>
      <c r="AR524" s="36" t="str">
        <f t="shared" si="376"/>
        <v>Español</v>
      </c>
      <c r="AS524" s="36" t="str">
        <f t="shared" si="376"/>
        <v>Naty</v>
      </c>
      <c r="AT524" s="40" t="str">
        <f t="shared" si="376"/>
        <v>No Aplica</v>
      </c>
      <c r="AU524" s="40" t="str">
        <f t="shared" si="376"/>
        <v>No Aplica</v>
      </c>
      <c r="AV524" s="40" t="str">
        <f t="shared" si="376"/>
        <v>No Aplica</v>
      </c>
      <c r="AW524" s="35">
        <f t="shared" si="376"/>
        <v>100100000</v>
      </c>
      <c r="AX524" s="41" t="e">
        <f t="shared" si="376"/>
        <v>#REF!</v>
      </c>
      <c r="AY524" s="46" t="str">
        <f t="shared" si="376"/>
        <v>Fruta</v>
      </c>
      <c r="AZ524" s="40">
        <f t="shared" si="376"/>
        <v>38</v>
      </c>
      <c r="BA524" s="41" t="e">
        <f>+VLOOKUP($Z524,[4]!Temporalidad[[nombre]:[Columna1]],7,0)</f>
        <v>#REF!</v>
      </c>
      <c r="BB524" s="41" t="e">
        <f>+VLOOKUP($B524,[4]!Tipo_Gráfico[#Data],2,0)</f>
        <v>#REF!</v>
      </c>
      <c r="BC524" s="36" t="str">
        <f t="shared" si="354"/>
        <v>Servicio de Impuestos Internos , Ministerio de Hacienda, Chile</v>
      </c>
      <c r="BD524" s="35" t="e">
        <f>+VLOOKUP($AA524,[4]!unidad_medida[[nombre]:[Columna1]],2,0)</f>
        <v>#REF!</v>
      </c>
      <c r="BE524" s="40" t="str">
        <f t="shared" si="377"/>
        <v>No Aplica</v>
      </c>
      <c r="BF524" s="40" t="str">
        <f t="shared" si="377"/>
        <v>No Aplica</v>
      </c>
      <c r="BG524" s="40" t="str">
        <f t="shared" si="377"/>
        <v>No Aplica</v>
      </c>
      <c r="BH524" s="41" t="e">
        <f>+VLOOKUP($AP524,[4]!Responsables[#Data],3,0)</f>
        <v>#REF!</v>
      </c>
      <c r="BI524" s="41" t="e">
        <f>+VLOOKUP($AA524,[4]!unidad_medida[[nombre]:[Columna1]],5,0)</f>
        <v>#REF!</v>
      </c>
    </row>
    <row r="525" spans="1:61" ht="24" x14ac:dyDescent="0.35">
      <c r="A525" s="58" t="s">
        <v>250</v>
      </c>
      <c r="B525" s="58" t="s">
        <v>251</v>
      </c>
      <c r="C525" s="59">
        <v>4.4000000000000004</v>
      </c>
      <c r="D525" s="19">
        <f t="shared" si="348"/>
        <v>53</v>
      </c>
      <c r="E525" s="20" t="str">
        <f t="shared" si="375"/>
        <v>GR</v>
      </c>
      <c r="F525" s="21"/>
      <c r="G525" s="22"/>
      <c r="H525" s="24">
        <v>100110</v>
      </c>
      <c r="I525" s="22"/>
      <c r="J525" s="23" t="s">
        <v>48</v>
      </c>
      <c r="K525" s="22"/>
      <c r="L525" s="22"/>
      <c r="M525" s="22"/>
      <c r="N525" s="22"/>
      <c r="O525" s="22"/>
      <c r="P525" s="53" t="str">
        <f>+"Número de Empleados en Empresas del Sector Agrícola en cultivos de "&amp;R525&amp;" según la Categoría de Tamaño Específica del Servicio de Impuestos Internos de Chile para el Año 2020 (empleados)"</f>
        <v>Número de Empleados en Empresas del Sector Agrícola en cultivos de Legumbres según la Categoría de Tamaño Específica del Servicio de Impuestos Internos de Chile para el Año 2020 (empleados)</v>
      </c>
      <c r="Q525" s="20" t="s">
        <v>135</v>
      </c>
      <c r="R525" s="47" t="s">
        <v>136</v>
      </c>
      <c r="S525" s="48">
        <f>+H525</f>
        <v>100110</v>
      </c>
      <c r="T525" s="28"/>
      <c r="U525" s="28"/>
      <c r="V525" s="28"/>
      <c r="W525" s="28"/>
      <c r="X525" s="28"/>
      <c r="Y525" s="28"/>
      <c r="Z525" s="25" t="str">
        <f>+"https://analytics.zoho.com/open-view/2395394000001175274?ZOHO_CRITERIA=%224.5%22.%22Id_Producto%22%3D"&amp;S525</f>
        <v>https://analytics.zoho.com/open-view/2395394000001175274?ZOHO_CRITERIA=%224.5%22.%22Id_Producto%22%3D100110</v>
      </c>
      <c r="AA525" s="29" t="s">
        <v>137</v>
      </c>
      <c r="AB525" s="30" t="str">
        <f t="shared" si="378"/>
        <v>Chile</v>
      </c>
      <c r="AC525" s="31" t="str">
        <f t="shared" si="378"/>
        <v>Año 2020</v>
      </c>
      <c r="AD525" s="32" t="s">
        <v>55</v>
      </c>
      <c r="AE525" s="30" t="s">
        <v>138</v>
      </c>
      <c r="AG525" s="33" t="str">
        <f t="shared" si="342"/>
        <v>Gráfico 5</v>
      </c>
      <c r="AH525" s="34" t="s">
        <v>139</v>
      </c>
      <c r="AI525" s="34" t="str">
        <f t="shared" ref="AI525:AI588" si="380">+AI524</f>
        <v>Ventas Estimadas de empresas dedicadas a agricultura y/o ganadería clasificadas por el Servicio de Impuestos Internos de tamaño GRANDE 3</v>
      </c>
      <c r="AJ525" s="34" t="str">
        <f t="shared" si="344"/>
        <v>Número de Empleados en Empresas del Sector Agrícola en cultivos de Legumbres según la Categoría de Tamaño Específica del Servicio de Impuestos Internos de Chile para el Año 2020 (empleados)</v>
      </c>
      <c r="AK525" s="35" t="str">
        <f t="shared" si="379"/>
        <v>Año 2020</v>
      </c>
      <c r="AL525" s="34" t="str">
        <f t="shared" si="379"/>
        <v>venta estimada, empresas en agricultura, cultivos, actividad económica, agricultura, ganadería</v>
      </c>
      <c r="AM525" s="36" t="str">
        <f t="shared" si="345"/>
        <v>https://analytics.zoho.com/open-view/2395394000001175274?ZOHO_CRITERIA=%224.5%22.%22Id_Producto%22%3D100110</v>
      </c>
      <c r="AN525" s="44" t="str">
        <f t="shared" si="376"/>
        <v>CHL</v>
      </c>
      <c r="AO525" s="44" t="str">
        <f t="shared" si="376"/>
        <v>País</v>
      </c>
      <c r="AP525" s="34" t="str">
        <f t="shared" si="376"/>
        <v>Número de Empleados de las empresas dedicadas a una actividad económica asociada a la agricultura o la ganadería, según tamaño de la empresa.</v>
      </c>
      <c r="AQ525" s="45">
        <f t="shared" si="376"/>
        <v>44324</v>
      </c>
      <c r="AR525" s="36" t="str">
        <f t="shared" si="376"/>
        <v>Español</v>
      </c>
      <c r="AS525" s="36" t="str">
        <f t="shared" si="376"/>
        <v>Naty</v>
      </c>
      <c r="AT525" s="40" t="str">
        <f t="shared" si="376"/>
        <v>No Aplica</v>
      </c>
      <c r="AU525" s="40" t="str">
        <f t="shared" si="376"/>
        <v>No Aplica</v>
      </c>
      <c r="AV525" s="40" t="str">
        <f t="shared" si="376"/>
        <v>No Aplica</v>
      </c>
      <c r="AW525" s="35">
        <f t="shared" si="376"/>
        <v>100100000</v>
      </c>
      <c r="AX525" s="41" t="e">
        <f t="shared" si="376"/>
        <v>#REF!</v>
      </c>
      <c r="AY525" s="46" t="str">
        <f t="shared" si="376"/>
        <v>Fruta</v>
      </c>
      <c r="AZ525" s="40">
        <f t="shared" si="376"/>
        <v>38</v>
      </c>
      <c r="BA525" s="41" t="e">
        <f>+VLOOKUP($Z525,[4]!Temporalidad[[nombre]:[Columna1]],7,0)</f>
        <v>#REF!</v>
      </c>
      <c r="BB525" s="41" t="e">
        <f>+VLOOKUP($B525,[4]!Tipo_Gráfico[#Data],2,0)</f>
        <v>#REF!</v>
      </c>
      <c r="BC525" s="36" t="str">
        <f t="shared" si="354"/>
        <v>Servicio de Impuestos Internos , Ministerio de Hacienda, Chile</v>
      </c>
      <c r="BD525" s="35" t="e">
        <f>+VLOOKUP($AA525,[4]!unidad_medida[[nombre]:[Columna1]],2,0)</f>
        <v>#REF!</v>
      </c>
      <c r="BE525" s="40" t="str">
        <f t="shared" si="377"/>
        <v>No Aplica</v>
      </c>
      <c r="BF525" s="40" t="str">
        <f t="shared" si="377"/>
        <v>No Aplica</v>
      </c>
      <c r="BG525" s="40" t="str">
        <f t="shared" si="377"/>
        <v>No Aplica</v>
      </c>
      <c r="BH525" s="41" t="e">
        <f>+VLOOKUP($AP525,[4]!Responsables[#Data],3,0)</f>
        <v>#REF!</v>
      </c>
      <c r="BI525" s="41" t="e">
        <f>+VLOOKUP($AA525,[4]!unidad_medida[[nombre]:[Columna1]],5,0)</f>
        <v>#REF!</v>
      </c>
    </row>
    <row r="526" spans="1:61" ht="24" x14ac:dyDescent="0.35">
      <c r="A526" s="58" t="s">
        <v>250</v>
      </c>
      <c r="B526" s="58" t="s">
        <v>251</v>
      </c>
      <c r="C526" s="59">
        <v>4.4000000000000004</v>
      </c>
      <c r="D526" s="19">
        <f t="shared" si="348"/>
        <v>54</v>
      </c>
      <c r="E526" s="20" t="str">
        <f t="shared" si="375"/>
        <v>GR</v>
      </c>
      <c r="F526" s="21"/>
      <c r="G526" s="22"/>
      <c r="H526" s="24">
        <v>100111</v>
      </c>
      <c r="I526" s="22"/>
      <c r="J526" s="23" t="s">
        <v>48</v>
      </c>
      <c r="K526" s="22"/>
      <c r="L526" s="22"/>
      <c r="M526" s="22"/>
      <c r="N526" s="22"/>
      <c r="O526" s="22"/>
      <c r="P526" s="53" t="str">
        <f t="shared" ref="P526:P553" si="381">+"Número de Empleados en Empresas del Sector Agrícola en cultivos de "&amp;R526&amp;" según la Categoría de Tamaño Específica del Servicio de Impuestos Internos de Chile para el Año 2020 (empleados)"</f>
        <v>Número de Empleados en Empresas del Sector Agrícola en cultivos de Cereales según la Categoría de Tamaño Específica del Servicio de Impuestos Internos de Chile para el Año 2020 (empleados)</v>
      </c>
      <c r="Q526" s="20" t="str">
        <f t="shared" si="374"/>
        <v>Gráfico 5</v>
      </c>
      <c r="R526" s="47" t="s">
        <v>140</v>
      </c>
      <c r="S526" s="48">
        <f t="shared" ref="S526:S531" si="382">+H526</f>
        <v>100111</v>
      </c>
      <c r="T526" s="28"/>
      <c r="U526" s="28"/>
      <c r="V526" s="28"/>
      <c r="W526" s="28"/>
      <c r="X526" s="28"/>
      <c r="Y526" s="28"/>
      <c r="Z526" s="25" t="str">
        <f t="shared" ref="Z526:Z531" si="383">+"https://analytics.zoho.com/open-view/2395394000001175274?ZOHO_CRITERIA=%224.5%22.%22Id_Producto%22%3D"&amp;S526</f>
        <v>https://analytics.zoho.com/open-view/2395394000001175274?ZOHO_CRITERIA=%224.5%22.%22Id_Producto%22%3D100111</v>
      </c>
      <c r="AA526" s="29" t="s">
        <v>141</v>
      </c>
      <c r="AB526" s="30" t="str">
        <f t="shared" si="378"/>
        <v>Chile</v>
      </c>
      <c r="AC526" s="31" t="str">
        <f t="shared" si="378"/>
        <v>Año 2020</v>
      </c>
      <c r="AD526" s="32" t="str">
        <f t="shared" si="378"/>
        <v>Número</v>
      </c>
      <c r="AE526" s="30" t="str">
        <f t="shared" si="378"/>
        <v>Empleados</v>
      </c>
      <c r="AG526" s="33" t="str">
        <f t="shared" si="342"/>
        <v>Gráfico 5</v>
      </c>
      <c r="AH526" s="34" t="str">
        <f t="shared" si="352"/>
        <v>Número Empleados Agrícultura</v>
      </c>
      <c r="AI526" s="34" t="str">
        <f t="shared" si="380"/>
        <v>Ventas Estimadas de empresas dedicadas a agricultura y/o ganadería clasificadas por el Servicio de Impuestos Internos de tamaño GRANDE 3</v>
      </c>
      <c r="AJ526" s="34" t="str">
        <f t="shared" si="344"/>
        <v>Número de Empleados en Empresas del Sector Agrícola en cultivos de Cereales según la Categoría de Tamaño Específica del Servicio de Impuestos Internos de Chile para el Año 2020 (empleados)</v>
      </c>
      <c r="AK526" s="35" t="str">
        <f t="shared" si="379"/>
        <v>Año 2020</v>
      </c>
      <c r="AL526" s="34" t="str">
        <f t="shared" si="379"/>
        <v>venta estimada, empresas en agricultura, cultivos, actividad económica, agricultura, ganadería</v>
      </c>
      <c r="AM526" s="36" t="str">
        <f t="shared" si="345"/>
        <v>https://analytics.zoho.com/open-view/2395394000001175274?ZOHO_CRITERIA=%224.5%22.%22Id_Producto%22%3D100111</v>
      </c>
      <c r="AN526" s="44" t="str">
        <f t="shared" si="376"/>
        <v>CHL</v>
      </c>
      <c r="AO526" s="44" t="str">
        <f t="shared" si="376"/>
        <v>País</v>
      </c>
      <c r="AP526" s="34" t="str">
        <f t="shared" si="376"/>
        <v>Número de Empleados de las empresas dedicadas a una actividad económica asociada a la agricultura o la ganadería, según tamaño de la empresa.</v>
      </c>
      <c r="AQ526" s="45">
        <f t="shared" si="376"/>
        <v>44324</v>
      </c>
      <c r="AR526" s="36" t="str">
        <f t="shared" si="376"/>
        <v>Español</v>
      </c>
      <c r="AS526" s="36" t="str">
        <f t="shared" si="376"/>
        <v>Naty</v>
      </c>
      <c r="AT526" s="40" t="str">
        <f t="shared" si="376"/>
        <v>No Aplica</v>
      </c>
      <c r="AU526" s="40" t="str">
        <f t="shared" si="376"/>
        <v>No Aplica</v>
      </c>
      <c r="AV526" s="40" t="str">
        <f t="shared" si="376"/>
        <v>No Aplica</v>
      </c>
      <c r="AW526" s="35">
        <f t="shared" si="376"/>
        <v>100100000</v>
      </c>
      <c r="AX526" s="41" t="e">
        <f t="shared" si="376"/>
        <v>#REF!</v>
      </c>
      <c r="AY526" s="46" t="str">
        <f t="shared" si="376"/>
        <v>Fruta</v>
      </c>
      <c r="AZ526" s="40">
        <f t="shared" si="376"/>
        <v>38</v>
      </c>
      <c r="BA526" s="41" t="e">
        <f>+VLOOKUP($Z526,[4]!Temporalidad[[nombre]:[Columna1]],7,0)</f>
        <v>#REF!</v>
      </c>
      <c r="BB526" s="41" t="e">
        <f>+VLOOKUP($B526,[4]!Tipo_Gráfico[#Data],2,0)</f>
        <v>#REF!</v>
      </c>
      <c r="BC526" s="36" t="str">
        <f t="shared" si="354"/>
        <v>Servicio de Impuestos Internos , Ministerio de Hacienda, Chile</v>
      </c>
      <c r="BD526" s="35" t="e">
        <f>+VLOOKUP($AA526,[4]!unidad_medida[[nombre]:[Columna1]],2,0)</f>
        <v>#REF!</v>
      </c>
      <c r="BE526" s="40" t="str">
        <f t="shared" si="377"/>
        <v>No Aplica</v>
      </c>
      <c r="BF526" s="40" t="str">
        <f t="shared" si="377"/>
        <v>No Aplica</v>
      </c>
      <c r="BG526" s="40" t="str">
        <f t="shared" si="377"/>
        <v>No Aplica</v>
      </c>
      <c r="BH526" s="41" t="e">
        <f>+VLOOKUP($AP526,[4]!Responsables[#Data],3,0)</f>
        <v>#REF!</v>
      </c>
      <c r="BI526" s="41" t="e">
        <f>+VLOOKUP($AA526,[4]!unidad_medida[[nombre]:[Columna1]],5,0)</f>
        <v>#REF!</v>
      </c>
    </row>
    <row r="527" spans="1:61" ht="24" x14ac:dyDescent="0.35">
      <c r="A527" s="58" t="s">
        <v>250</v>
      </c>
      <c r="B527" s="58" t="s">
        <v>251</v>
      </c>
      <c r="C527" s="59">
        <v>4.4000000000000004</v>
      </c>
      <c r="D527" s="19">
        <f t="shared" si="348"/>
        <v>55</v>
      </c>
      <c r="E527" s="20" t="str">
        <f t="shared" si="375"/>
        <v>GR</v>
      </c>
      <c r="F527" s="21"/>
      <c r="G527" s="22"/>
      <c r="H527" s="24">
        <v>100112</v>
      </c>
      <c r="I527" s="22"/>
      <c r="J527" s="23" t="s">
        <v>48</v>
      </c>
      <c r="K527" s="22"/>
      <c r="L527" s="22"/>
      <c r="M527" s="22"/>
      <c r="N527" s="22"/>
      <c r="O527" s="22"/>
      <c r="P527" s="53" t="str">
        <f t="shared" si="381"/>
        <v>Número de Empleados en Empresas del Sector Agrícola en cultivos de Hortalizas según la Categoría de Tamaño Específica del Servicio de Impuestos Internos de Chile para el Año 2020 (empleados)</v>
      </c>
      <c r="Q527" s="20" t="str">
        <f t="shared" si="374"/>
        <v>Gráfico 5</v>
      </c>
      <c r="R527" s="47" t="s">
        <v>142</v>
      </c>
      <c r="S527" s="48">
        <f t="shared" si="382"/>
        <v>100112</v>
      </c>
      <c r="T527" s="28"/>
      <c r="U527" s="28"/>
      <c r="V527" s="28"/>
      <c r="W527" s="28"/>
      <c r="X527" s="28"/>
      <c r="Y527" s="28"/>
      <c r="Z527" s="25" t="str">
        <f t="shared" si="383"/>
        <v>https://analytics.zoho.com/open-view/2395394000001175274?ZOHO_CRITERIA=%224.5%22.%22Id_Producto%22%3D100112</v>
      </c>
      <c r="AA527" s="29" t="s">
        <v>143</v>
      </c>
      <c r="AB527" s="30" t="str">
        <f t="shared" si="378"/>
        <v>Chile</v>
      </c>
      <c r="AC527" s="31" t="str">
        <f t="shared" si="378"/>
        <v>Año 2020</v>
      </c>
      <c r="AD527" s="32" t="str">
        <f t="shared" si="378"/>
        <v>Número</v>
      </c>
      <c r="AE527" s="30" t="str">
        <f t="shared" si="378"/>
        <v>Empleados</v>
      </c>
      <c r="AG527" s="33" t="str">
        <f t="shared" si="342"/>
        <v>Gráfico 5</v>
      </c>
      <c r="AH527" s="34" t="str">
        <f t="shared" si="352"/>
        <v>Número Empleados Agrícultura</v>
      </c>
      <c r="AI527" s="34" t="str">
        <f t="shared" si="380"/>
        <v>Ventas Estimadas de empresas dedicadas a agricultura y/o ganadería clasificadas por el Servicio de Impuestos Internos de tamaño GRANDE 3</v>
      </c>
      <c r="AJ527" s="34" t="str">
        <f t="shared" si="344"/>
        <v>Número de Empleados en Empresas del Sector Agrícola en cultivos de Hortalizas según la Categoría de Tamaño Específica del Servicio de Impuestos Internos de Chile para el Año 2020 (empleados)</v>
      </c>
      <c r="AK527" s="35" t="str">
        <f t="shared" si="379"/>
        <v>Año 2020</v>
      </c>
      <c r="AL527" s="34" t="str">
        <f t="shared" si="379"/>
        <v>venta estimada, empresas en agricultura, cultivos, actividad económica, agricultura, ganadería</v>
      </c>
      <c r="AM527" s="36" t="str">
        <f t="shared" si="345"/>
        <v>https://analytics.zoho.com/open-view/2395394000001175274?ZOHO_CRITERIA=%224.5%22.%22Id_Producto%22%3D100112</v>
      </c>
      <c r="AN527" s="44" t="str">
        <f t="shared" si="376"/>
        <v>CHL</v>
      </c>
      <c r="AO527" s="44" t="str">
        <f t="shared" si="376"/>
        <v>País</v>
      </c>
      <c r="AP527" s="34" t="str">
        <f t="shared" si="376"/>
        <v>Número de Empleados de las empresas dedicadas a una actividad económica asociada a la agricultura o la ganadería, según tamaño de la empresa.</v>
      </c>
      <c r="AQ527" s="45">
        <f t="shared" si="376"/>
        <v>44324</v>
      </c>
      <c r="AR527" s="36" t="str">
        <f t="shared" si="376"/>
        <v>Español</v>
      </c>
      <c r="AS527" s="36" t="str">
        <f t="shared" si="376"/>
        <v>Naty</v>
      </c>
      <c r="AT527" s="40" t="str">
        <f t="shared" si="376"/>
        <v>No Aplica</v>
      </c>
      <c r="AU527" s="40" t="str">
        <f t="shared" si="376"/>
        <v>No Aplica</v>
      </c>
      <c r="AV527" s="40" t="str">
        <f t="shared" si="376"/>
        <v>No Aplica</v>
      </c>
      <c r="AW527" s="35">
        <f t="shared" si="376"/>
        <v>100100000</v>
      </c>
      <c r="AX527" s="41" t="e">
        <f t="shared" si="376"/>
        <v>#REF!</v>
      </c>
      <c r="AY527" s="46" t="str">
        <f t="shared" si="376"/>
        <v>Fruta</v>
      </c>
      <c r="AZ527" s="40">
        <f t="shared" si="376"/>
        <v>38</v>
      </c>
      <c r="BA527" s="41" t="e">
        <f>+VLOOKUP($Z527,[4]!Temporalidad[[nombre]:[Columna1]],7,0)</f>
        <v>#REF!</v>
      </c>
      <c r="BB527" s="41" t="e">
        <f>+VLOOKUP($B527,[4]!Tipo_Gráfico[#Data],2,0)</f>
        <v>#REF!</v>
      </c>
      <c r="BC527" s="36" t="str">
        <f t="shared" si="354"/>
        <v>Servicio de Impuestos Internos , Ministerio de Hacienda, Chile</v>
      </c>
      <c r="BD527" s="35" t="e">
        <f>+VLOOKUP($AA527,[4]!unidad_medida[[nombre]:[Columna1]],2,0)</f>
        <v>#REF!</v>
      </c>
      <c r="BE527" s="40" t="str">
        <f t="shared" si="377"/>
        <v>No Aplica</v>
      </c>
      <c r="BF527" s="40" t="str">
        <f t="shared" si="377"/>
        <v>No Aplica</v>
      </c>
      <c r="BG527" s="40" t="str">
        <f t="shared" si="377"/>
        <v>No Aplica</v>
      </c>
      <c r="BH527" s="41" t="e">
        <f>+VLOOKUP($AP527,[4]!Responsables[#Data],3,0)</f>
        <v>#REF!</v>
      </c>
      <c r="BI527" s="41" t="e">
        <f>+VLOOKUP($AA527,[4]!unidad_medida[[nombre]:[Columna1]],5,0)</f>
        <v>#REF!</v>
      </c>
    </row>
    <row r="528" spans="1:61" ht="24" x14ac:dyDescent="0.35">
      <c r="A528" s="58" t="s">
        <v>250</v>
      </c>
      <c r="B528" s="58" t="s">
        <v>251</v>
      </c>
      <c r="C528" s="59">
        <v>4.4000000000000004</v>
      </c>
      <c r="D528" s="19">
        <f t="shared" si="348"/>
        <v>56</v>
      </c>
      <c r="E528" s="20" t="str">
        <f t="shared" si="375"/>
        <v>GR</v>
      </c>
      <c r="F528" s="21"/>
      <c r="G528" s="22"/>
      <c r="H528" s="24">
        <v>100113</v>
      </c>
      <c r="I528" s="22"/>
      <c r="J528" s="23" t="s">
        <v>48</v>
      </c>
      <c r="K528" s="22"/>
      <c r="L528" s="22"/>
      <c r="M528" s="22"/>
      <c r="N528" s="22"/>
      <c r="O528" s="22"/>
      <c r="P528" s="53" t="str">
        <f t="shared" si="381"/>
        <v>Número de Empleados en Empresas del Sector Agrícola en cultivos de Industriales según la Categoría de Tamaño Específica del Servicio de Impuestos Internos de Chile para el Año 2020 (empleados)</v>
      </c>
      <c r="Q528" s="20" t="str">
        <f t="shared" si="374"/>
        <v>Gráfico 5</v>
      </c>
      <c r="R528" s="47" t="s">
        <v>144</v>
      </c>
      <c r="S528" s="48">
        <f t="shared" si="382"/>
        <v>100113</v>
      </c>
      <c r="T528" s="28"/>
      <c r="U528" s="28"/>
      <c r="V528" s="28"/>
      <c r="W528" s="28"/>
      <c r="X528" s="28"/>
      <c r="Y528" s="28"/>
      <c r="Z528" s="25" t="str">
        <f t="shared" si="383"/>
        <v>https://analytics.zoho.com/open-view/2395394000001175274?ZOHO_CRITERIA=%224.5%22.%22Id_Producto%22%3D100113</v>
      </c>
      <c r="AA528" s="29" t="s">
        <v>145</v>
      </c>
      <c r="AB528" s="30" t="str">
        <f t="shared" si="378"/>
        <v>Chile</v>
      </c>
      <c r="AC528" s="31" t="str">
        <f t="shared" si="378"/>
        <v>Año 2020</v>
      </c>
      <c r="AD528" s="32" t="str">
        <f t="shared" si="378"/>
        <v>Número</v>
      </c>
      <c r="AE528" s="30" t="str">
        <f t="shared" si="378"/>
        <v>Empleados</v>
      </c>
      <c r="AG528" s="33" t="str">
        <f t="shared" si="342"/>
        <v>Gráfico 5</v>
      </c>
      <c r="AH528" s="34" t="str">
        <f t="shared" si="352"/>
        <v>Número Empleados Agrícultura</v>
      </c>
      <c r="AI528" s="34" t="str">
        <f t="shared" si="380"/>
        <v>Ventas Estimadas de empresas dedicadas a agricultura y/o ganadería clasificadas por el Servicio de Impuestos Internos de tamaño GRANDE 3</v>
      </c>
      <c r="AJ528" s="34" t="str">
        <f t="shared" si="344"/>
        <v>Número de Empleados en Empresas del Sector Agrícola en cultivos de Industriales según la Categoría de Tamaño Específica del Servicio de Impuestos Internos de Chile para el Año 2020 (empleados)</v>
      </c>
      <c r="AK528" s="35" t="str">
        <f t="shared" si="379"/>
        <v>Año 2020</v>
      </c>
      <c r="AL528" s="34" t="str">
        <f t="shared" si="379"/>
        <v>venta estimada, empresas en agricultura, cultivos, actividad económica, agricultura, ganadería</v>
      </c>
      <c r="AM528" s="36" t="str">
        <f t="shared" si="345"/>
        <v>https://analytics.zoho.com/open-view/2395394000001175274?ZOHO_CRITERIA=%224.5%22.%22Id_Producto%22%3D100113</v>
      </c>
      <c r="AN528" s="44" t="str">
        <f t="shared" si="376"/>
        <v>CHL</v>
      </c>
      <c r="AO528" s="44" t="str">
        <f t="shared" si="376"/>
        <v>País</v>
      </c>
      <c r="AP528" s="34" t="str">
        <f t="shared" si="376"/>
        <v>Número de Empleados de las empresas dedicadas a una actividad económica asociada a la agricultura o la ganadería, según tamaño de la empresa.</v>
      </c>
      <c r="AQ528" s="45">
        <f t="shared" si="376"/>
        <v>44324</v>
      </c>
      <c r="AR528" s="36" t="str">
        <f t="shared" si="376"/>
        <v>Español</v>
      </c>
      <c r="AS528" s="36" t="str">
        <f t="shared" si="376"/>
        <v>Naty</v>
      </c>
      <c r="AT528" s="40" t="str">
        <f t="shared" si="376"/>
        <v>No Aplica</v>
      </c>
      <c r="AU528" s="40" t="str">
        <f t="shared" si="376"/>
        <v>No Aplica</v>
      </c>
      <c r="AV528" s="40" t="str">
        <f t="shared" si="376"/>
        <v>No Aplica</v>
      </c>
      <c r="AW528" s="35">
        <f t="shared" si="376"/>
        <v>100100000</v>
      </c>
      <c r="AX528" s="41" t="e">
        <f t="shared" si="376"/>
        <v>#REF!</v>
      </c>
      <c r="AY528" s="46" t="str">
        <f t="shared" si="376"/>
        <v>Fruta</v>
      </c>
      <c r="AZ528" s="40">
        <f t="shared" si="376"/>
        <v>38</v>
      </c>
      <c r="BA528" s="41" t="e">
        <f>+VLOOKUP($Z528,[4]!Temporalidad[[nombre]:[Columna1]],7,0)</f>
        <v>#REF!</v>
      </c>
      <c r="BB528" s="41" t="e">
        <f>+VLOOKUP($B528,[4]!Tipo_Gráfico[#Data],2,0)</f>
        <v>#REF!</v>
      </c>
      <c r="BC528" s="36" t="str">
        <f t="shared" si="354"/>
        <v>Servicio de Impuestos Internos , Ministerio de Hacienda, Chile</v>
      </c>
      <c r="BD528" s="35" t="e">
        <f>+VLOOKUP($AA528,[4]!unidad_medida[[nombre]:[Columna1]],2,0)</f>
        <v>#REF!</v>
      </c>
      <c r="BE528" s="40" t="str">
        <f t="shared" si="377"/>
        <v>No Aplica</v>
      </c>
      <c r="BF528" s="40" t="str">
        <f t="shared" si="377"/>
        <v>No Aplica</v>
      </c>
      <c r="BG528" s="40" t="str">
        <f t="shared" si="377"/>
        <v>No Aplica</v>
      </c>
      <c r="BH528" s="41" t="e">
        <f>+VLOOKUP($AP528,[4]!Responsables[#Data],3,0)</f>
        <v>#REF!</v>
      </c>
      <c r="BI528" s="41" t="e">
        <f>+VLOOKUP($AA528,[4]!unidad_medida[[nombre]:[Columna1]],5,0)</f>
        <v>#REF!</v>
      </c>
    </row>
    <row r="529" spans="1:61" ht="24" x14ac:dyDescent="0.35">
      <c r="A529" s="58" t="s">
        <v>250</v>
      </c>
      <c r="B529" s="58" t="s">
        <v>251</v>
      </c>
      <c r="C529" s="59">
        <v>4.4000000000000004</v>
      </c>
      <c r="D529" s="19">
        <f t="shared" si="348"/>
        <v>57</v>
      </c>
      <c r="E529" s="20" t="s">
        <v>47</v>
      </c>
      <c r="F529" s="21"/>
      <c r="G529" s="22"/>
      <c r="H529" s="24">
        <v>100114</v>
      </c>
      <c r="I529" s="22"/>
      <c r="J529" s="23" t="s">
        <v>48</v>
      </c>
      <c r="K529" s="22"/>
      <c r="L529" s="22"/>
      <c r="M529" s="22"/>
      <c r="N529" s="22"/>
      <c r="O529" s="22"/>
      <c r="P529" s="53" t="str">
        <f t="shared" si="381"/>
        <v>Número de Empleados en Empresas del Sector Agrícola en cultivos de Tubérculos según la Categoría de Tamaño Específica del Servicio de Impuestos Internos de Chile para el Año 2020 (empleados)</v>
      </c>
      <c r="Q529" s="20" t="s">
        <v>135</v>
      </c>
      <c r="R529" s="47" t="s">
        <v>146</v>
      </c>
      <c r="S529" s="48">
        <f t="shared" si="382"/>
        <v>100114</v>
      </c>
      <c r="T529" s="28"/>
      <c r="U529" s="28"/>
      <c r="V529" s="28"/>
      <c r="W529" s="28"/>
      <c r="X529" s="28"/>
      <c r="Y529" s="28"/>
      <c r="Z529" s="25" t="str">
        <f t="shared" si="383"/>
        <v>https://analytics.zoho.com/open-view/2395394000001175274?ZOHO_CRITERIA=%224.5%22.%22Id_Producto%22%3D100114</v>
      </c>
      <c r="AA529" s="29" t="s">
        <v>147</v>
      </c>
      <c r="AB529" s="30" t="str">
        <f t="shared" si="378"/>
        <v>Chile</v>
      </c>
      <c r="AC529" s="31" t="str">
        <f t="shared" si="378"/>
        <v>Año 2020</v>
      </c>
      <c r="AD529" s="32" t="str">
        <f t="shared" si="378"/>
        <v>Número</v>
      </c>
      <c r="AE529" s="30" t="str">
        <f t="shared" si="378"/>
        <v>Empleados</v>
      </c>
      <c r="AG529" s="33" t="str">
        <f t="shared" si="342"/>
        <v>Gráfico 5</v>
      </c>
      <c r="AH529" s="34" t="str">
        <f t="shared" si="352"/>
        <v>Número Empleados Agrícultura</v>
      </c>
      <c r="AI529" s="34" t="str">
        <f t="shared" si="380"/>
        <v>Ventas Estimadas de empresas dedicadas a agricultura y/o ganadería clasificadas por el Servicio de Impuestos Internos de tamaño GRANDE 3</v>
      </c>
      <c r="AJ529" s="34" t="str">
        <f t="shared" si="344"/>
        <v>Número de Empleados en Empresas del Sector Agrícola en cultivos de Tubérculos según la Categoría de Tamaño Específica del Servicio de Impuestos Internos de Chile para el Año 2020 (empleados)</v>
      </c>
      <c r="AK529" s="35" t="str">
        <f t="shared" si="379"/>
        <v>Año 2020</v>
      </c>
      <c r="AL529" s="34" t="str">
        <f t="shared" si="379"/>
        <v>venta estimada, empresas en agricultura, cultivos, actividad económica, agricultura, ganadería</v>
      </c>
      <c r="AM529" s="36" t="str">
        <f t="shared" si="345"/>
        <v>https://analytics.zoho.com/open-view/2395394000001175274?ZOHO_CRITERIA=%224.5%22.%22Id_Producto%22%3D100114</v>
      </c>
      <c r="AN529" s="44" t="str">
        <f t="shared" si="376"/>
        <v>CHL</v>
      </c>
      <c r="AO529" s="44" t="str">
        <f t="shared" si="376"/>
        <v>País</v>
      </c>
      <c r="AP529" s="34" t="str">
        <f t="shared" si="376"/>
        <v>Número de Empleados de las empresas dedicadas a una actividad económica asociada a la agricultura o la ganadería, según tamaño de la empresa.</v>
      </c>
      <c r="AQ529" s="45">
        <f t="shared" si="376"/>
        <v>44324</v>
      </c>
      <c r="AR529" s="36" t="str">
        <f t="shared" si="376"/>
        <v>Español</v>
      </c>
      <c r="AS529" s="36" t="str">
        <f t="shared" si="376"/>
        <v>Naty</v>
      </c>
      <c r="AT529" s="40" t="str">
        <f t="shared" si="376"/>
        <v>No Aplica</v>
      </c>
      <c r="AU529" s="40" t="str">
        <f t="shared" si="376"/>
        <v>No Aplica</v>
      </c>
      <c r="AV529" s="40" t="str">
        <f t="shared" si="376"/>
        <v>No Aplica</v>
      </c>
      <c r="AW529" s="35">
        <f t="shared" si="376"/>
        <v>100100000</v>
      </c>
      <c r="AX529" s="41" t="e">
        <f t="shared" si="376"/>
        <v>#REF!</v>
      </c>
      <c r="AY529" s="46" t="str">
        <f t="shared" si="376"/>
        <v>Fruta</v>
      </c>
      <c r="AZ529" s="40">
        <f t="shared" si="376"/>
        <v>38</v>
      </c>
      <c r="BA529" s="41" t="e">
        <f>+VLOOKUP($Z529,[4]!Temporalidad[[nombre]:[Columna1]],7,0)</f>
        <v>#REF!</v>
      </c>
      <c r="BB529" s="41" t="e">
        <f>+VLOOKUP($B529,[4]!Tipo_Gráfico[#Data],2,0)</f>
        <v>#REF!</v>
      </c>
      <c r="BC529" s="36" t="str">
        <f t="shared" si="354"/>
        <v>Servicio de Impuestos Internos , Ministerio de Hacienda, Chile</v>
      </c>
      <c r="BD529" s="35" t="e">
        <f>+VLOOKUP($AA529,[4]!unidad_medida[[nombre]:[Columna1]],2,0)</f>
        <v>#REF!</v>
      </c>
      <c r="BE529" s="40" t="str">
        <f t="shared" si="377"/>
        <v>No Aplica</v>
      </c>
      <c r="BF529" s="40" t="str">
        <f t="shared" si="377"/>
        <v>No Aplica</v>
      </c>
      <c r="BG529" s="40" t="str">
        <f t="shared" si="377"/>
        <v>No Aplica</v>
      </c>
      <c r="BH529" s="41" t="e">
        <f>+VLOOKUP($AP529,[4]!Responsables[#Data],3,0)</f>
        <v>#REF!</v>
      </c>
      <c r="BI529" s="41" t="e">
        <f>+VLOOKUP($AA529,[4]!unidad_medida[[nombre]:[Columna1]],5,0)</f>
        <v>#REF!</v>
      </c>
    </row>
    <row r="530" spans="1:61" ht="24" x14ac:dyDescent="0.35">
      <c r="A530" s="58" t="s">
        <v>250</v>
      </c>
      <c r="B530" s="58" t="s">
        <v>251</v>
      </c>
      <c r="C530" s="59">
        <v>4.4000000000000004</v>
      </c>
      <c r="D530" s="19">
        <f t="shared" si="348"/>
        <v>58</v>
      </c>
      <c r="E530" s="20" t="str">
        <f>+E529</f>
        <v>GR</v>
      </c>
      <c r="F530" s="21"/>
      <c r="G530" s="22"/>
      <c r="H530" s="24">
        <v>100115</v>
      </c>
      <c r="I530" s="22"/>
      <c r="J530" s="23" t="s">
        <v>48</v>
      </c>
      <c r="K530" s="22"/>
      <c r="L530" s="22"/>
      <c r="M530" s="22"/>
      <c r="N530" s="22"/>
      <c r="O530" s="22"/>
      <c r="P530" s="53" t="str">
        <f t="shared" si="381"/>
        <v>Número de Empleados en Empresas del Sector Agrícola en cultivos de Semillas según la Categoría de Tamaño Específica del Servicio de Impuestos Internos de Chile para el Año 2020 (empleados)</v>
      </c>
      <c r="Q530" s="20" t="str">
        <f t="shared" ref="Q530:Q542" si="384">+Q529</f>
        <v>Gráfico 5</v>
      </c>
      <c r="R530" s="47" t="s">
        <v>148</v>
      </c>
      <c r="S530" s="48">
        <f t="shared" si="382"/>
        <v>100115</v>
      </c>
      <c r="T530" s="28"/>
      <c r="U530" s="28"/>
      <c r="V530" s="28"/>
      <c r="W530" s="28"/>
      <c r="X530" s="28"/>
      <c r="Y530" s="28"/>
      <c r="Z530" s="25" t="str">
        <f t="shared" si="383"/>
        <v>https://analytics.zoho.com/open-view/2395394000001175274?ZOHO_CRITERIA=%224.5%22.%22Id_Producto%22%3D100115</v>
      </c>
      <c r="AA530" s="29" t="s">
        <v>149</v>
      </c>
      <c r="AB530" s="30" t="str">
        <f t="shared" si="378"/>
        <v>Chile</v>
      </c>
      <c r="AC530" s="31" t="str">
        <f t="shared" si="378"/>
        <v>Año 2020</v>
      </c>
      <c r="AD530" s="32" t="str">
        <f t="shared" si="378"/>
        <v>Número</v>
      </c>
      <c r="AE530" s="30" t="str">
        <f t="shared" si="378"/>
        <v>Empleados</v>
      </c>
      <c r="AG530" s="33" t="str">
        <f t="shared" si="342"/>
        <v>Gráfico 5</v>
      </c>
      <c r="AH530" s="34" t="str">
        <f t="shared" si="352"/>
        <v>Número Empleados Agrícultura</v>
      </c>
      <c r="AI530" s="34" t="str">
        <f t="shared" si="380"/>
        <v>Ventas Estimadas de empresas dedicadas a agricultura y/o ganadería clasificadas por el Servicio de Impuestos Internos de tamaño GRANDE 3</v>
      </c>
      <c r="AJ530" s="34" t="str">
        <f t="shared" si="344"/>
        <v>Número de Empleados en Empresas del Sector Agrícola en cultivos de Semillas según la Categoría de Tamaño Específica del Servicio de Impuestos Internos de Chile para el Año 2020 (empleados)</v>
      </c>
      <c r="AK530" s="35" t="str">
        <f t="shared" si="379"/>
        <v>Año 2020</v>
      </c>
      <c r="AL530" s="34" t="str">
        <f t="shared" si="379"/>
        <v>venta estimada, empresas en agricultura, cultivos, actividad económica, agricultura, ganadería</v>
      </c>
      <c r="AM530" s="36" t="str">
        <f t="shared" si="345"/>
        <v>https://analytics.zoho.com/open-view/2395394000001175274?ZOHO_CRITERIA=%224.5%22.%22Id_Producto%22%3D100115</v>
      </c>
      <c r="AN530" s="44" t="str">
        <f t="shared" si="376"/>
        <v>CHL</v>
      </c>
      <c r="AO530" s="44" t="str">
        <f t="shared" si="376"/>
        <v>País</v>
      </c>
      <c r="AP530" s="34" t="str">
        <f t="shared" si="376"/>
        <v>Número de Empleados de las empresas dedicadas a una actividad económica asociada a la agricultura o la ganadería, según tamaño de la empresa.</v>
      </c>
      <c r="AQ530" s="45">
        <f t="shared" si="376"/>
        <v>44324</v>
      </c>
      <c r="AR530" s="36" t="str">
        <f t="shared" si="376"/>
        <v>Español</v>
      </c>
      <c r="AS530" s="36" t="str">
        <f t="shared" si="376"/>
        <v>Naty</v>
      </c>
      <c r="AT530" s="40" t="str">
        <f t="shared" si="376"/>
        <v>No Aplica</v>
      </c>
      <c r="AU530" s="40" t="str">
        <f t="shared" si="376"/>
        <v>No Aplica</v>
      </c>
      <c r="AV530" s="40" t="str">
        <f t="shared" si="376"/>
        <v>No Aplica</v>
      </c>
      <c r="AW530" s="35">
        <f t="shared" si="376"/>
        <v>100100000</v>
      </c>
      <c r="AX530" s="41" t="e">
        <f t="shared" si="376"/>
        <v>#REF!</v>
      </c>
      <c r="AY530" s="46" t="str">
        <f t="shared" si="376"/>
        <v>Fruta</v>
      </c>
      <c r="AZ530" s="40">
        <f t="shared" si="376"/>
        <v>38</v>
      </c>
      <c r="BA530" s="41" t="e">
        <f>+VLOOKUP($Z530,[4]!Temporalidad[[nombre]:[Columna1]],7,0)</f>
        <v>#REF!</v>
      </c>
      <c r="BB530" s="41" t="e">
        <f>+VLOOKUP($B530,[4]!Tipo_Gráfico[#Data],2,0)</f>
        <v>#REF!</v>
      </c>
      <c r="BC530" s="36" t="str">
        <f t="shared" si="354"/>
        <v>Servicio de Impuestos Internos , Ministerio de Hacienda, Chile</v>
      </c>
      <c r="BD530" s="35" t="e">
        <f>+VLOOKUP($AA530,[4]!unidad_medida[[nombre]:[Columna1]],2,0)</f>
        <v>#REF!</v>
      </c>
      <c r="BE530" s="40" t="str">
        <f t="shared" si="377"/>
        <v>No Aplica</v>
      </c>
      <c r="BF530" s="40" t="str">
        <f t="shared" si="377"/>
        <v>No Aplica</v>
      </c>
      <c r="BG530" s="40" t="str">
        <f t="shared" si="377"/>
        <v>No Aplica</v>
      </c>
      <c r="BH530" s="41" t="e">
        <f>+VLOOKUP($AP530,[4]!Responsables[#Data],3,0)</f>
        <v>#REF!</v>
      </c>
      <c r="BI530" s="41" t="e">
        <f>+VLOOKUP($AA530,[4]!unidad_medida[[nombre]:[Columna1]],5,0)</f>
        <v>#REF!</v>
      </c>
    </row>
    <row r="531" spans="1:61" ht="24" x14ac:dyDescent="0.35">
      <c r="A531" s="58" t="s">
        <v>250</v>
      </c>
      <c r="B531" s="58" t="s">
        <v>251</v>
      </c>
      <c r="C531" s="59">
        <v>4.4000000000000004</v>
      </c>
      <c r="D531" s="19">
        <f t="shared" si="348"/>
        <v>59</v>
      </c>
      <c r="E531" s="20" t="str">
        <f t="shared" ref="E531:E542" si="385">+E530</f>
        <v>GR</v>
      </c>
      <c r="F531" s="21"/>
      <c r="G531" s="22"/>
      <c r="H531" s="24">
        <v>100117</v>
      </c>
      <c r="I531" s="22"/>
      <c r="J531" s="23" t="s">
        <v>48</v>
      </c>
      <c r="K531" s="22"/>
      <c r="L531" s="22"/>
      <c r="M531" s="22"/>
      <c r="N531" s="22"/>
      <c r="O531" s="22"/>
      <c r="P531" s="53" t="str">
        <f t="shared" si="381"/>
        <v>Número de Empleados en Empresas del Sector Agrícola en cultivos de Plantas y forraje según la Categoría de Tamaño Específica del Servicio de Impuestos Internos de Chile para el Año 2020 (empleados)</v>
      </c>
      <c r="Q531" s="20" t="str">
        <f t="shared" si="384"/>
        <v>Gráfico 5</v>
      </c>
      <c r="R531" s="47" t="s">
        <v>150</v>
      </c>
      <c r="S531" s="48">
        <f t="shared" si="382"/>
        <v>100117</v>
      </c>
      <c r="T531" s="28"/>
      <c r="U531" s="28"/>
      <c r="V531" s="28"/>
      <c r="W531" s="28"/>
      <c r="X531" s="28"/>
      <c r="Y531" s="28"/>
      <c r="Z531" s="25" t="str">
        <f t="shared" si="383"/>
        <v>https://analytics.zoho.com/open-view/2395394000001175274?ZOHO_CRITERIA=%224.5%22.%22Id_Producto%22%3D100117</v>
      </c>
      <c r="AA531" s="29" t="s">
        <v>151</v>
      </c>
      <c r="AB531" s="30" t="str">
        <f t="shared" si="378"/>
        <v>Chile</v>
      </c>
      <c r="AC531" s="31" t="str">
        <f t="shared" si="378"/>
        <v>Año 2020</v>
      </c>
      <c r="AD531" s="32" t="str">
        <f t="shared" si="378"/>
        <v>Número</v>
      </c>
      <c r="AE531" s="30" t="str">
        <f t="shared" si="378"/>
        <v>Empleados</v>
      </c>
      <c r="AG531" s="33" t="str">
        <f t="shared" si="342"/>
        <v>Gráfico 5</v>
      </c>
      <c r="AH531" s="34" t="str">
        <f t="shared" si="352"/>
        <v>Número Empleados Agrícultura</v>
      </c>
      <c r="AI531" s="34" t="str">
        <f t="shared" si="380"/>
        <v>Ventas Estimadas de empresas dedicadas a agricultura y/o ganadería clasificadas por el Servicio de Impuestos Internos de tamaño GRANDE 3</v>
      </c>
      <c r="AJ531" s="34" t="str">
        <f t="shared" si="344"/>
        <v>Número de Empleados en Empresas del Sector Agrícola en cultivos de Plantas y forraje según la Categoría de Tamaño Específica del Servicio de Impuestos Internos de Chile para el Año 2020 (empleados)</v>
      </c>
      <c r="AK531" s="35" t="str">
        <f t="shared" si="379"/>
        <v>Año 2020</v>
      </c>
      <c r="AL531" s="34" t="str">
        <f t="shared" si="379"/>
        <v>venta estimada, empresas en agricultura, cultivos, actividad económica, agricultura, ganadería</v>
      </c>
      <c r="AM531" s="36" t="str">
        <f t="shared" si="345"/>
        <v>https://analytics.zoho.com/open-view/2395394000001175274?ZOHO_CRITERIA=%224.5%22.%22Id_Producto%22%3D100117</v>
      </c>
      <c r="AN531" s="44" t="str">
        <f t="shared" si="376"/>
        <v>CHL</v>
      </c>
      <c r="AO531" s="44" t="str">
        <f t="shared" si="376"/>
        <v>País</v>
      </c>
      <c r="AP531" s="34" t="str">
        <f t="shared" si="376"/>
        <v>Número de Empleados de las empresas dedicadas a una actividad económica asociada a la agricultura o la ganadería, según tamaño de la empresa.</v>
      </c>
      <c r="AQ531" s="45">
        <f t="shared" si="376"/>
        <v>44324</v>
      </c>
      <c r="AR531" s="36" t="str">
        <f t="shared" si="376"/>
        <v>Español</v>
      </c>
      <c r="AS531" s="36" t="str">
        <f t="shared" si="376"/>
        <v>Naty</v>
      </c>
      <c r="AT531" s="40" t="str">
        <f t="shared" si="376"/>
        <v>No Aplica</v>
      </c>
      <c r="AU531" s="40" t="str">
        <f t="shared" si="376"/>
        <v>No Aplica</v>
      </c>
      <c r="AV531" s="40" t="str">
        <f t="shared" si="376"/>
        <v>No Aplica</v>
      </c>
      <c r="AW531" s="35">
        <f t="shared" si="376"/>
        <v>100100000</v>
      </c>
      <c r="AX531" s="41" t="e">
        <f t="shared" si="376"/>
        <v>#REF!</v>
      </c>
      <c r="AY531" s="46" t="str">
        <f t="shared" si="376"/>
        <v>Fruta</v>
      </c>
      <c r="AZ531" s="40">
        <f t="shared" si="376"/>
        <v>38</v>
      </c>
      <c r="BA531" s="41" t="e">
        <f>+VLOOKUP($Z531,[4]!Temporalidad[[nombre]:[Columna1]],7,0)</f>
        <v>#REF!</v>
      </c>
      <c r="BB531" s="41" t="e">
        <f>+VLOOKUP($B531,[4]!Tipo_Gráfico[#Data],2,0)</f>
        <v>#REF!</v>
      </c>
      <c r="BC531" s="36" t="str">
        <f t="shared" si="354"/>
        <v>Servicio de Impuestos Internos , Ministerio de Hacienda, Chile</v>
      </c>
      <c r="BD531" s="35" t="e">
        <f>+VLOOKUP($AA531,[4]!unidad_medida[[nombre]:[Columna1]],2,0)</f>
        <v>#REF!</v>
      </c>
      <c r="BE531" s="40" t="str">
        <f t="shared" si="377"/>
        <v>No Aplica</v>
      </c>
      <c r="BF531" s="40" t="str">
        <f t="shared" si="377"/>
        <v>No Aplica</v>
      </c>
      <c r="BG531" s="40" t="str">
        <f t="shared" si="377"/>
        <v>No Aplica</v>
      </c>
      <c r="BH531" s="41" t="e">
        <f>+VLOOKUP($AP531,[4]!Responsables[#Data],3,0)</f>
        <v>#REF!</v>
      </c>
      <c r="BI531" s="41" t="e">
        <f>+VLOOKUP($AA531,[4]!unidad_medida[[nombre]:[Columna1]],5,0)</f>
        <v>#REF!</v>
      </c>
    </row>
    <row r="532" spans="1:61" ht="24" x14ac:dyDescent="0.35">
      <c r="A532" s="58" t="s">
        <v>250</v>
      </c>
      <c r="B532" s="58" t="s">
        <v>251</v>
      </c>
      <c r="C532" s="59">
        <v>4.4000000000000004</v>
      </c>
      <c r="D532" s="19">
        <f t="shared" si="348"/>
        <v>60</v>
      </c>
      <c r="E532" s="20" t="str">
        <f t="shared" si="385"/>
        <v>GR</v>
      </c>
      <c r="F532" s="21"/>
      <c r="G532" s="22"/>
      <c r="H532" s="22"/>
      <c r="I532" s="24">
        <v>100110002</v>
      </c>
      <c r="J532" s="23" t="s">
        <v>48</v>
      </c>
      <c r="K532" s="22"/>
      <c r="L532" s="22"/>
      <c r="M532" s="22"/>
      <c r="N532" s="22"/>
      <c r="O532" s="22"/>
      <c r="P532" s="53" t="str">
        <f t="shared" si="381"/>
        <v>Número de Empleados en Empresas del Sector Agrícola en cultivos de Porotos según la Categoría de Tamaño Específica del Servicio de Impuestos Internos de Chile para el Año 2020 (empleados)</v>
      </c>
      <c r="Q532" s="20" t="s">
        <v>152</v>
      </c>
      <c r="R532" s="49" t="s">
        <v>153</v>
      </c>
      <c r="S532" s="50">
        <f>+I532</f>
        <v>100110002</v>
      </c>
      <c r="T532" s="28"/>
      <c r="U532" s="28"/>
      <c r="V532" s="28"/>
      <c r="W532" s="28"/>
      <c r="X532" s="28"/>
      <c r="Y532" s="28"/>
      <c r="Z532" s="25" t="str">
        <f>+"https://analytics.zoho.com/open-view/2395394000001175301?ZOHO_CRITERIA=%224.5%22.%22Id_Categor%C3%ADa%22%3D"&amp;S532</f>
        <v>https://analytics.zoho.com/open-view/2395394000001175301?ZOHO_CRITERIA=%224.5%22.%22Id_Categor%C3%ADa%22%3D100110002</v>
      </c>
      <c r="AA532" s="29" t="s">
        <v>154</v>
      </c>
      <c r="AB532" s="30" t="str">
        <f t="shared" si="378"/>
        <v>Chile</v>
      </c>
      <c r="AC532" s="31" t="str">
        <f t="shared" si="378"/>
        <v>Año 2020</v>
      </c>
      <c r="AD532" s="32" t="str">
        <f t="shared" si="378"/>
        <v>Número</v>
      </c>
      <c r="AE532" s="30" t="str">
        <f t="shared" si="378"/>
        <v>Empleados</v>
      </c>
      <c r="AG532" s="33" t="str">
        <f t="shared" si="342"/>
        <v>Gráfico 6</v>
      </c>
      <c r="AH532" s="34" t="str">
        <f t="shared" si="352"/>
        <v>Número Empleados Agrícultura</v>
      </c>
      <c r="AI532" s="34" t="str">
        <f t="shared" si="380"/>
        <v>Ventas Estimadas de empresas dedicadas a agricultura y/o ganadería clasificadas por el Servicio de Impuestos Internos de tamaño GRANDE 3</v>
      </c>
      <c r="AJ532" s="34" t="str">
        <f t="shared" si="344"/>
        <v>Número de Empleados en Empresas del Sector Agrícola en cultivos de Porotos según la Categoría de Tamaño Específica del Servicio de Impuestos Internos de Chile para el Año 2020 (empleados)</v>
      </c>
      <c r="AK532" s="35" t="str">
        <f t="shared" si="379"/>
        <v>Año 2020</v>
      </c>
      <c r="AL532" s="34" t="str">
        <f t="shared" si="379"/>
        <v>venta estimada, empresas en agricultura, cultivos, actividad económica, agricultura, ganadería</v>
      </c>
      <c r="AM532" s="36" t="str">
        <f t="shared" si="345"/>
        <v>https://analytics.zoho.com/open-view/2395394000001175301?ZOHO_CRITERIA=%224.5%22.%22Id_Categor%C3%ADa%22%3D100110002</v>
      </c>
      <c r="AN532" s="44" t="str">
        <f t="shared" si="376"/>
        <v>CHL</v>
      </c>
      <c r="AO532" s="44" t="str">
        <f t="shared" si="376"/>
        <v>País</v>
      </c>
      <c r="AP532" s="34" t="str">
        <f t="shared" si="376"/>
        <v>Número de Empleados de las empresas dedicadas a una actividad económica asociada a la agricultura o la ganadería, según tamaño de la empresa.</v>
      </c>
      <c r="AQ532" s="45">
        <f t="shared" si="376"/>
        <v>44324</v>
      </c>
      <c r="AR532" s="36" t="str">
        <f t="shared" si="376"/>
        <v>Español</v>
      </c>
      <c r="AS532" s="36" t="str">
        <f t="shared" si="376"/>
        <v>Naty</v>
      </c>
      <c r="AT532" s="40" t="str">
        <f t="shared" si="376"/>
        <v>No Aplica</v>
      </c>
      <c r="AU532" s="40" t="str">
        <f t="shared" si="376"/>
        <v>No Aplica</v>
      </c>
      <c r="AV532" s="40" t="str">
        <f t="shared" si="376"/>
        <v>No Aplica</v>
      </c>
      <c r="AW532" s="35">
        <v>100110002</v>
      </c>
      <c r="AX532" s="41" t="e">
        <f t="shared" si="376"/>
        <v>#REF!</v>
      </c>
      <c r="AY532" s="46" t="str">
        <f t="shared" si="376"/>
        <v>Fruta</v>
      </c>
      <c r="AZ532" s="40">
        <f t="shared" si="376"/>
        <v>38</v>
      </c>
      <c r="BA532" s="41" t="e">
        <f>+VLOOKUP($Z532,[4]!Temporalidad[[nombre]:[Columna1]],7,0)</f>
        <v>#REF!</v>
      </c>
      <c r="BB532" s="41" t="e">
        <f>+VLOOKUP($B532,[4]!Tipo_Gráfico[#Data],2,0)</f>
        <v>#REF!</v>
      </c>
      <c r="BC532" s="36" t="str">
        <f t="shared" si="354"/>
        <v>Servicio de Impuestos Internos , Ministerio de Hacienda, Chile</v>
      </c>
      <c r="BD532" s="35" t="e">
        <f>+VLOOKUP($AA532,[4]!unidad_medida[[nombre]:[Columna1]],2,0)</f>
        <v>#REF!</v>
      </c>
      <c r="BE532" s="40" t="str">
        <f t="shared" si="377"/>
        <v>No Aplica</v>
      </c>
      <c r="BF532" s="40" t="str">
        <f t="shared" si="377"/>
        <v>No Aplica</v>
      </c>
      <c r="BG532" s="40" t="str">
        <f t="shared" si="377"/>
        <v>No Aplica</v>
      </c>
      <c r="BH532" s="41" t="e">
        <f>+VLOOKUP($AP532,[4]!Responsables[#Data],3,0)</f>
        <v>#REF!</v>
      </c>
      <c r="BI532" s="41" t="e">
        <f>+VLOOKUP($AA532,[4]!unidad_medida[[nombre]:[Columna1]],5,0)</f>
        <v>#REF!</v>
      </c>
    </row>
    <row r="533" spans="1:61" ht="24" x14ac:dyDescent="0.35">
      <c r="A533" s="58" t="s">
        <v>250</v>
      </c>
      <c r="B533" s="58" t="s">
        <v>251</v>
      </c>
      <c r="C533" s="59">
        <v>4.4000000000000004</v>
      </c>
      <c r="D533" s="19">
        <f t="shared" si="348"/>
        <v>61</v>
      </c>
      <c r="E533" s="20" t="str">
        <f t="shared" si="385"/>
        <v>GR</v>
      </c>
      <c r="F533" s="21"/>
      <c r="G533" s="22"/>
      <c r="H533" s="22"/>
      <c r="I533" s="24">
        <v>100110007</v>
      </c>
      <c r="J533" s="23" t="s">
        <v>48</v>
      </c>
      <c r="K533" s="22"/>
      <c r="L533" s="22"/>
      <c r="M533" s="22"/>
      <c r="N533" s="22"/>
      <c r="O533" s="22"/>
      <c r="P533" s="53" t="str">
        <f t="shared" si="381"/>
        <v>Número de Empleados en Empresas del Sector Agrícola en cultivos de Otras legumbres según la Categoría de Tamaño Específica del Servicio de Impuestos Internos de Chile para el Año 2020 (empleados)</v>
      </c>
      <c r="Q533" s="20" t="str">
        <f t="shared" si="384"/>
        <v>Gráfico 6</v>
      </c>
      <c r="R533" s="49" t="s">
        <v>155</v>
      </c>
      <c r="S533" s="50">
        <f t="shared" ref="S533:S553" si="386">+I533</f>
        <v>100110007</v>
      </c>
      <c r="T533" s="28"/>
      <c r="U533" s="28"/>
      <c r="V533" s="28"/>
      <c r="W533" s="28"/>
      <c r="X533" s="28"/>
      <c r="Y533" s="28"/>
      <c r="Z533" s="25" t="str">
        <f t="shared" ref="Z533:Z553" si="387">+"https://analytics.zoho.com/open-view/2395394000001175301?ZOHO_CRITERIA=%224.5%22.%22Id_Categor%C3%ADa%22%3D"&amp;S533</f>
        <v>https://analytics.zoho.com/open-view/2395394000001175301?ZOHO_CRITERIA=%224.5%22.%22Id_Categor%C3%ADa%22%3D100110007</v>
      </c>
      <c r="AA533" s="29" t="s">
        <v>156</v>
      </c>
      <c r="AB533" s="30" t="str">
        <f t="shared" si="378"/>
        <v>Chile</v>
      </c>
      <c r="AC533" s="31" t="str">
        <f t="shared" si="378"/>
        <v>Año 2020</v>
      </c>
      <c r="AD533" s="32" t="str">
        <f t="shared" si="378"/>
        <v>Número</v>
      </c>
      <c r="AE533" s="30" t="str">
        <f t="shared" si="378"/>
        <v>Empleados</v>
      </c>
      <c r="AG533" s="33" t="str">
        <f t="shared" si="342"/>
        <v>Gráfico 6</v>
      </c>
      <c r="AH533" s="34" t="str">
        <f t="shared" si="352"/>
        <v>Número Empleados Agrícultura</v>
      </c>
      <c r="AI533" s="34" t="str">
        <f t="shared" si="380"/>
        <v>Ventas Estimadas de empresas dedicadas a agricultura y/o ganadería clasificadas por el Servicio de Impuestos Internos de tamaño GRANDE 3</v>
      </c>
      <c r="AJ533" s="34" t="str">
        <f t="shared" si="344"/>
        <v>Número de Empleados en Empresas del Sector Agrícola en cultivos de Otras legumbres según la Categoría de Tamaño Específica del Servicio de Impuestos Internos de Chile para el Año 2020 (empleados)</v>
      </c>
      <c r="AK533" s="35" t="str">
        <f t="shared" si="379"/>
        <v>Año 2020</v>
      </c>
      <c r="AL533" s="34" t="str">
        <f t="shared" si="379"/>
        <v>venta estimada, empresas en agricultura, cultivos, actividad económica, agricultura, ganadería</v>
      </c>
      <c r="AM533" s="36" t="str">
        <f t="shared" si="345"/>
        <v>https://analytics.zoho.com/open-view/2395394000001175301?ZOHO_CRITERIA=%224.5%22.%22Id_Categor%C3%ADa%22%3D100110007</v>
      </c>
      <c r="AN533" s="44" t="str">
        <f t="shared" si="376"/>
        <v>CHL</v>
      </c>
      <c r="AO533" s="44" t="str">
        <f t="shared" si="376"/>
        <v>País</v>
      </c>
      <c r="AP533" s="34" t="str">
        <f t="shared" si="376"/>
        <v>Número de Empleados de las empresas dedicadas a una actividad económica asociada a la agricultura o la ganadería, según tamaño de la empresa.</v>
      </c>
      <c r="AQ533" s="45">
        <f t="shared" si="376"/>
        <v>44324</v>
      </c>
      <c r="AR533" s="36" t="str">
        <f t="shared" si="376"/>
        <v>Español</v>
      </c>
      <c r="AS533" s="36" t="str">
        <f t="shared" si="376"/>
        <v>Naty</v>
      </c>
      <c r="AT533" s="40" t="str">
        <f t="shared" si="376"/>
        <v>No Aplica</v>
      </c>
      <c r="AU533" s="40" t="str">
        <f t="shared" si="376"/>
        <v>No Aplica</v>
      </c>
      <c r="AV533" s="40" t="str">
        <f t="shared" si="376"/>
        <v>No Aplica</v>
      </c>
      <c r="AW533" s="35">
        <v>100110007</v>
      </c>
      <c r="AX533" s="41" t="e">
        <f t="shared" si="376"/>
        <v>#REF!</v>
      </c>
      <c r="AY533" s="46" t="str">
        <f t="shared" si="376"/>
        <v>Fruta</v>
      </c>
      <c r="AZ533" s="40">
        <f t="shared" si="376"/>
        <v>38</v>
      </c>
      <c r="BA533" s="41" t="e">
        <f>+VLOOKUP($Z533,[4]!Temporalidad[[nombre]:[Columna1]],7,0)</f>
        <v>#REF!</v>
      </c>
      <c r="BB533" s="41" t="e">
        <f>+VLOOKUP($B533,[4]!Tipo_Gráfico[#Data],2,0)</f>
        <v>#REF!</v>
      </c>
      <c r="BC533" s="36" t="str">
        <f t="shared" si="354"/>
        <v>Servicio de Impuestos Internos , Ministerio de Hacienda, Chile</v>
      </c>
      <c r="BD533" s="35" t="e">
        <f>+VLOOKUP($AA533,[4]!unidad_medida[[nombre]:[Columna1]],2,0)</f>
        <v>#REF!</v>
      </c>
      <c r="BE533" s="40" t="str">
        <f t="shared" si="377"/>
        <v>No Aplica</v>
      </c>
      <c r="BF533" s="40" t="str">
        <f t="shared" si="377"/>
        <v>No Aplica</v>
      </c>
      <c r="BG533" s="40" t="str">
        <f t="shared" si="377"/>
        <v>No Aplica</v>
      </c>
      <c r="BH533" s="41" t="e">
        <f>+VLOOKUP($AP533,[4]!Responsables[#Data],3,0)</f>
        <v>#REF!</v>
      </c>
      <c r="BI533" s="41" t="e">
        <f>+VLOOKUP($AA533,[4]!unidad_medida[[nombre]:[Columna1]],5,0)</f>
        <v>#REF!</v>
      </c>
    </row>
    <row r="534" spans="1:61" ht="24" x14ac:dyDescent="0.35">
      <c r="A534" s="58" t="s">
        <v>250</v>
      </c>
      <c r="B534" s="58" t="s">
        <v>251</v>
      </c>
      <c r="C534" s="59">
        <v>4.4000000000000004</v>
      </c>
      <c r="D534" s="19">
        <f t="shared" si="348"/>
        <v>62</v>
      </c>
      <c r="E534" s="20" t="str">
        <f t="shared" si="385"/>
        <v>GR</v>
      </c>
      <c r="F534" s="21"/>
      <c r="G534" s="22"/>
      <c r="H534" s="22"/>
      <c r="I534" s="24">
        <v>100111001</v>
      </c>
      <c r="J534" s="23" t="s">
        <v>48</v>
      </c>
      <c r="K534" s="22"/>
      <c r="L534" s="22"/>
      <c r="M534" s="22"/>
      <c r="N534" s="22"/>
      <c r="O534" s="22"/>
      <c r="P534" s="53" t="str">
        <f t="shared" si="381"/>
        <v>Número de Empleados en Empresas del Sector Agrícola en cultivos de Arroz según la Categoría de Tamaño Específica del Servicio de Impuestos Internos de Chile para el Año 2020 (empleados)</v>
      </c>
      <c r="Q534" s="20" t="str">
        <f t="shared" si="384"/>
        <v>Gráfico 6</v>
      </c>
      <c r="R534" s="49" t="s">
        <v>157</v>
      </c>
      <c r="S534" s="50">
        <f t="shared" si="386"/>
        <v>100111001</v>
      </c>
      <c r="T534" s="28"/>
      <c r="U534" s="28"/>
      <c r="V534" s="28"/>
      <c r="W534" s="28"/>
      <c r="X534" s="28"/>
      <c r="Y534" s="28"/>
      <c r="Z534" s="25" t="str">
        <f t="shared" si="387"/>
        <v>https://analytics.zoho.com/open-view/2395394000001175301?ZOHO_CRITERIA=%224.5%22.%22Id_Categor%C3%ADa%22%3D100111001</v>
      </c>
      <c r="AA534" s="29" t="s">
        <v>158</v>
      </c>
      <c r="AB534" s="30" t="str">
        <f t="shared" si="378"/>
        <v>Chile</v>
      </c>
      <c r="AC534" s="31" t="str">
        <f t="shared" si="378"/>
        <v>Año 2020</v>
      </c>
      <c r="AD534" s="32" t="str">
        <f t="shared" si="378"/>
        <v>Número</v>
      </c>
      <c r="AE534" s="30" t="str">
        <f t="shared" si="378"/>
        <v>Empleados</v>
      </c>
      <c r="AG534" s="33" t="str">
        <f t="shared" si="342"/>
        <v>Gráfico 6</v>
      </c>
      <c r="AH534" s="34" t="str">
        <f t="shared" si="352"/>
        <v>Número Empleados Agrícultura</v>
      </c>
      <c r="AI534" s="34" t="str">
        <f t="shared" si="380"/>
        <v>Ventas Estimadas de empresas dedicadas a agricultura y/o ganadería clasificadas por el Servicio de Impuestos Internos de tamaño GRANDE 3</v>
      </c>
      <c r="AJ534" s="34" t="str">
        <f t="shared" si="344"/>
        <v>Número de Empleados en Empresas del Sector Agrícola en cultivos de Arroz según la Categoría de Tamaño Específica del Servicio de Impuestos Internos de Chile para el Año 2020 (empleados)</v>
      </c>
      <c r="AK534" s="35" t="str">
        <f t="shared" si="379"/>
        <v>Año 2020</v>
      </c>
      <c r="AL534" s="34" t="str">
        <f t="shared" si="379"/>
        <v>venta estimada, empresas en agricultura, cultivos, actividad económica, agricultura, ganadería</v>
      </c>
      <c r="AM534" s="36" t="str">
        <f t="shared" si="345"/>
        <v>https://analytics.zoho.com/open-view/2395394000001175301?ZOHO_CRITERIA=%224.5%22.%22Id_Categor%C3%ADa%22%3D100111001</v>
      </c>
      <c r="AN534" s="44" t="str">
        <f t="shared" si="376"/>
        <v>CHL</v>
      </c>
      <c r="AO534" s="44" t="str">
        <f t="shared" si="376"/>
        <v>País</v>
      </c>
      <c r="AP534" s="34" t="str">
        <f t="shared" si="376"/>
        <v>Número de Empleados de las empresas dedicadas a una actividad económica asociada a la agricultura o la ganadería, según tamaño de la empresa.</v>
      </c>
      <c r="AQ534" s="45">
        <f t="shared" si="376"/>
        <v>44324</v>
      </c>
      <c r="AR534" s="36" t="str">
        <f t="shared" si="376"/>
        <v>Español</v>
      </c>
      <c r="AS534" s="36" t="str">
        <f t="shared" si="376"/>
        <v>Naty</v>
      </c>
      <c r="AT534" s="40" t="str">
        <f t="shared" si="376"/>
        <v>No Aplica</v>
      </c>
      <c r="AU534" s="40" t="str">
        <f t="shared" si="376"/>
        <v>No Aplica</v>
      </c>
      <c r="AV534" s="40" t="str">
        <f t="shared" si="376"/>
        <v>No Aplica</v>
      </c>
      <c r="AW534" s="35">
        <v>100111001</v>
      </c>
      <c r="AX534" s="41" t="e">
        <f t="shared" si="376"/>
        <v>#REF!</v>
      </c>
      <c r="AY534" s="46" t="str">
        <f t="shared" si="376"/>
        <v>Fruta</v>
      </c>
      <c r="AZ534" s="40">
        <f t="shared" si="376"/>
        <v>38</v>
      </c>
      <c r="BA534" s="41" t="e">
        <f>+VLOOKUP($Z534,[4]!Temporalidad[[nombre]:[Columna1]],7,0)</f>
        <v>#REF!</v>
      </c>
      <c r="BB534" s="41" t="e">
        <f>+VLOOKUP($B534,[4]!Tipo_Gráfico[#Data],2,0)</f>
        <v>#REF!</v>
      </c>
      <c r="BC534" s="36" t="str">
        <f t="shared" si="354"/>
        <v>Servicio de Impuestos Internos , Ministerio de Hacienda, Chile</v>
      </c>
      <c r="BD534" s="35" t="e">
        <f>+VLOOKUP($AA534,[4]!unidad_medida[[nombre]:[Columna1]],2,0)</f>
        <v>#REF!</v>
      </c>
      <c r="BE534" s="40" t="str">
        <f t="shared" si="377"/>
        <v>No Aplica</v>
      </c>
      <c r="BF534" s="40" t="str">
        <f t="shared" si="377"/>
        <v>No Aplica</v>
      </c>
      <c r="BG534" s="40" t="str">
        <f t="shared" si="377"/>
        <v>No Aplica</v>
      </c>
      <c r="BH534" s="41" t="e">
        <f>+VLOOKUP($AP534,[4]!Responsables[#Data],3,0)</f>
        <v>#REF!</v>
      </c>
      <c r="BI534" s="41" t="e">
        <f>+VLOOKUP($AA534,[4]!unidad_medida[[nombre]:[Columna1]],5,0)</f>
        <v>#REF!</v>
      </c>
    </row>
    <row r="535" spans="1:61" ht="24" x14ac:dyDescent="0.35">
      <c r="A535" s="58" t="s">
        <v>250</v>
      </c>
      <c r="B535" s="58" t="s">
        <v>251</v>
      </c>
      <c r="C535" s="59">
        <v>4.4000000000000004</v>
      </c>
      <c r="D535" s="19">
        <f t="shared" si="348"/>
        <v>63</v>
      </c>
      <c r="E535" s="20" t="str">
        <f t="shared" si="385"/>
        <v>GR</v>
      </c>
      <c r="F535" s="21"/>
      <c r="G535" s="22"/>
      <c r="H535" s="22"/>
      <c r="I535" s="24">
        <v>100111002</v>
      </c>
      <c r="J535" s="23" t="s">
        <v>48</v>
      </c>
      <c r="K535" s="22"/>
      <c r="L535" s="22"/>
      <c r="M535" s="22"/>
      <c r="N535" s="22"/>
      <c r="O535" s="22"/>
      <c r="P535" s="53" t="str">
        <f t="shared" si="381"/>
        <v>Número de Empleados en Empresas del Sector Agrícola en cultivos de Trigo según la Categoría de Tamaño Específica del Servicio de Impuestos Internos de Chile para el Año 2020 (empleados)</v>
      </c>
      <c r="Q535" s="20" t="str">
        <f t="shared" si="384"/>
        <v>Gráfico 6</v>
      </c>
      <c r="R535" s="49" t="s">
        <v>159</v>
      </c>
      <c r="S535" s="50">
        <f t="shared" si="386"/>
        <v>100111002</v>
      </c>
      <c r="T535" s="28"/>
      <c r="U535" s="28"/>
      <c r="V535" s="28"/>
      <c r="W535" s="28"/>
      <c r="X535" s="28"/>
      <c r="Y535" s="28"/>
      <c r="Z535" s="25" t="str">
        <f t="shared" si="387"/>
        <v>https://analytics.zoho.com/open-view/2395394000001175301?ZOHO_CRITERIA=%224.5%22.%22Id_Categor%C3%ADa%22%3D100111002</v>
      </c>
      <c r="AA535" s="29" t="s">
        <v>160</v>
      </c>
      <c r="AB535" s="30" t="str">
        <f t="shared" si="378"/>
        <v>Chile</v>
      </c>
      <c r="AC535" s="31" t="str">
        <f t="shared" si="378"/>
        <v>Año 2020</v>
      </c>
      <c r="AD535" s="32" t="str">
        <f t="shared" si="378"/>
        <v>Número</v>
      </c>
      <c r="AE535" s="30" t="str">
        <f t="shared" si="378"/>
        <v>Empleados</v>
      </c>
      <c r="AG535" s="33" t="str">
        <f t="shared" si="342"/>
        <v>Gráfico 6</v>
      </c>
      <c r="AH535" s="34" t="str">
        <f t="shared" si="352"/>
        <v>Número Empleados Agrícultura</v>
      </c>
      <c r="AI535" s="34" t="str">
        <f t="shared" si="380"/>
        <v>Ventas Estimadas de empresas dedicadas a agricultura y/o ganadería clasificadas por el Servicio de Impuestos Internos de tamaño GRANDE 3</v>
      </c>
      <c r="AJ535" s="34" t="str">
        <f t="shared" si="344"/>
        <v>Número de Empleados en Empresas del Sector Agrícola en cultivos de Trigo según la Categoría de Tamaño Específica del Servicio de Impuestos Internos de Chile para el Año 2020 (empleados)</v>
      </c>
      <c r="AK535" s="35" t="str">
        <f t="shared" si="379"/>
        <v>Año 2020</v>
      </c>
      <c r="AL535" s="34" t="str">
        <f t="shared" si="379"/>
        <v>venta estimada, empresas en agricultura, cultivos, actividad económica, agricultura, ganadería</v>
      </c>
      <c r="AM535" s="36" t="str">
        <f t="shared" si="345"/>
        <v>https://analytics.zoho.com/open-view/2395394000001175301?ZOHO_CRITERIA=%224.5%22.%22Id_Categor%C3%ADa%22%3D100111002</v>
      </c>
      <c r="AN535" s="44" t="str">
        <f t="shared" si="376"/>
        <v>CHL</v>
      </c>
      <c r="AO535" s="44" t="str">
        <f t="shared" si="376"/>
        <v>País</v>
      </c>
      <c r="AP535" s="34" t="str">
        <f t="shared" si="376"/>
        <v>Número de Empleados de las empresas dedicadas a una actividad económica asociada a la agricultura o la ganadería, según tamaño de la empresa.</v>
      </c>
      <c r="AQ535" s="45">
        <f t="shared" si="376"/>
        <v>44324</v>
      </c>
      <c r="AR535" s="36" t="str">
        <f t="shared" si="376"/>
        <v>Español</v>
      </c>
      <c r="AS535" s="36" t="str">
        <f t="shared" si="376"/>
        <v>Naty</v>
      </c>
      <c r="AT535" s="40" t="str">
        <f t="shared" si="376"/>
        <v>No Aplica</v>
      </c>
      <c r="AU535" s="40" t="str">
        <f t="shared" si="376"/>
        <v>No Aplica</v>
      </c>
      <c r="AV535" s="40" t="str">
        <f t="shared" si="376"/>
        <v>No Aplica</v>
      </c>
      <c r="AW535" s="35">
        <v>100111002</v>
      </c>
      <c r="AX535" s="41" t="e">
        <f t="shared" si="376"/>
        <v>#REF!</v>
      </c>
      <c r="AY535" s="46" t="str">
        <f t="shared" si="376"/>
        <v>Fruta</v>
      </c>
      <c r="AZ535" s="40">
        <f t="shared" si="376"/>
        <v>38</v>
      </c>
      <c r="BA535" s="41" t="e">
        <f>+VLOOKUP($Z535,[4]!Temporalidad[[nombre]:[Columna1]],7,0)</f>
        <v>#REF!</v>
      </c>
      <c r="BB535" s="41" t="e">
        <f>+VLOOKUP($B535,[4]!Tipo_Gráfico[#Data],2,0)</f>
        <v>#REF!</v>
      </c>
      <c r="BC535" s="36" t="str">
        <f t="shared" si="354"/>
        <v>Servicio de Impuestos Internos , Ministerio de Hacienda, Chile</v>
      </c>
      <c r="BD535" s="35" t="e">
        <f>+VLOOKUP($AA535,[4]!unidad_medida[[nombre]:[Columna1]],2,0)</f>
        <v>#REF!</v>
      </c>
      <c r="BE535" s="40" t="str">
        <f t="shared" si="377"/>
        <v>No Aplica</v>
      </c>
      <c r="BF535" s="40" t="str">
        <f t="shared" si="377"/>
        <v>No Aplica</v>
      </c>
      <c r="BG535" s="40" t="str">
        <f t="shared" si="377"/>
        <v>No Aplica</v>
      </c>
      <c r="BH535" s="41" t="e">
        <f>+VLOOKUP($AP535,[4]!Responsables[#Data],3,0)</f>
        <v>#REF!</v>
      </c>
      <c r="BI535" s="41" t="e">
        <f>+VLOOKUP($AA535,[4]!unidad_medida[[nombre]:[Columna1]],5,0)</f>
        <v>#REF!</v>
      </c>
    </row>
    <row r="536" spans="1:61" ht="24" x14ac:dyDescent="0.35">
      <c r="A536" s="58" t="s">
        <v>250</v>
      </c>
      <c r="B536" s="58" t="s">
        <v>251</v>
      </c>
      <c r="C536" s="59">
        <v>4.4000000000000004</v>
      </c>
      <c r="D536" s="19">
        <f t="shared" si="348"/>
        <v>64</v>
      </c>
      <c r="E536" s="20" t="str">
        <f t="shared" si="385"/>
        <v>GR</v>
      </c>
      <c r="F536" s="21"/>
      <c r="G536" s="22"/>
      <c r="H536" s="22"/>
      <c r="I536" s="24">
        <v>100111003</v>
      </c>
      <c r="J536" s="23" t="s">
        <v>48</v>
      </c>
      <c r="K536" s="22"/>
      <c r="L536" s="22"/>
      <c r="M536" s="22"/>
      <c r="N536" s="22"/>
      <c r="O536" s="22"/>
      <c r="P536" s="53" t="str">
        <f t="shared" si="381"/>
        <v>Número de Empleados en Empresas del Sector Agrícola en cultivos de Maíz según la Categoría de Tamaño Específica del Servicio de Impuestos Internos de Chile para el Año 2020 (empleados)</v>
      </c>
      <c r="Q536" s="20" t="str">
        <f t="shared" si="384"/>
        <v>Gráfico 6</v>
      </c>
      <c r="R536" s="49" t="s">
        <v>161</v>
      </c>
      <c r="S536" s="50">
        <f t="shared" si="386"/>
        <v>100111003</v>
      </c>
      <c r="T536" s="28"/>
      <c r="U536" s="28"/>
      <c r="V536" s="28"/>
      <c r="W536" s="28"/>
      <c r="X536" s="28"/>
      <c r="Y536" s="28"/>
      <c r="Z536" s="25" t="str">
        <f t="shared" si="387"/>
        <v>https://analytics.zoho.com/open-view/2395394000001175301?ZOHO_CRITERIA=%224.5%22.%22Id_Categor%C3%ADa%22%3D100111003</v>
      </c>
      <c r="AA536" s="29" t="s">
        <v>162</v>
      </c>
      <c r="AB536" s="30" t="str">
        <f t="shared" si="378"/>
        <v>Chile</v>
      </c>
      <c r="AC536" s="31" t="str">
        <f t="shared" si="378"/>
        <v>Año 2020</v>
      </c>
      <c r="AD536" s="32" t="str">
        <f t="shared" si="378"/>
        <v>Número</v>
      </c>
      <c r="AE536" s="30" t="str">
        <f t="shared" si="378"/>
        <v>Empleados</v>
      </c>
      <c r="AG536" s="33" t="str">
        <f t="shared" si="342"/>
        <v>Gráfico 6</v>
      </c>
      <c r="AH536" s="34" t="str">
        <f t="shared" si="352"/>
        <v>Número Empleados Agrícultura</v>
      </c>
      <c r="AI536" s="34" t="str">
        <f t="shared" si="380"/>
        <v>Ventas Estimadas de empresas dedicadas a agricultura y/o ganadería clasificadas por el Servicio de Impuestos Internos de tamaño GRANDE 3</v>
      </c>
      <c r="AJ536" s="34" t="str">
        <f t="shared" si="344"/>
        <v>Número de Empleados en Empresas del Sector Agrícola en cultivos de Maíz según la Categoría de Tamaño Específica del Servicio de Impuestos Internos de Chile para el Año 2020 (empleados)</v>
      </c>
      <c r="AK536" s="35" t="str">
        <f t="shared" si="379"/>
        <v>Año 2020</v>
      </c>
      <c r="AL536" s="34" t="str">
        <f t="shared" si="379"/>
        <v>venta estimada, empresas en agricultura, cultivos, actividad económica, agricultura, ganadería</v>
      </c>
      <c r="AM536" s="36" t="str">
        <f t="shared" si="345"/>
        <v>https://analytics.zoho.com/open-view/2395394000001175301?ZOHO_CRITERIA=%224.5%22.%22Id_Categor%C3%ADa%22%3D100111003</v>
      </c>
      <c r="AN536" s="44" t="str">
        <f t="shared" si="376"/>
        <v>CHL</v>
      </c>
      <c r="AO536" s="44" t="str">
        <f t="shared" si="376"/>
        <v>País</v>
      </c>
      <c r="AP536" s="34" t="str">
        <f t="shared" si="376"/>
        <v>Número de Empleados de las empresas dedicadas a una actividad económica asociada a la agricultura o la ganadería, según tamaño de la empresa.</v>
      </c>
      <c r="AQ536" s="45">
        <f t="shared" si="376"/>
        <v>44324</v>
      </c>
      <c r="AR536" s="36" t="str">
        <f t="shared" si="376"/>
        <v>Español</v>
      </c>
      <c r="AS536" s="36" t="str">
        <f t="shared" si="376"/>
        <v>Naty</v>
      </c>
      <c r="AT536" s="40" t="str">
        <f t="shared" si="376"/>
        <v>No Aplica</v>
      </c>
      <c r="AU536" s="40" t="str">
        <f t="shared" si="376"/>
        <v>No Aplica</v>
      </c>
      <c r="AV536" s="40" t="str">
        <f t="shared" si="376"/>
        <v>No Aplica</v>
      </c>
      <c r="AW536" s="35">
        <v>100111003</v>
      </c>
      <c r="AX536" s="41" t="e">
        <f t="shared" si="376"/>
        <v>#REF!</v>
      </c>
      <c r="AY536" s="46" t="str">
        <f t="shared" si="376"/>
        <v>Fruta</v>
      </c>
      <c r="AZ536" s="40">
        <f t="shared" si="376"/>
        <v>38</v>
      </c>
      <c r="BA536" s="41" t="e">
        <f>+VLOOKUP($Z536,[4]!Temporalidad[[nombre]:[Columna1]],7,0)</f>
        <v>#REF!</v>
      </c>
      <c r="BB536" s="41" t="e">
        <f>+VLOOKUP($B536,[4]!Tipo_Gráfico[#Data],2,0)</f>
        <v>#REF!</v>
      </c>
      <c r="BC536" s="36" t="str">
        <f t="shared" si="354"/>
        <v>Servicio de Impuestos Internos , Ministerio de Hacienda, Chile</v>
      </c>
      <c r="BD536" s="35" t="e">
        <f>+VLOOKUP($AA536,[4]!unidad_medida[[nombre]:[Columna1]],2,0)</f>
        <v>#REF!</v>
      </c>
      <c r="BE536" s="40" t="str">
        <f t="shared" si="377"/>
        <v>No Aplica</v>
      </c>
      <c r="BF536" s="40" t="str">
        <f t="shared" si="377"/>
        <v>No Aplica</v>
      </c>
      <c r="BG536" s="40" t="str">
        <f t="shared" si="377"/>
        <v>No Aplica</v>
      </c>
      <c r="BH536" s="41" t="e">
        <f>+VLOOKUP($AP536,[4]!Responsables[#Data],3,0)</f>
        <v>#REF!</v>
      </c>
      <c r="BI536" s="41" t="e">
        <f>+VLOOKUP($AA536,[4]!unidad_medida[[nombre]:[Columna1]],5,0)</f>
        <v>#REF!</v>
      </c>
    </row>
    <row r="537" spans="1:61" ht="24" x14ac:dyDescent="0.35">
      <c r="A537" s="58" t="s">
        <v>250</v>
      </c>
      <c r="B537" s="58" t="s">
        <v>251</v>
      </c>
      <c r="C537" s="59">
        <v>4.4000000000000004</v>
      </c>
      <c r="D537" s="19">
        <f t="shared" si="348"/>
        <v>65</v>
      </c>
      <c r="E537" s="20" t="str">
        <f t="shared" si="385"/>
        <v>GR</v>
      </c>
      <c r="F537" s="21"/>
      <c r="G537" s="22"/>
      <c r="H537" s="22"/>
      <c r="I537" s="24">
        <v>100111004</v>
      </c>
      <c r="J537" s="23" t="s">
        <v>48</v>
      </c>
      <c r="K537" s="22"/>
      <c r="L537" s="22"/>
      <c r="M537" s="22"/>
      <c r="N537" s="22"/>
      <c r="O537" s="22"/>
      <c r="P537" s="53" t="str">
        <f t="shared" si="381"/>
        <v>Número de Empleados en Empresas del Sector Agrícola en cultivos de Cebada según la Categoría de Tamaño Específica del Servicio de Impuestos Internos de Chile para el Año 2020 (empleados)</v>
      </c>
      <c r="Q537" s="20" t="str">
        <f t="shared" si="384"/>
        <v>Gráfico 6</v>
      </c>
      <c r="R537" s="49" t="s">
        <v>163</v>
      </c>
      <c r="S537" s="50">
        <f t="shared" si="386"/>
        <v>100111004</v>
      </c>
      <c r="T537" s="28"/>
      <c r="U537" s="28"/>
      <c r="V537" s="28"/>
      <c r="W537" s="28"/>
      <c r="X537" s="28"/>
      <c r="Y537" s="28"/>
      <c r="Z537" s="25" t="str">
        <f t="shared" si="387"/>
        <v>https://analytics.zoho.com/open-view/2395394000001175301?ZOHO_CRITERIA=%224.5%22.%22Id_Categor%C3%ADa%22%3D100111004</v>
      </c>
      <c r="AA537" s="29" t="s">
        <v>164</v>
      </c>
      <c r="AB537" s="30" t="str">
        <f t="shared" si="378"/>
        <v>Chile</v>
      </c>
      <c r="AC537" s="31" t="str">
        <f t="shared" si="378"/>
        <v>Año 2020</v>
      </c>
      <c r="AD537" s="32" t="str">
        <f t="shared" si="378"/>
        <v>Número</v>
      </c>
      <c r="AE537" s="30" t="str">
        <f t="shared" si="378"/>
        <v>Empleados</v>
      </c>
      <c r="AG537" s="33" t="str">
        <f t="shared" si="342"/>
        <v>Gráfico 6</v>
      </c>
      <c r="AH537" s="34" t="str">
        <f t="shared" si="352"/>
        <v>Número Empleados Agrícultura</v>
      </c>
      <c r="AI537" s="34" t="str">
        <f t="shared" si="380"/>
        <v>Ventas Estimadas de empresas dedicadas a agricultura y/o ganadería clasificadas por el Servicio de Impuestos Internos de tamaño GRANDE 3</v>
      </c>
      <c r="AJ537" s="34" t="str">
        <f t="shared" si="344"/>
        <v>Número de Empleados en Empresas del Sector Agrícola en cultivos de Cebada según la Categoría de Tamaño Específica del Servicio de Impuestos Internos de Chile para el Año 2020 (empleados)</v>
      </c>
      <c r="AK537" s="35" t="str">
        <f t="shared" si="379"/>
        <v>Año 2020</v>
      </c>
      <c r="AL537" s="34" t="str">
        <f t="shared" si="379"/>
        <v>venta estimada, empresas en agricultura, cultivos, actividad económica, agricultura, ganadería</v>
      </c>
      <c r="AM537" s="36" t="str">
        <f t="shared" si="345"/>
        <v>https://analytics.zoho.com/open-view/2395394000001175301?ZOHO_CRITERIA=%224.5%22.%22Id_Categor%C3%ADa%22%3D100111004</v>
      </c>
      <c r="AN537" s="44" t="str">
        <f t="shared" si="376"/>
        <v>CHL</v>
      </c>
      <c r="AO537" s="44" t="str">
        <f t="shared" si="376"/>
        <v>País</v>
      </c>
      <c r="AP537" s="34" t="str">
        <f t="shared" si="376"/>
        <v>Número de Empleados de las empresas dedicadas a una actividad económica asociada a la agricultura o la ganadería, según tamaño de la empresa.</v>
      </c>
      <c r="AQ537" s="45">
        <f t="shared" si="376"/>
        <v>44324</v>
      </c>
      <c r="AR537" s="36" t="str">
        <f t="shared" si="376"/>
        <v>Español</v>
      </c>
      <c r="AS537" s="36" t="str">
        <f t="shared" si="376"/>
        <v>Naty</v>
      </c>
      <c r="AT537" s="40" t="str">
        <f t="shared" si="376"/>
        <v>No Aplica</v>
      </c>
      <c r="AU537" s="40" t="str">
        <f t="shared" si="376"/>
        <v>No Aplica</v>
      </c>
      <c r="AV537" s="40" t="str">
        <f t="shared" si="376"/>
        <v>No Aplica</v>
      </c>
      <c r="AW537" s="35">
        <v>100111004</v>
      </c>
      <c r="AX537" s="41" t="e">
        <f t="shared" si="376"/>
        <v>#REF!</v>
      </c>
      <c r="AY537" s="46" t="str">
        <f t="shared" si="376"/>
        <v>Fruta</v>
      </c>
      <c r="AZ537" s="40">
        <f t="shared" si="376"/>
        <v>38</v>
      </c>
      <c r="BA537" s="41" t="e">
        <f>+VLOOKUP($Z537,[4]!Temporalidad[[nombre]:[Columna1]],7,0)</f>
        <v>#REF!</v>
      </c>
      <c r="BB537" s="41" t="e">
        <f>+VLOOKUP($B537,[4]!Tipo_Gráfico[#Data],2,0)</f>
        <v>#REF!</v>
      </c>
      <c r="BC537" s="36" t="str">
        <f t="shared" si="354"/>
        <v>Servicio de Impuestos Internos , Ministerio de Hacienda, Chile</v>
      </c>
      <c r="BD537" s="35" t="e">
        <f>+VLOOKUP($AA537,[4]!unidad_medida[[nombre]:[Columna1]],2,0)</f>
        <v>#REF!</v>
      </c>
      <c r="BE537" s="40" t="str">
        <f t="shared" si="377"/>
        <v>No Aplica</v>
      </c>
      <c r="BF537" s="40" t="str">
        <f t="shared" si="377"/>
        <v>No Aplica</v>
      </c>
      <c r="BG537" s="40" t="str">
        <f t="shared" si="377"/>
        <v>No Aplica</v>
      </c>
      <c r="BH537" s="41" t="e">
        <f>+VLOOKUP($AP537,[4]!Responsables[#Data],3,0)</f>
        <v>#REF!</v>
      </c>
      <c r="BI537" s="41" t="e">
        <f>+VLOOKUP($AA537,[4]!unidad_medida[[nombre]:[Columna1]],5,0)</f>
        <v>#REF!</v>
      </c>
    </row>
    <row r="538" spans="1:61" ht="24" x14ac:dyDescent="0.35">
      <c r="A538" s="58" t="s">
        <v>250</v>
      </c>
      <c r="B538" s="58" t="s">
        <v>251</v>
      </c>
      <c r="C538" s="59">
        <v>4.4000000000000004</v>
      </c>
      <c r="D538" s="19">
        <f t="shared" si="348"/>
        <v>66</v>
      </c>
      <c r="E538" s="20" t="str">
        <f t="shared" si="385"/>
        <v>GR</v>
      </c>
      <c r="F538" s="21"/>
      <c r="G538" s="22"/>
      <c r="H538" s="22"/>
      <c r="I538" s="24">
        <v>100111005</v>
      </c>
      <c r="J538" s="23" t="s">
        <v>48</v>
      </c>
      <c r="K538" s="22"/>
      <c r="L538" s="22"/>
      <c r="M538" s="22"/>
      <c r="N538" s="22"/>
      <c r="O538" s="22"/>
      <c r="P538" s="53" t="str">
        <f t="shared" si="381"/>
        <v>Número de Empleados en Empresas del Sector Agrícola en cultivos de Avena según la Categoría de Tamaño Específica del Servicio de Impuestos Internos de Chile para el Año 2020 (empleados)</v>
      </c>
      <c r="Q538" s="20" t="str">
        <f t="shared" si="384"/>
        <v>Gráfico 6</v>
      </c>
      <c r="R538" s="49" t="s">
        <v>165</v>
      </c>
      <c r="S538" s="50">
        <f t="shared" si="386"/>
        <v>100111005</v>
      </c>
      <c r="T538" s="28"/>
      <c r="U538" s="28"/>
      <c r="V538" s="28"/>
      <c r="W538" s="28"/>
      <c r="X538" s="28"/>
      <c r="Y538" s="28"/>
      <c r="Z538" s="25" t="str">
        <f t="shared" si="387"/>
        <v>https://analytics.zoho.com/open-view/2395394000001175301?ZOHO_CRITERIA=%224.5%22.%22Id_Categor%C3%ADa%22%3D100111005</v>
      </c>
      <c r="AA538" s="29" t="s">
        <v>166</v>
      </c>
      <c r="AB538" s="30" t="str">
        <f t="shared" si="378"/>
        <v>Chile</v>
      </c>
      <c r="AC538" s="31" t="str">
        <f t="shared" si="378"/>
        <v>Año 2020</v>
      </c>
      <c r="AD538" s="32" t="str">
        <f t="shared" si="378"/>
        <v>Número</v>
      </c>
      <c r="AE538" s="30" t="str">
        <f t="shared" si="378"/>
        <v>Empleados</v>
      </c>
      <c r="AG538" s="33" t="str">
        <f t="shared" ref="AG538:AG601" si="388">+IF(Q538="","",Q538)</f>
        <v>Gráfico 6</v>
      </c>
      <c r="AH538" s="34" t="str">
        <f t="shared" si="352"/>
        <v>Número Empleados Agrícultura</v>
      </c>
      <c r="AI538" s="34" t="str">
        <f t="shared" si="380"/>
        <v>Ventas Estimadas de empresas dedicadas a agricultura y/o ganadería clasificadas por el Servicio de Impuestos Internos de tamaño GRANDE 3</v>
      </c>
      <c r="AJ538" s="34" t="str">
        <f t="shared" ref="AJ538:AJ601" si="389">+P538</f>
        <v>Número de Empleados en Empresas del Sector Agrícola en cultivos de Avena según la Categoría de Tamaño Específica del Servicio de Impuestos Internos de Chile para el Año 2020 (empleados)</v>
      </c>
      <c r="AK538" s="35" t="str">
        <f t="shared" si="379"/>
        <v>Año 2020</v>
      </c>
      <c r="AL538" s="34" t="str">
        <f t="shared" si="379"/>
        <v>venta estimada, empresas en agricultura, cultivos, actividad económica, agricultura, ganadería</v>
      </c>
      <c r="AM538" s="36" t="str">
        <f t="shared" ref="AM538:AM601" si="390">+AA538</f>
        <v>https://analytics.zoho.com/open-view/2395394000001175301?ZOHO_CRITERIA=%224.5%22.%22Id_Categor%C3%ADa%22%3D100111005</v>
      </c>
      <c r="AN538" s="44" t="str">
        <f t="shared" ref="AN538:AV553" si="391">+AN537</f>
        <v>CHL</v>
      </c>
      <c r="AO538" s="44" t="str">
        <f t="shared" si="391"/>
        <v>País</v>
      </c>
      <c r="AP538" s="34" t="str">
        <f t="shared" si="391"/>
        <v>Número de Empleados de las empresas dedicadas a una actividad económica asociada a la agricultura o la ganadería, según tamaño de la empresa.</v>
      </c>
      <c r="AQ538" s="45">
        <f t="shared" si="391"/>
        <v>44324</v>
      </c>
      <c r="AR538" s="36" t="str">
        <f t="shared" si="391"/>
        <v>Español</v>
      </c>
      <c r="AS538" s="36" t="str">
        <f t="shared" si="391"/>
        <v>Naty</v>
      </c>
      <c r="AT538" s="40" t="str">
        <f t="shared" si="391"/>
        <v>No Aplica</v>
      </c>
      <c r="AU538" s="40" t="str">
        <f t="shared" si="391"/>
        <v>No Aplica</v>
      </c>
      <c r="AV538" s="40" t="str">
        <f t="shared" si="391"/>
        <v>No Aplica</v>
      </c>
      <c r="AW538" s="35">
        <v>100111005</v>
      </c>
      <c r="AX538" s="41" t="e">
        <f t="shared" ref="AX538:AZ553" si="392">+AX537</f>
        <v>#REF!</v>
      </c>
      <c r="AY538" s="46" t="str">
        <f t="shared" si="392"/>
        <v>Fruta</v>
      </c>
      <c r="AZ538" s="40">
        <f t="shared" si="392"/>
        <v>38</v>
      </c>
      <c r="BA538" s="41" t="e">
        <f>+VLOOKUP($Z538,[4]!Temporalidad[[nombre]:[Columna1]],7,0)</f>
        <v>#REF!</v>
      </c>
      <c r="BB538" s="41" t="e">
        <f>+VLOOKUP($B538,[4]!Tipo_Gráfico[#Data],2,0)</f>
        <v>#REF!</v>
      </c>
      <c r="BC538" s="36" t="str">
        <f t="shared" si="354"/>
        <v>Servicio de Impuestos Internos , Ministerio de Hacienda, Chile</v>
      </c>
      <c r="BD538" s="35" t="e">
        <f>+VLOOKUP($AA538,[4]!unidad_medida[[nombre]:[Columna1]],2,0)</f>
        <v>#REF!</v>
      </c>
      <c r="BE538" s="40" t="str">
        <f t="shared" ref="BE538:BG553" si="393">+BE537</f>
        <v>No Aplica</v>
      </c>
      <c r="BF538" s="40" t="str">
        <f t="shared" si="393"/>
        <v>No Aplica</v>
      </c>
      <c r="BG538" s="40" t="str">
        <f t="shared" si="393"/>
        <v>No Aplica</v>
      </c>
      <c r="BH538" s="41" t="e">
        <f>+VLOOKUP($AP538,[4]!Responsables[#Data],3,0)</f>
        <v>#REF!</v>
      </c>
      <c r="BI538" s="41" t="e">
        <f>+VLOOKUP($AA538,[4]!unidad_medida[[nombre]:[Columna1]],5,0)</f>
        <v>#REF!</v>
      </c>
    </row>
    <row r="539" spans="1:61" ht="24" x14ac:dyDescent="0.35">
      <c r="A539" s="58" t="s">
        <v>250</v>
      </c>
      <c r="B539" s="58" t="s">
        <v>251</v>
      </c>
      <c r="C539" s="59">
        <v>4.4000000000000004</v>
      </c>
      <c r="D539" s="19">
        <f t="shared" ref="D539:D602" si="394">+IF(E539="","",D538+1)</f>
        <v>67</v>
      </c>
      <c r="E539" s="20" t="str">
        <f t="shared" si="385"/>
        <v>GR</v>
      </c>
      <c r="F539" s="21"/>
      <c r="G539" s="22"/>
      <c r="H539" s="22"/>
      <c r="I539" s="24">
        <v>100111011</v>
      </c>
      <c r="J539" s="23" t="s">
        <v>48</v>
      </c>
      <c r="K539" s="22"/>
      <c r="L539" s="22"/>
      <c r="M539" s="22"/>
      <c r="N539" s="22"/>
      <c r="O539" s="22"/>
      <c r="P539" s="53" t="str">
        <f t="shared" si="381"/>
        <v>Número de Empleados en Empresas del Sector Agrícola en cultivos de Otros cereales según la Categoría de Tamaño Específica del Servicio de Impuestos Internos de Chile para el Año 2020 (empleados)</v>
      </c>
      <c r="Q539" s="20" t="str">
        <f t="shared" si="384"/>
        <v>Gráfico 6</v>
      </c>
      <c r="R539" s="49" t="s">
        <v>167</v>
      </c>
      <c r="S539" s="50">
        <f t="shared" si="386"/>
        <v>100111011</v>
      </c>
      <c r="T539" s="28"/>
      <c r="U539" s="28"/>
      <c r="V539" s="28"/>
      <c r="W539" s="28"/>
      <c r="X539" s="28"/>
      <c r="Y539" s="28"/>
      <c r="Z539" s="25" t="str">
        <f t="shared" si="387"/>
        <v>https://analytics.zoho.com/open-view/2395394000001175301?ZOHO_CRITERIA=%224.5%22.%22Id_Categor%C3%ADa%22%3D100111011</v>
      </c>
      <c r="AA539" s="29" t="s">
        <v>168</v>
      </c>
      <c r="AB539" s="30" t="str">
        <f t="shared" ref="AB539:AE554" si="395">+AB538</f>
        <v>Chile</v>
      </c>
      <c r="AC539" s="31" t="str">
        <f t="shared" si="395"/>
        <v>Año 2020</v>
      </c>
      <c r="AD539" s="32" t="str">
        <f t="shared" si="395"/>
        <v>Número</v>
      </c>
      <c r="AE539" s="30" t="str">
        <f t="shared" si="395"/>
        <v>Empleados</v>
      </c>
      <c r="AG539" s="33" t="str">
        <f t="shared" si="388"/>
        <v>Gráfico 6</v>
      </c>
      <c r="AH539" s="34" t="str">
        <f t="shared" ref="AH539:AI589" si="396">+AH538</f>
        <v>Número Empleados Agrícultura</v>
      </c>
      <c r="AI539" s="34" t="str">
        <f t="shared" si="380"/>
        <v>Ventas Estimadas de empresas dedicadas a agricultura y/o ganadería clasificadas por el Servicio de Impuestos Internos de tamaño GRANDE 3</v>
      </c>
      <c r="AJ539" s="34" t="str">
        <f t="shared" si="389"/>
        <v>Número de Empleados en Empresas del Sector Agrícola en cultivos de Otros cereales según la Categoría de Tamaño Específica del Servicio de Impuestos Internos de Chile para el Año 2020 (empleados)</v>
      </c>
      <c r="AK539" s="35" t="str">
        <f t="shared" ref="AK539:AL554" si="397">+AK538</f>
        <v>Año 2020</v>
      </c>
      <c r="AL539" s="34" t="str">
        <f t="shared" si="397"/>
        <v>venta estimada, empresas en agricultura, cultivos, actividad económica, agricultura, ganadería</v>
      </c>
      <c r="AM539" s="36" t="str">
        <f t="shared" si="390"/>
        <v>https://analytics.zoho.com/open-view/2395394000001175301?ZOHO_CRITERIA=%224.5%22.%22Id_Categor%C3%ADa%22%3D100111011</v>
      </c>
      <c r="AN539" s="44" t="str">
        <f t="shared" si="391"/>
        <v>CHL</v>
      </c>
      <c r="AO539" s="44" t="str">
        <f t="shared" si="391"/>
        <v>País</v>
      </c>
      <c r="AP539" s="34" t="str">
        <f t="shared" si="391"/>
        <v>Número de Empleados de las empresas dedicadas a una actividad económica asociada a la agricultura o la ganadería, según tamaño de la empresa.</v>
      </c>
      <c r="AQ539" s="45">
        <f t="shared" si="391"/>
        <v>44324</v>
      </c>
      <c r="AR539" s="36" t="str">
        <f t="shared" si="391"/>
        <v>Español</v>
      </c>
      <c r="AS539" s="36" t="str">
        <f t="shared" si="391"/>
        <v>Naty</v>
      </c>
      <c r="AT539" s="40" t="str">
        <f t="shared" si="391"/>
        <v>No Aplica</v>
      </c>
      <c r="AU539" s="40" t="str">
        <f t="shared" si="391"/>
        <v>No Aplica</v>
      </c>
      <c r="AV539" s="40" t="str">
        <f t="shared" si="391"/>
        <v>No Aplica</v>
      </c>
      <c r="AW539" s="35">
        <v>100111011</v>
      </c>
      <c r="AX539" s="41" t="e">
        <f t="shared" si="392"/>
        <v>#REF!</v>
      </c>
      <c r="AY539" s="46" t="str">
        <f t="shared" si="392"/>
        <v>Fruta</v>
      </c>
      <c r="AZ539" s="40">
        <f t="shared" si="392"/>
        <v>38</v>
      </c>
      <c r="BA539" s="41" t="e">
        <f>+VLOOKUP($Z539,[4]!Temporalidad[[nombre]:[Columna1]],7,0)</f>
        <v>#REF!</v>
      </c>
      <c r="BB539" s="41" t="e">
        <f>+VLOOKUP($B539,[4]!Tipo_Gráfico[#Data],2,0)</f>
        <v>#REF!</v>
      </c>
      <c r="BC539" s="36" t="str">
        <f t="shared" ref="BC539:BC602" si="398">+BC538</f>
        <v>Servicio de Impuestos Internos , Ministerio de Hacienda, Chile</v>
      </c>
      <c r="BD539" s="35" t="e">
        <f>+VLOOKUP($AA539,[4]!unidad_medida[[nombre]:[Columna1]],2,0)</f>
        <v>#REF!</v>
      </c>
      <c r="BE539" s="40" t="str">
        <f t="shared" si="393"/>
        <v>No Aplica</v>
      </c>
      <c r="BF539" s="40" t="str">
        <f t="shared" si="393"/>
        <v>No Aplica</v>
      </c>
      <c r="BG539" s="40" t="str">
        <f t="shared" si="393"/>
        <v>No Aplica</v>
      </c>
      <c r="BH539" s="41" t="e">
        <f>+VLOOKUP($AP539,[4]!Responsables[#Data],3,0)</f>
        <v>#REF!</v>
      </c>
      <c r="BI539" s="41" t="e">
        <f>+VLOOKUP($AA539,[4]!unidad_medida[[nombre]:[Columna1]],5,0)</f>
        <v>#REF!</v>
      </c>
    </row>
    <row r="540" spans="1:61" ht="24" x14ac:dyDescent="0.35">
      <c r="A540" s="58" t="s">
        <v>250</v>
      </c>
      <c r="B540" s="58" t="s">
        <v>251</v>
      </c>
      <c r="C540" s="59">
        <v>4.4000000000000004</v>
      </c>
      <c r="D540" s="19">
        <f t="shared" si="394"/>
        <v>68</v>
      </c>
      <c r="E540" s="20" t="str">
        <f t="shared" si="385"/>
        <v>GR</v>
      </c>
      <c r="F540" s="21"/>
      <c r="G540" s="22"/>
      <c r="H540" s="22"/>
      <c r="I540" s="24">
        <v>100112046</v>
      </c>
      <c r="J540" s="23" t="s">
        <v>48</v>
      </c>
      <c r="K540" s="22"/>
      <c r="L540" s="22"/>
      <c r="M540" s="22"/>
      <c r="N540" s="22"/>
      <c r="O540" s="22"/>
      <c r="P540" s="53" t="str">
        <f t="shared" si="381"/>
        <v>Número de Empleados en Empresas del Sector Agrícola en cultivos de Hortalizas y melones según la Categoría de Tamaño Específica del Servicio de Impuestos Internos de Chile para el Año 2020 (empleados)</v>
      </c>
      <c r="Q540" s="20" t="str">
        <f t="shared" si="384"/>
        <v>Gráfico 6</v>
      </c>
      <c r="R540" s="49" t="s">
        <v>169</v>
      </c>
      <c r="S540" s="50">
        <f t="shared" si="386"/>
        <v>100112046</v>
      </c>
      <c r="T540" s="28"/>
      <c r="U540" s="28"/>
      <c r="V540" s="28"/>
      <c r="W540" s="28"/>
      <c r="X540" s="28"/>
      <c r="Y540" s="28"/>
      <c r="Z540" s="25" t="str">
        <f t="shared" si="387"/>
        <v>https://analytics.zoho.com/open-view/2395394000001175301?ZOHO_CRITERIA=%224.5%22.%22Id_Categor%C3%ADa%22%3D100112046</v>
      </c>
      <c r="AA540" s="29" t="s">
        <v>170</v>
      </c>
      <c r="AB540" s="30" t="str">
        <f t="shared" si="395"/>
        <v>Chile</v>
      </c>
      <c r="AC540" s="31" t="str">
        <f t="shared" si="395"/>
        <v>Año 2020</v>
      </c>
      <c r="AD540" s="32" t="str">
        <f t="shared" si="395"/>
        <v>Número</v>
      </c>
      <c r="AE540" s="30" t="str">
        <f t="shared" si="395"/>
        <v>Empleados</v>
      </c>
      <c r="AG540" s="33" t="str">
        <f t="shared" si="388"/>
        <v>Gráfico 6</v>
      </c>
      <c r="AH540" s="34" t="str">
        <f t="shared" si="396"/>
        <v>Número Empleados Agrícultura</v>
      </c>
      <c r="AI540" s="34" t="str">
        <f t="shared" si="380"/>
        <v>Ventas Estimadas de empresas dedicadas a agricultura y/o ganadería clasificadas por el Servicio de Impuestos Internos de tamaño GRANDE 3</v>
      </c>
      <c r="AJ540" s="34" t="str">
        <f t="shared" si="389"/>
        <v>Número de Empleados en Empresas del Sector Agrícola en cultivos de Hortalizas y melones según la Categoría de Tamaño Específica del Servicio de Impuestos Internos de Chile para el Año 2020 (empleados)</v>
      </c>
      <c r="AK540" s="35" t="str">
        <f t="shared" si="397"/>
        <v>Año 2020</v>
      </c>
      <c r="AL540" s="34" t="str">
        <f t="shared" si="397"/>
        <v>venta estimada, empresas en agricultura, cultivos, actividad económica, agricultura, ganadería</v>
      </c>
      <c r="AM540" s="36" t="str">
        <f t="shared" si="390"/>
        <v>https://analytics.zoho.com/open-view/2395394000001175301?ZOHO_CRITERIA=%224.5%22.%22Id_Categor%C3%ADa%22%3D100112046</v>
      </c>
      <c r="AN540" s="44" t="str">
        <f t="shared" si="391"/>
        <v>CHL</v>
      </c>
      <c r="AO540" s="44" t="str">
        <f t="shared" si="391"/>
        <v>País</v>
      </c>
      <c r="AP540" s="34" t="str">
        <f t="shared" si="391"/>
        <v>Número de Empleados de las empresas dedicadas a una actividad económica asociada a la agricultura o la ganadería, según tamaño de la empresa.</v>
      </c>
      <c r="AQ540" s="45">
        <f t="shared" si="391"/>
        <v>44324</v>
      </c>
      <c r="AR540" s="36" t="str">
        <f t="shared" si="391"/>
        <v>Español</v>
      </c>
      <c r="AS540" s="36" t="str">
        <f t="shared" si="391"/>
        <v>Naty</v>
      </c>
      <c r="AT540" s="40" t="str">
        <f t="shared" si="391"/>
        <v>No Aplica</v>
      </c>
      <c r="AU540" s="40" t="str">
        <f t="shared" si="391"/>
        <v>No Aplica</v>
      </c>
      <c r="AV540" s="40" t="str">
        <f t="shared" si="391"/>
        <v>No Aplica</v>
      </c>
      <c r="AW540" s="35">
        <v>100112046</v>
      </c>
      <c r="AX540" s="41" t="e">
        <f t="shared" si="392"/>
        <v>#REF!</v>
      </c>
      <c r="AY540" s="46" t="str">
        <f t="shared" si="392"/>
        <v>Fruta</v>
      </c>
      <c r="AZ540" s="40">
        <f t="shared" si="392"/>
        <v>38</v>
      </c>
      <c r="BA540" s="41" t="e">
        <f>+VLOOKUP($Z540,[4]!Temporalidad[[nombre]:[Columna1]],7,0)</f>
        <v>#REF!</v>
      </c>
      <c r="BB540" s="41" t="e">
        <f>+VLOOKUP($B540,[4]!Tipo_Gráfico[#Data],2,0)</f>
        <v>#REF!</v>
      </c>
      <c r="BC540" s="36" t="str">
        <f t="shared" si="398"/>
        <v>Servicio de Impuestos Internos , Ministerio de Hacienda, Chile</v>
      </c>
      <c r="BD540" s="35" t="e">
        <f>+VLOOKUP($AA540,[4]!unidad_medida[[nombre]:[Columna1]],2,0)</f>
        <v>#REF!</v>
      </c>
      <c r="BE540" s="40" t="str">
        <f t="shared" si="393"/>
        <v>No Aplica</v>
      </c>
      <c r="BF540" s="40" t="str">
        <f t="shared" si="393"/>
        <v>No Aplica</v>
      </c>
      <c r="BG540" s="40" t="str">
        <f t="shared" si="393"/>
        <v>No Aplica</v>
      </c>
      <c r="BH540" s="41" t="e">
        <f>+VLOOKUP($AP540,[4]!Responsables[#Data],3,0)</f>
        <v>#REF!</v>
      </c>
      <c r="BI540" s="41" t="e">
        <f>+VLOOKUP($AA540,[4]!unidad_medida[[nombre]:[Columna1]],5,0)</f>
        <v>#REF!</v>
      </c>
    </row>
    <row r="541" spans="1:61" ht="24" x14ac:dyDescent="0.35">
      <c r="A541" s="58" t="s">
        <v>250</v>
      </c>
      <c r="B541" s="58" t="s">
        <v>251</v>
      </c>
      <c r="C541" s="59">
        <v>4.4000000000000004</v>
      </c>
      <c r="D541" s="19">
        <f t="shared" si="394"/>
        <v>69</v>
      </c>
      <c r="E541" s="20" t="str">
        <f t="shared" si="385"/>
        <v>GR</v>
      </c>
      <c r="F541" s="21"/>
      <c r="G541" s="22"/>
      <c r="H541" s="22"/>
      <c r="I541" s="24">
        <v>100113001</v>
      </c>
      <c r="J541" s="23" t="s">
        <v>48</v>
      </c>
      <c r="K541" s="22"/>
      <c r="L541" s="22"/>
      <c r="M541" s="22"/>
      <c r="N541" s="22"/>
      <c r="O541" s="22"/>
      <c r="P541" s="53" t="str">
        <f t="shared" si="381"/>
        <v>Número de Empleados en Empresas del Sector Agrícola en cultivos de Lupino según la Categoría de Tamaño Específica del Servicio de Impuestos Internos de Chile para el Año 2020 (empleados)</v>
      </c>
      <c r="Q541" s="20" t="str">
        <f t="shared" si="384"/>
        <v>Gráfico 6</v>
      </c>
      <c r="R541" s="49" t="s">
        <v>171</v>
      </c>
      <c r="S541" s="50">
        <f t="shared" si="386"/>
        <v>100113001</v>
      </c>
      <c r="T541" s="28"/>
      <c r="U541" s="28"/>
      <c r="V541" s="28"/>
      <c r="W541" s="28"/>
      <c r="X541" s="28"/>
      <c r="Y541" s="28"/>
      <c r="Z541" s="25" t="str">
        <f t="shared" si="387"/>
        <v>https://analytics.zoho.com/open-view/2395394000001175301?ZOHO_CRITERIA=%224.5%22.%22Id_Categor%C3%ADa%22%3D100113001</v>
      </c>
      <c r="AA541" s="29" t="s">
        <v>172</v>
      </c>
      <c r="AB541" s="30" t="str">
        <f t="shared" si="395"/>
        <v>Chile</v>
      </c>
      <c r="AC541" s="31" t="str">
        <f t="shared" si="395"/>
        <v>Año 2020</v>
      </c>
      <c r="AD541" s="32" t="str">
        <f t="shared" si="395"/>
        <v>Número</v>
      </c>
      <c r="AE541" s="30" t="str">
        <f t="shared" si="395"/>
        <v>Empleados</v>
      </c>
      <c r="AG541" s="33" t="str">
        <f t="shared" si="388"/>
        <v>Gráfico 6</v>
      </c>
      <c r="AH541" s="34" t="str">
        <f t="shared" si="396"/>
        <v>Número Empleados Agrícultura</v>
      </c>
      <c r="AI541" s="34" t="str">
        <f t="shared" si="380"/>
        <v>Ventas Estimadas de empresas dedicadas a agricultura y/o ganadería clasificadas por el Servicio de Impuestos Internos de tamaño GRANDE 3</v>
      </c>
      <c r="AJ541" s="34" t="str">
        <f t="shared" si="389"/>
        <v>Número de Empleados en Empresas del Sector Agrícola en cultivos de Lupino según la Categoría de Tamaño Específica del Servicio de Impuestos Internos de Chile para el Año 2020 (empleados)</v>
      </c>
      <c r="AK541" s="35" t="str">
        <f t="shared" si="397"/>
        <v>Año 2020</v>
      </c>
      <c r="AL541" s="34" t="str">
        <f t="shared" si="397"/>
        <v>venta estimada, empresas en agricultura, cultivos, actividad económica, agricultura, ganadería</v>
      </c>
      <c r="AM541" s="36" t="str">
        <f t="shared" si="390"/>
        <v>https://analytics.zoho.com/open-view/2395394000001175301?ZOHO_CRITERIA=%224.5%22.%22Id_Categor%C3%ADa%22%3D100113001</v>
      </c>
      <c r="AN541" s="44" t="str">
        <f t="shared" si="391"/>
        <v>CHL</v>
      </c>
      <c r="AO541" s="44" t="str">
        <f t="shared" si="391"/>
        <v>País</v>
      </c>
      <c r="AP541" s="34" t="str">
        <f t="shared" si="391"/>
        <v>Número de Empleados de las empresas dedicadas a una actividad económica asociada a la agricultura o la ganadería, según tamaño de la empresa.</v>
      </c>
      <c r="AQ541" s="45">
        <f t="shared" si="391"/>
        <v>44324</v>
      </c>
      <c r="AR541" s="36" t="str">
        <f t="shared" si="391"/>
        <v>Español</v>
      </c>
      <c r="AS541" s="36" t="str">
        <f t="shared" si="391"/>
        <v>Naty</v>
      </c>
      <c r="AT541" s="40" t="str">
        <f t="shared" si="391"/>
        <v>No Aplica</v>
      </c>
      <c r="AU541" s="40" t="str">
        <f t="shared" si="391"/>
        <v>No Aplica</v>
      </c>
      <c r="AV541" s="40" t="str">
        <f t="shared" si="391"/>
        <v>No Aplica</v>
      </c>
      <c r="AW541" s="35">
        <v>100113001</v>
      </c>
      <c r="AX541" s="41" t="e">
        <f t="shared" si="392"/>
        <v>#REF!</v>
      </c>
      <c r="AY541" s="46" t="str">
        <f t="shared" si="392"/>
        <v>Fruta</v>
      </c>
      <c r="AZ541" s="40">
        <f t="shared" si="392"/>
        <v>38</v>
      </c>
      <c r="BA541" s="41" t="e">
        <f>+VLOOKUP($Z541,[4]!Temporalidad[[nombre]:[Columna1]],7,0)</f>
        <v>#REF!</v>
      </c>
      <c r="BB541" s="41" t="e">
        <f>+VLOOKUP($B541,[4]!Tipo_Gráfico[#Data],2,0)</f>
        <v>#REF!</v>
      </c>
      <c r="BC541" s="36" t="str">
        <f t="shared" si="398"/>
        <v>Servicio de Impuestos Internos , Ministerio de Hacienda, Chile</v>
      </c>
      <c r="BD541" s="35" t="e">
        <f>+VLOOKUP($AA541,[4]!unidad_medida[[nombre]:[Columna1]],2,0)</f>
        <v>#REF!</v>
      </c>
      <c r="BE541" s="40" t="str">
        <f t="shared" si="393"/>
        <v>No Aplica</v>
      </c>
      <c r="BF541" s="40" t="str">
        <f t="shared" si="393"/>
        <v>No Aplica</v>
      </c>
      <c r="BG541" s="40" t="str">
        <f t="shared" si="393"/>
        <v>No Aplica</v>
      </c>
      <c r="BH541" s="41" t="e">
        <f>+VLOOKUP($AP541,[4]!Responsables[#Data],3,0)</f>
        <v>#REF!</v>
      </c>
      <c r="BI541" s="41" t="e">
        <f>+VLOOKUP($AA541,[4]!unidad_medida[[nombre]:[Columna1]],5,0)</f>
        <v>#REF!</v>
      </c>
    </row>
    <row r="542" spans="1:61" ht="24" x14ac:dyDescent="0.35">
      <c r="A542" s="58" t="s">
        <v>250</v>
      </c>
      <c r="B542" s="58" t="s">
        <v>251</v>
      </c>
      <c r="C542" s="59">
        <v>4.4000000000000004</v>
      </c>
      <c r="D542" s="19">
        <f t="shared" si="394"/>
        <v>70</v>
      </c>
      <c r="E542" s="20" t="str">
        <f t="shared" si="385"/>
        <v>GR</v>
      </c>
      <c r="F542" s="21"/>
      <c r="G542" s="22"/>
      <c r="H542" s="22"/>
      <c r="I542" s="24">
        <v>100113002</v>
      </c>
      <c r="J542" s="23" t="s">
        <v>48</v>
      </c>
      <c r="K542" s="22"/>
      <c r="L542" s="22"/>
      <c r="M542" s="22"/>
      <c r="N542" s="22"/>
      <c r="O542" s="22"/>
      <c r="P542" s="53" t="str">
        <f t="shared" si="381"/>
        <v>Número de Empleados en Empresas del Sector Agrícola en cultivos de Semillas de Maravilla según la Categoría de Tamaño Específica del Servicio de Impuestos Internos de Chile para el Año 2020 (empleados)</v>
      </c>
      <c r="Q542" s="20" t="str">
        <f t="shared" si="384"/>
        <v>Gráfico 6</v>
      </c>
      <c r="R542" s="49" t="s">
        <v>173</v>
      </c>
      <c r="S542" s="50">
        <f t="shared" si="386"/>
        <v>100113002</v>
      </c>
      <c r="T542" s="28"/>
      <c r="U542" s="28"/>
      <c r="V542" s="28"/>
      <c r="W542" s="28"/>
      <c r="X542" s="28"/>
      <c r="Y542" s="28"/>
      <c r="Z542" s="25" t="str">
        <f t="shared" si="387"/>
        <v>https://analytics.zoho.com/open-view/2395394000001175301?ZOHO_CRITERIA=%224.5%22.%22Id_Categor%C3%ADa%22%3D100113002</v>
      </c>
      <c r="AA542" s="29" t="s">
        <v>174</v>
      </c>
      <c r="AB542" s="30" t="str">
        <f t="shared" si="395"/>
        <v>Chile</v>
      </c>
      <c r="AC542" s="31" t="str">
        <f t="shared" si="395"/>
        <v>Año 2020</v>
      </c>
      <c r="AD542" s="32" t="str">
        <f t="shared" si="395"/>
        <v>Número</v>
      </c>
      <c r="AE542" s="30" t="str">
        <f t="shared" si="395"/>
        <v>Empleados</v>
      </c>
      <c r="AG542" s="33" t="str">
        <f t="shared" si="388"/>
        <v>Gráfico 6</v>
      </c>
      <c r="AH542" s="34" t="str">
        <f t="shared" si="396"/>
        <v>Número Empleados Agrícultura</v>
      </c>
      <c r="AI542" s="34" t="str">
        <f t="shared" si="380"/>
        <v>Ventas Estimadas de empresas dedicadas a agricultura y/o ganadería clasificadas por el Servicio de Impuestos Internos de tamaño GRANDE 3</v>
      </c>
      <c r="AJ542" s="34" t="str">
        <f t="shared" si="389"/>
        <v>Número de Empleados en Empresas del Sector Agrícola en cultivos de Semillas de Maravilla según la Categoría de Tamaño Específica del Servicio de Impuestos Internos de Chile para el Año 2020 (empleados)</v>
      </c>
      <c r="AK542" s="35" t="str">
        <f t="shared" si="397"/>
        <v>Año 2020</v>
      </c>
      <c r="AL542" s="34" t="str">
        <f t="shared" si="397"/>
        <v>venta estimada, empresas en agricultura, cultivos, actividad económica, agricultura, ganadería</v>
      </c>
      <c r="AM542" s="36" t="str">
        <f t="shared" si="390"/>
        <v>https://analytics.zoho.com/open-view/2395394000001175301?ZOHO_CRITERIA=%224.5%22.%22Id_Categor%C3%ADa%22%3D100113002</v>
      </c>
      <c r="AN542" s="44" t="str">
        <f t="shared" si="391"/>
        <v>CHL</v>
      </c>
      <c r="AO542" s="44" t="str">
        <f t="shared" si="391"/>
        <v>País</v>
      </c>
      <c r="AP542" s="34" t="str">
        <f t="shared" si="391"/>
        <v>Número de Empleados de las empresas dedicadas a una actividad económica asociada a la agricultura o la ganadería, según tamaño de la empresa.</v>
      </c>
      <c r="AQ542" s="45">
        <f t="shared" si="391"/>
        <v>44324</v>
      </c>
      <c r="AR542" s="36" t="str">
        <f t="shared" si="391"/>
        <v>Español</v>
      </c>
      <c r="AS542" s="36" t="str">
        <f t="shared" si="391"/>
        <v>Naty</v>
      </c>
      <c r="AT542" s="40" t="str">
        <f t="shared" si="391"/>
        <v>No Aplica</v>
      </c>
      <c r="AU542" s="40" t="str">
        <f t="shared" si="391"/>
        <v>No Aplica</v>
      </c>
      <c r="AV542" s="40" t="str">
        <f t="shared" si="391"/>
        <v>No Aplica</v>
      </c>
      <c r="AW542" s="35">
        <v>100113002</v>
      </c>
      <c r="AX542" s="41" t="e">
        <f t="shared" si="392"/>
        <v>#REF!</v>
      </c>
      <c r="AY542" s="46" t="str">
        <f t="shared" si="392"/>
        <v>Fruta</v>
      </c>
      <c r="AZ542" s="40">
        <f t="shared" si="392"/>
        <v>38</v>
      </c>
      <c r="BA542" s="41" t="e">
        <f>+VLOOKUP($Z542,[4]!Temporalidad[[nombre]:[Columna1]],7,0)</f>
        <v>#REF!</v>
      </c>
      <c r="BB542" s="41" t="e">
        <f>+VLOOKUP($B542,[4]!Tipo_Gráfico[#Data],2,0)</f>
        <v>#REF!</v>
      </c>
      <c r="BC542" s="36" t="str">
        <f t="shared" si="398"/>
        <v>Servicio de Impuestos Internos , Ministerio de Hacienda, Chile</v>
      </c>
      <c r="BD542" s="35" t="e">
        <f>+VLOOKUP($AA542,[4]!unidad_medida[[nombre]:[Columna1]],2,0)</f>
        <v>#REF!</v>
      </c>
      <c r="BE542" s="40" t="str">
        <f t="shared" si="393"/>
        <v>No Aplica</v>
      </c>
      <c r="BF542" s="40" t="str">
        <f t="shared" si="393"/>
        <v>No Aplica</v>
      </c>
      <c r="BG542" s="40" t="str">
        <f t="shared" si="393"/>
        <v>No Aplica</v>
      </c>
      <c r="BH542" s="41" t="e">
        <f>+VLOOKUP($AP542,[4]!Responsables[#Data],3,0)</f>
        <v>#REF!</v>
      </c>
      <c r="BI542" s="41" t="e">
        <f>+VLOOKUP($AA542,[4]!unidad_medida[[nombre]:[Columna1]],5,0)</f>
        <v>#REF!</v>
      </c>
    </row>
    <row r="543" spans="1:61" ht="24" x14ac:dyDescent="0.35">
      <c r="A543" s="58" t="s">
        <v>250</v>
      </c>
      <c r="B543" s="58" t="s">
        <v>251</v>
      </c>
      <c r="C543" s="59">
        <v>4.4000000000000004</v>
      </c>
      <c r="D543" s="19">
        <f t="shared" si="394"/>
        <v>71</v>
      </c>
      <c r="E543" s="20" t="s">
        <v>47</v>
      </c>
      <c r="F543" s="21"/>
      <c r="G543" s="22"/>
      <c r="H543" s="22"/>
      <c r="I543" s="24">
        <v>100113003</v>
      </c>
      <c r="J543" s="23" t="s">
        <v>48</v>
      </c>
      <c r="K543" s="22"/>
      <c r="L543" s="22"/>
      <c r="M543" s="22"/>
      <c r="N543" s="22"/>
      <c r="O543" s="22"/>
      <c r="P543" s="53" t="str">
        <f t="shared" si="381"/>
        <v>Número de Empleados en Empresas del Sector Agrícola en cultivos de Semillas de Raps según la Categoría de Tamaño Específica del Servicio de Impuestos Internos de Chile para el Año 2020 (empleados)</v>
      </c>
      <c r="Q543" s="20" t="s">
        <v>152</v>
      </c>
      <c r="R543" s="49" t="s">
        <v>175</v>
      </c>
      <c r="S543" s="50">
        <f t="shared" si="386"/>
        <v>100113003</v>
      </c>
      <c r="T543" s="28"/>
      <c r="U543" s="28"/>
      <c r="V543" s="28"/>
      <c r="W543" s="28"/>
      <c r="X543" s="28"/>
      <c r="Y543" s="28"/>
      <c r="Z543" s="25" t="str">
        <f t="shared" si="387"/>
        <v>https://analytics.zoho.com/open-view/2395394000001175301?ZOHO_CRITERIA=%224.5%22.%22Id_Categor%C3%ADa%22%3D100113003</v>
      </c>
      <c r="AA543" s="29" t="s">
        <v>176</v>
      </c>
      <c r="AB543" s="30" t="str">
        <f t="shared" si="395"/>
        <v>Chile</v>
      </c>
      <c r="AC543" s="31" t="str">
        <f t="shared" si="395"/>
        <v>Año 2020</v>
      </c>
      <c r="AD543" s="32" t="str">
        <f t="shared" si="395"/>
        <v>Número</v>
      </c>
      <c r="AE543" s="30" t="str">
        <f t="shared" si="395"/>
        <v>Empleados</v>
      </c>
      <c r="AG543" s="33" t="str">
        <f t="shared" si="388"/>
        <v>Gráfico 6</v>
      </c>
      <c r="AH543" s="34" t="str">
        <f t="shared" si="396"/>
        <v>Número Empleados Agrícultura</v>
      </c>
      <c r="AI543" s="34" t="str">
        <f t="shared" si="380"/>
        <v>Ventas Estimadas de empresas dedicadas a agricultura y/o ganadería clasificadas por el Servicio de Impuestos Internos de tamaño GRANDE 3</v>
      </c>
      <c r="AJ543" s="34" t="str">
        <f t="shared" si="389"/>
        <v>Número de Empleados en Empresas del Sector Agrícola en cultivos de Semillas de Raps según la Categoría de Tamaño Específica del Servicio de Impuestos Internos de Chile para el Año 2020 (empleados)</v>
      </c>
      <c r="AK543" s="35" t="str">
        <f t="shared" si="397"/>
        <v>Año 2020</v>
      </c>
      <c r="AL543" s="34" t="str">
        <f t="shared" si="397"/>
        <v>venta estimada, empresas en agricultura, cultivos, actividad económica, agricultura, ganadería</v>
      </c>
      <c r="AM543" s="36" t="str">
        <f t="shared" si="390"/>
        <v>https://analytics.zoho.com/open-view/2395394000001175301?ZOHO_CRITERIA=%224.5%22.%22Id_Categor%C3%ADa%22%3D100113003</v>
      </c>
      <c r="AN543" s="44" t="str">
        <f t="shared" si="391"/>
        <v>CHL</v>
      </c>
      <c r="AO543" s="44" t="str">
        <f t="shared" si="391"/>
        <v>País</v>
      </c>
      <c r="AP543" s="34" t="str">
        <f t="shared" si="391"/>
        <v>Número de Empleados de las empresas dedicadas a una actividad económica asociada a la agricultura o la ganadería, según tamaño de la empresa.</v>
      </c>
      <c r="AQ543" s="45">
        <f t="shared" si="391"/>
        <v>44324</v>
      </c>
      <c r="AR543" s="36" t="str">
        <f t="shared" si="391"/>
        <v>Español</v>
      </c>
      <c r="AS543" s="36" t="str">
        <f t="shared" si="391"/>
        <v>Naty</v>
      </c>
      <c r="AT543" s="40" t="str">
        <f t="shared" si="391"/>
        <v>No Aplica</v>
      </c>
      <c r="AU543" s="40" t="str">
        <f t="shared" si="391"/>
        <v>No Aplica</v>
      </c>
      <c r="AV543" s="40" t="str">
        <f t="shared" si="391"/>
        <v>No Aplica</v>
      </c>
      <c r="AW543" s="35">
        <v>100113003</v>
      </c>
      <c r="AX543" s="41" t="e">
        <f t="shared" si="392"/>
        <v>#REF!</v>
      </c>
      <c r="AY543" s="46" t="str">
        <f t="shared" si="392"/>
        <v>Fruta</v>
      </c>
      <c r="AZ543" s="40">
        <f t="shared" si="392"/>
        <v>38</v>
      </c>
      <c r="BA543" s="41" t="e">
        <f>+VLOOKUP($Z543,[4]!Temporalidad[[nombre]:[Columna1]],7,0)</f>
        <v>#REF!</v>
      </c>
      <c r="BB543" s="41" t="e">
        <f>+VLOOKUP($B543,[4]!Tipo_Gráfico[#Data],2,0)</f>
        <v>#REF!</v>
      </c>
      <c r="BC543" s="36" t="str">
        <f t="shared" si="398"/>
        <v>Servicio de Impuestos Internos , Ministerio de Hacienda, Chile</v>
      </c>
      <c r="BD543" s="35" t="e">
        <f>+VLOOKUP($AA543,[4]!unidad_medida[[nombre]:[Columna1]],2,0)</f>
        <v>#REF!</v>
      </c>
      <c r="BE543" s="40" t="str">
        <f t="shared" si="393"/>
        <v>No Aplica</v>
      </c>
      <c r="BF543" s="40" t="str">
        <f t="shared" si="393"/>
        <v>No Aplica</v>
      </c>
      <c r="BG543" s="40" t="str">
        <f t="shared" si="393"/>
        <v>No Aplica</v>
      </c>
      <c r="BH543" s="41" t="e">
        <f>+VLOOKUP($AP543,[4]!Responsables[#Data],3,0)</f>
        <v>#REF!</v>
      </c>
      <c r="BI543" s="41" t="e">
        <f>+VLOOKUP($AA543,[4]!unidad_medida[[nombre]:[Columna1]],5,0)</f>
        <v>#REF!</v>
      </c>
    </row>
    <row r="544" spans="1:61" ht="24" x14ac:dyDescent="0.35">
      <c r="A544" s="58" t="s">
        <v>250</v>
      </c>
      <c r="B544" s="58" t="s">
        <v>251</v>
      </c>
      <c r="C544" s="59">
        <v>4.4000000000000004</v>
      </c>
      <c r="D544" s="19">
        <f t="shared" si="394"/>
        <v>72</v>
      </c>
      <c r="E544" s="20" t="str">
        <f>+E543</f>
        <v>GR</v>
      </c>
      <c r="F544" s="21"/>
      <c r="G544" s="22"/>
      <c r="H544" s="22"/>
      <c r="I544" s="24">
        <v>100113004</v>
      </c>
      <c r="J544" s="23" t="s">
        <v>48</v>
      </c>
      <c r="K544" s="22"/>
      <c r="L544" s="22"/>
      <c r="M544" s="22"/>
      <c r="N544" s="22"/>
      <c r="O544" s="22"/>
      <c r="P544" s="53" t="str">
        <f t="shared" si="381"/>
        <v>Número de Empleados en Empresas del Sector Agrícola en cultivos de Remolacha azucarera según la Categoría de Tamaño Específica del Servicio de Impuestos Internos de Chile para el Año 2020 (empleados)</v>
      </c>
      <c r="Q544" s="20" t="str">
        <f t="shared" ref="Q544:Q556" si="399">+Q543</f>
        <v>Gráfico 6</v>
      </c>
      <c r="R544" s="49" t="s">
        <v>177</v>
      </c>
      <c r="S544" s="50">
        <f t="shared" si="386"/>
        <v>100113004</v>
      </c>
      <c r="T544" s="28"/>
      <c r="U544" s="28"/>
      <c r="V544" s="28"/>
      <c r="W544" s="28"/>
      <c r="X544" s="28"/>
      <c r="Y544" s="28"/>
      <c r="Z544" s="25" t="str">
        <f t="shared" si="387"/>
        <v>https://analytics.zoho.com/open-view/2395394000001175301?ZOHO_CRITERIA=%224.5%22.%22Id_Categor%C3%ADa%22%3D100113004</v>
      </c>
      <c r="AA544" s="29" t="s">
        <v>178</v>
      </c>
      <c r="AB544" s="30" t="str">
        <f t="shared" si="395"/>
        <v>Chile</v>
      </c>
      <c r="AC544" s="31" t="str">
        <f t="shared" si="395"/>
        <v>Año 2020</v>
      </c>
      <c r="AD544" s="32" t="str">
        <f t="shared" si="395"/>
        <v>Número</v>
      </c>
      <c r="AE544" s="30" t="str">
        <f t="shared" si="395"/>
        <v>Empleados</v>
      </c>
      <c r="AG544" s="33" t="str">
        <f t="shared" si="388"/>
        <v>Gráfico 6</v>
      </c>
      <c r="AH544" s="34" t="str">
        <f t="shared" si="396"/>
        <v>Número Empleados Agrícultura</v>
      </c>
      <c r="AI544" s="34" t="str">
        <f t="shared" si="380"/>
        <v>Ventas Estimadas de empresas dedicadas a agricultura y/o ganadería clasificadas por el Servicio de Impuestos Internos de tamaño GRANDE 3</v>
      </c>
      <c r="AJ544" s="34" t="str">
        <f t="shared" si="389"/>
        <v>Número de Empleados en Empresas del Sector Agrícola en cultivos de Remolacha azucarera según la Categoría de Tamaño Específica del Servicio de Impuestos Internos de Chile para el Año 2020 (empleados)</v>
      </c>
      <c r="AK544" s="35" t="str">
        <f t="shared" si="397"/>
        <v>Año 2020</v>
      </c>
      <c r="AL544" s="34" t="str">
        <f t="shared" si="397"/>
        <v>venta estimada, empresas en agricultura, cultivos, actividad económica, agricultura, ganadería</v>
      </c>
      <c r="AM544" s="36" t="str">
        <f t="shared" si="390"/>
        <v>https://analytics.zoho.com/open-view/2395394000001175301?ZOHO_CRITERIA=%224.5%22.%22Id_Categor%C3%ADa%22%3D100113004</v>
      </c>
      <c r="AN544" s="44" t="str">
        <f t="shared" si="391"/>
        <v>CHL</v>
      </c>
      <c r="AO544" s="44" t="str">
        <f t="shared" si="391"/>
        <v>País</v>
      </c>
      <c r="AP544" s="34" t="str">
        <f t="shared" si="391"/>
        <v>Número de Empleados de las empresas dedicadas a una actividad económica asociada a la agricultura o la ganadería, según tamaño de la empresa.</v>
      </c>
      <c r="AQ544" s="45">
        <f t="shared" si="391"/>
        <v>44324</v>
      </c>
      <c r="AR544" s="36" t="str">
        <f t="shared" si="391"/>
        <v>Español</v>
      </c>
      <c r="AS544" s="36" t="str">
        <f t="shared" si="391"/>
        <v>Naty</v>
      </c>
      <c r="AT544" s="40" t="str">
        <f t="shared" si="391"/>
        <v>No Aplica</v>
      </c>
      <c r="AU544" s="40" t="str">
        <f t="shared" si="391"/>
        <v>No Aplica</v>
      </c>
      <c r="AV544" s="40" t="str">
        <f t="shared" si="391"/>
        <v>No Aplica</v>
      </c>
      <c r="AW544" s="35">
        <v>100113004</v>
      </c>
      <c r="AX544" s="41" t="e">
        <f t="shared" si="392"/>
        <v>#REF!</v>
      </c>
      <c r="AY544" s="46" t="str">
        <f t="shared" si="392"/>
        <v>Fruta</v>
      </c>
      <c r="AZ544" s="40">
        <f t="shared" si="392"/>
        <v>38</v>
      </c>
      <c r="BA544" s="41" t="e">
        <f>+VLOOKUP($Z544,[4]!Temporalidad[[nombre]:[Columna1]],7,0)</f>
        <v>#REF!</v>
      </c>
      <c r="BB544" s="41" t="e">
        <f>+VLOOKUP($B544,[4]!Tipo_Gráfico[#Data],2,0)</f>
        <v>#REF!</v>
      </c>
      <c r="BC544" s="36" t="str">
        <f t="shared" si="398"/>
        <v>Servicio de Impuestos Internos , Ministerio de Hacienda, Chile</v>
      </c>
      <c r="BD544" s="35" t="e">
        <f>+VLOOKUP($AA544,[4]!unidad_medida[[nombre]:[Columna1]],2,0)</f>
        <v>#REF!</v>
      </c>
      <c r="BE544" s="40" t="str">
        <f t="shared" si="393"/>
        <v>No Aplica</v>
      </c>
      <c r="BF544" s="40" t="str">
        <f t="shared" si="393"/>
        <v>No Aplica</v>
      </c>
      <c r="BG544" s="40" t="str">
        <f t="shared" si="393"/>
        <v>No Aplica</v>
      </c>
      <c r="BH544" s="41" t="e">
        <f>+VLOOKUP($AP544,[4]!Responsables[#Data],3,0)</f>
        <v>#REF!</v>
      </c>
      <c r="BI544" s="41" t="e">
        <f>+VLOOKUP($AA544,[4]!unidad_medida[[nombre]:[Columna1]],5,0)</f>
        <v>#REF!</v>
      </c>
    </row>
    <row r="545" spans="1:61" ht="24" x14ac:dyDescent="0.35">
      <c r="A545" s="58" t="s">
        <v>250</v>
      </c>
      <c r="B545" s="58" t="s">
        <v>251</v>
      </c>
      <c r="C545" s="59">
        <v>4.4000000000000004</v>
      </c>
      <c r="D545" s="19">
        <f t="shared" si="394"/>
        <v>73</v>
      </c>
      <c r="E545" s="20" t="str">
        <f t="shared" ref="E545:E556" si="400">+E544</f>
        <v>GR</v>
      </c>
      <c r="F545" s="21"/>
      <c r="G545" s="22"/>
      <c r="H545" s="22"/>
      <c r="I545" s="24">
        <v>100113005</v>
      </c>
      <c r="J545" s="23" t="s">
        <v>48</v>
      </c>
      <c r="K545" s="22"/>
      <c r="L545" s="22"/>
      <c r="M545" s="22"/>
      <c r="N545" s="22"/>
      <c r="O545" s="22"/>
      <c r="P545" s="53" t="str">
        <f t="shared" si="381"/>
        <v>Número de Empleados en Empresas del Sector Agrícola en cultivos de Tabaco según la Categoría de Tamaño Específica del Servicio de Impuestos Internos de Chile para el Año 2020 (empleados)</v>
      </c>
      <c r="Q545" s="20" t="str">
        <f t="shared" si="399"/>
        <v>Gráfico 6</v>
      </c>
      <c r="R545" s="49" t="s">
        <v>179</v>
      </c>
      <c r="S545" s="50">
        <f t="shared" si="386"/>
        <v>100113005</v>
      </c>
      <c r="T545" s="28"/>
      <c r="U545" s="28"/>
      <c r="V545" s="28"/>
      <c r="W545" s="28"/>
      <c r="X545" s="28"/>
      <c r="Y545" s="28"/>
      <c r="Z545" s="25" t="str">
        <f t="shared" si="387"/>
        <v>https://analytics.zoho.com/open-view/2395394000001175301?ZOHO_CRITERIA=%224.5%22.%22Id_Categor%C3%ADa%22%3D100113005</v>
      </c>
      <c r="AA545" s="29" t="s">
        <v>180</v>
      </c>
      <c r="AB545" s="30" t="str">
        <f t="shared" si="395"/>
        <v>Chile</v>
      </c>
      <c r="AC545" s="31" t="str">
        <f t="shared" si="395"/>
        <v>Año 2020</v>
      </c>
      <c r="AD545" s="32" t="str">
        <f t="shared" si="395"/>
        <v>Número</v>
      </c>
      <c r="AE545" s="30" t="str">
        <f t="shared" si="395"/>
        <v>Empleados</v>
      </c>
      <c r="AG545" s="33" t="str">
        <f t="shared" si="388"/>
        <v>Gráfico 6</v>
      </c>
      <c r="AH545" s="34" t="str">
        <f t="shared" si="396"/>
        <v>Número Empleados Agrícultura</v>
      </c>
      <c r="AI545" s="34" t="str">
        <f t="shared" si="380"/>
        <v>Ventas Estimadas de empresas dedicadas a agricultura y/o ganadería clasificadas por el Servicio de Impuestos Internos de tamaño GRANDE 3</v>
      </c>
      <c r="AJ545" s="34" t="str">
        <f t="shared" si="389"/>
        <v>Número de Empleados en Empresas del Sector Agrícola en cultivos de Tabaco según la Categoría de Tamaño Específica del Servicio de Impuestos Internos de Chile para el Año 2020 (empleados)</v>
      </c>
      <c r="AK545" s="35" t="str">
        <f t="shared" si="397"/>
        <v>Año 2020</v>
      </c>
      <c r="AL545" s="34" t="str">
        <f t="shared" si="397"/>
        <v>venta estimada, empresas en agricultura, cultivos, actividad económica, agricultura, ganadería</v>
      </c>
      <c r="AM545" s="36" t="str">
        <f t="shared" si="390"/>
        <v>https://analytics.zoho.com/open-view/2395394000001175301?ZOHO_CRITERIA=%224.5%22.%22Id_Categor%C3%ADa%22%3D100113005</v>
      </c>
      <c r="AN545" s="44" t="str">
        <f t="shared" si="391"/>
        <v>CHL</v>
      </c>
      <c r="AO545" s="44" t="str">
        <f t="shared" si="391"/>
        <v>País</v>
      </c>
      <c r="AP545" s="34" t="str">
        <f t="shared" si="391"/>
        <v>Número de Empleados de las empresas dedicadas a una actividad económica asociada a la agricultura o la ganadería, según tamaño de la empresa.</v>
      </c>
      <c r="AQ545" s="45">
        <f t="shared" si="391"/>
        <v>44324</v>
      </c>
      <c r="AR545" s="36" t="str">
        <f t="shared" si="391"/>
        <v>Español</v>
      </c>
      <c r="AS545" s="36" t="str">
        <f t="shared" si="391"/>
        <v>Naty</v>
      </c>
      <c r="AT545" s="40" t="str">
        <f t="shared" si="391"/>
        <v>No Aplica</v>
      </c>
      <c r="AU545" s="40" t="str">
        <f t="shared" si="391"/>
        <v>No Aplica</v>
      </c>
      <c r="AV545" s="40" t="str">
        <f t="shared" si="391"/>
        <v>No Aplica</v>
      </c>
      <c r="AW545" s="35">
        <v>100113005</v>
      </c>
      <c r="AX545" s="41" t="e">
        <f t="shared" si="392"/>
        <v>#REF!</v>
      </c>
      <c r="AY545" s="46" t="str">
        <f t="shared" si="392"/>
        <v>Fruta</v>
      </c>
      <c r="AZ545" s="40">
        <f t="shared" si="392"/>
        <v>38</v>
      </c>
      <c r="BA545" s="41" t="e">
        <f>+VLOOKUP($Z545,[4]!Temporalidad[[nombre]:[Columna1]],7,0)</f>
        <v>#REF!</v>
      </c>
      <c r="BB545" s="41" t="e">
        <f>+VLOOKUP($B545,[4]!Tipo_Gráfico[#Data],2,0)</f>
        <v>#REF!</v>
      </c>
      <c r="BC545" s="36" t="str">
        <f t="shared" si="398"/>
        <v>Servicio de Impuestos Internos , Ministerio de Hacienda, Chile</v>
      </c>
      <c r="BD545" s="35" t="e">
        <f>+VLOOKUP($AA545,[4]!unidad_medida[[nombre]:[Columna1]],2,0)</f>
        <v>#REF!</v>
      </c>
      <c r="BE545" s="40" t="str">
        <f t="shared" si="393"/>
        <v>No Aplica</v>
      </c>
      <c r="BF545" s="40" t="str">
        <f t="shared" si="393"/>
        <v>No Aplica</v>
      </c>
      <c r="BG545" s="40" t="str">
        <f t="shared" si="393"/>
        <v>No Aplica</v>
      </c>
      <c r="BH545" s="41" t="e">
        <f>+VLOOKUP($AP545,[4]!Responsables[#Data],3,0)</f>
        <v>#REF!</v>
      </c>
      <c r="BI545" s="41" t="e">
        <f>+VLOOKUP($AA545,[4]!unidad_medida[[nombre]:[Columna1]],5,0)</f>
        <v>#REF!</v>
      </c>
    </row>
    <row r="546" spans="1:61" ht="24" x14ac:dyDescent="0.35">
      <c r="A546" s="58" t="s">
        <v>250</v>
      </c>
      <c r="B546" s="58" t="s">
        <v>251</v>
      </c>
      <c r="C546" s="59">
        <v>4.4000000000000004</v>
      </c>
      <c r="D546" s="19">
        <f t="shared" si="394"/>
        <v>74</v>
      </c>
      <c r="E546" s="20" t="str">
        <f t="shared" si="400"/>
        <v>GR</v>
      </c>
      <c r="F546" s="21"/>
      <c r="G546" s="22"/>
      <c r="H546" s="22"/>
      <c r="I546" s="24">
        <v>100114001</v>
      </c>
      <c r="J546" s="23" t="s">
        <v>48</v>
      </c>
      <c r="K546" s="22"/>
      <c r="L546" s="22"/>
      <c r="M546" s="22"/>
      <c r="N546" s="22"/>
      <c r="O546" s="22"/>
      <c r="P546" s="53" t="str">
        <f t="shared" si="381"/>
        <v>Número de Empleados en Empresas del Sector Agrícola en cultivos de Papas según la Categoría de Tamaño Específica del Servicio de Impuestos Internos de Chile para el Año 2020 (empleados)</v>
      </c>
      <c r="Q546" s="20" t="str">
        <f t="shared" si="399"/>
        <v>Gráfico 6</v>
      </c>
      <c r="R546" s="49" t="s">
        <v>181</v>
      </c>
      <c r="S546" s="50">
        <f t="shared" si="386"/>
        <v>100114001</v>
      </c>
      <c r="T546" s="28"/>
      <c r="U546" s="28"/>
      <c r="V546" s="28"/>
      <c r="W546" s="28"/>
      <c r="X546" s="28"/>
      <c r="Y546" s="28"/>
      <c r="Z546" s="25" t="str">
        <f t="shared" si="387"/>
        <v>https://analytics.zoho.com/open-view/2395394000001175301?ZOHO_CRITERIA=%224.5%22.%22Id_Categor%C3%ADa%22%3D100114001</v>
      </c>
      <c r="AA546" s="29" t="s">
        <v>182</v>
      </c>
      <c r="AB546" s="30" t="str">
        <f t="shared" si="395"/>
        <v>Chile</v>
      </c>
      <c r="AC546" s="31" t="str">
        <f t="shared" si="395"/>
        <v>Año 2020</v>
      </c>
      <c r="AD546" s="32" t="str">
        <f t="shared" si="395"/>
        <v>Número</v>
      </c>
      <c r="AE546" s="30" t="str">
        <f t="shared" si="395"/>
        <v>Empleados</v>
      </c>
      <c r="AG546" s="33" t="str">
        <f t="shared" si="388"/>
        <v>Gráfico 6</v>
      </c>
      <c r="AH546" s="34" t="str">
        <f t="shared" si="396"/>
        <v>Número Empleados Agrícultura</v>
      </c>
      <c r="AI546" s="34" t="str">
        <f t="shared" si="380"/>
        <v>Ventas Estimadas de empresas dedicadas a agricultura y/o ganadería clasificadas por el Servicio de Impuestos Internos de tamaño GRANDE 3</v>
      </c>
      <c r="AJ546" s="34" t="str">
        <f t="shared" si="389"/>
        <v>Número de Empleados en Empresas del Sector Agrícola en cultivos de Papas según la Categoría de Tamaño Específica del Servicio de Impuestos Internos de Chile para el Año 2020 (empleados)</v>
      </c>
      <c r="AK546" s="35" t="str">
        <f t="shared" si="397"/>
        <v>Año 2020</v>
      </c>
      <c r="AL546" s="34" t="str">
        <f t="shared" si="397"/>
        <v>venta estimada, empresas en agricultura, cultivos, actividad económica, agricultura, ganadería</v>
      </c>
      <c r="AM546" s="36" t="str">
        <f t="shared" si="390"/>
        <v>https://analytics.zoho.com/open-view/2395394000001175301?ZOHO_CRITERIA=%224.5%22.%22Id_Categor%C3%ADa%22%3D100114001</v>
      </c>
      <c r="AN546" s="44" t="str">
        <f t="shared" si="391"/>
        <v>CHL</v>
      </c>
      <c r="AO546" s="44" t="str">
        <f t="shared" si="391"/>
        <v>País</v>
      </c>
      <c r="AP546" s="34" t="str">
        <f t="shared" si="391"/>
        <v>Número de Empleados de las empresas dedicadas a una actividad económica asociada a la agricultura o la ganadería, según tamaño de la empresa.</v>
      </c>
      <c r="AQ546" s="45">
        <f t="shared" si="391"/>
        <v>44324</v>
      </c>
      <c r="AR546" s="36" t="str">
        <f t="shared" si="391"/>
        <v>Español</v>
      </c>
      <c r="AS546" s="36" t="str">
        <f t="shared" si="391"/>
        <v>Naty</v>
      </c>
      <c r="AT546" s="40" t="str">
        <f t="shared" si="391"/>
        <v>No Aplica</v>
      </c>
      <c r="AU546" s="40" t="str">
        <f t="shared" si="391"/>
        <v>No Aplica</v>
      </c>
      <c r="AV546" s="40" t="str">
        <f t="shared" si="391"/>
        <v>No Aplica</v>
      </c>
      <c r="AW546" s="35">
        <v>100114001</v>
      </c>
      <c r="AX546" s="41" t="e">
        <f t="shared" si="392"/>
        <v>#REF!</v>
      </c>
      <c r="AY546" s="46" t="str">
        <f t="shared" si="392"/>
        <v>Fruta</v>
      </c>
      <c r="AZ546" s="40">
        <f t="shared" si="392"/>
        <v>38</v>
      </c>
      <c r="BA546" s="41" t="e">
        <f>+VLOOKUP($Z546,[4]!Temporalidad[[nombre]:[Columna1]],7,0)</f>
        <v>#REF!</v>
      </c>
      <c r="BB546" s="41" t="e">
        <f>+VLOOKUP($B546,[4]!Tipo_Gráfico[#Data],2,0)</f>
        <v>#REF!</v>
      </c>
      <c r="BC546" s="36" t="str">
        <f t="shared" si="398"/>
        <v>Servicio de Impuestos Internos , Ministerio de Hacienda, Chile</v>
      </c>
      <c r="BD546" s="35" t="e">
        <f>+VLOOKUP($AA546,[4]!unidad_medida[[nombre]:[Columna1]],2,0)</f>
        <v>#REF!</v>
      </c>
      <c r="BE546" s="40" t="str">
        <f t="shared" si="393"/>
        <v>No Aplica</v>
      </c>
      <c r="BF546" s="40" t="str">
        <f t="shared" si="393"/>
        <v>No Aplica</v>
      </c>
      <c r="BG546" s="40" t="str">
        <f t="shared" si="393"/>
        <v>No Aplica</v>
      </c>
      <c r="BH546" s="41" t="e">
        <f>+VLOOKUP($AP546,[4]!Responsables[#Data],3,0)</f>
        <v>#REF!</v>
      </c>
      <c r="BI546" s="41" t="e">
        <f>+VLOOKUP($AA546,[4]!unidad_medida[[nombre]:[Columna1]],5,0)</f>
        <v>#REF!</v>
      </c>
    </row>
    <row r="547" spans="1:61" ht="24" x14ac:dyDescent="0.35">
      <c r="A547" s="58" t="s">
        <v>250</v>
      </c>
      <c r="B547" s="58" t="s">
        <v>251</v>
      </c>
      <c r="C547" s="59">
        <v>4.4000000000000004</v>
      </c>
      <c r="D547" s="19">
        <f t="shared" si="394"/>
        <v>75</v>
      </c>
      <c r="E547" s="20" t="str">
        <f t="shared" si="400"/>
        <v>GR</v>
      </c>
      <c r="F547" s="21"/>
      <c r="G547" s="22"/>
      <c r="H547" s="22"/>
      <c r="I547" s="24">
        <v>100114002</v>
      </c>
      <c r="J547" s="23" t="s">
        <v>48</v>
      </c>
      <c r="K547" s="22"/>
      <c r="L547" s="22"/>
      <c r="M547" s="22"/>
      <c r="N547" s="22"/>
      <c r="O547" s="22"/>
      <c r="P547" s="53" t="str">
        <f t="shared" si="381"/>
        <v>Número de Empleados en Empresas del Sector Agrícola en cultivos de Camotes según la Categoría de Tamaño Específica del Servicio de Impuestos Internos de Chile para el Año 2020 (empleados)</v>
      </c>
      <c r="Q547" s="20" t="str">
        <f t="shared" si="399"/>
        <v>Gráfico 6</v>
      </c>
      <c r="R547" s="49" t="s">
        <v>183</v>
      </c>
      <c r="S547" s="50">
        <f t="shared" si="386"/>
        <v>100114002</v>
      </c>
      <c r="T547" s="28"/>
      <c r="U547" s="28"/>
      <c r="V547" s="28"/>
      <c r="W547" s="28"/>
      <c r="X547" s="28"/>
      <c r="Y547" s="28"/>
      <c r="Z547" s="25" t="str">
        <f t="shared" si="387"/>
        <v>https://analytics.zoho.com/open-view/2395394000001175301?ZOHO_CRITERIA=%224.5%22.%22Id_Categor%C3%ADa%22%3D100114002</v>
      </c>
      <c r="AA547" s="29" t="s">
        <v>184</v>
      </c>
      <c r="AB547" s="30" t="str">
        <f t="shared" si="395"/>
        <v>Chile</v>
      </c>
      <c r="AC547" s="31" t="str">
        <f t="shared" si="395"/>
        <v>Año 2020</v>
      </c>
      <c r="AD547" s="32" t="str">
        <f t="shared" si="395"/>
        <v>Número</v>
      </c>
      <c r="AE547" s="30" t="str">
        <f t="shared" si="395"/>
        <v>Empleados</v>
      </c>
      <c r="AG547" s="33" t="str">
        <f t="shared" si="388"/>
        <v>Gráfico 6</v>
      </c>
      <c r="AH547" s="34" t="str">
        <f t="shared" si="396"/>
        <v>Número Empleados Agrícultura</v>
      </c>
      <c r="AI547" s="34" t="str">
        <f t="shared" si="380"/>
        <v>Ventas Estimadas de empresas dedicadas a agricultura y/o ganadería clasificadas por el Servicio de Impuestos Internos de tamaño GRANDE 3</v>
      </c>
      <c r="AJ547" s="34" t="str">
        <f t="shared" si="389"/>
        <v>Número de Empleados en Empresas del Sector Agrícola en cultivos de Camotes según la Categoría de Tamaño Específica del Servicio de Impuestos Internos de Chile para el Año 2020 (empleados)</v>
      </c>
      <c r="AK547" s="35" t="str">
        <f t="shared" si="397"/>
        <v>Año 2020</v>
      </c>
      <c r="AL547" s="34" t="str">
        <f t="shared" si="397"/>
        <v>venta estimada, empresas en agricultura, cultivos, actividad económica, agricultura, ganadería</v>
      </c>
      <c r="AM547" s="36" t="str">
        <f t="shared" si="390"/>
        <v>https://analytics.zoho.com/open-view/2395394000001175301?ZOHO_CRITERIA=%224.5%22.%22Id_Categor%C3%ADa%22%3D100114002</v>
      </c>
      <c r="AN547" s="44" t="str">
        <f t="shared" si="391"/>
        <v>CHL</v>
      </c>
      <c r="AO547" s="44" t="str">
        <f t="shared" si="391"/>
        <v>País</v>
      </c>
      <c r="AP547" s="34" t="str">
        <f t="shared" si="391"/>
        <v>Número de Empleados de las empresas dedicadas a una actividad económica asociada a la agricultura o la ganadería, según tamaño de la empresa.</v>
      </c>
      <c r="AQ547" s="45">
        <f t="shared" si="391"/>
        <v>44324</v>
      </c>
      <c r="AR547" s="36" t="str">
        <f t="shared" si="391"/>
        <v>Español</v>
      </c>
      <c r="AS547" s="36" t="str">
        <f t="shared" si="391"/>
        <v>Naty</v>
      </c>
      <c r="AT547" s="40" t="str">
        <f t="shared" si="391"/>
        <v>No Aplica</v>
      </c>
      <c r="AU547" s="40" t="str">
        <f t="shared" si="391"/>
        <v>No Aplica</v>
      </c>
      <c r="AV547" s="40" t="str">
        <f t="shared" si="391"/>
        <v>No Aplica</v>
      </c>
      <c r="AW547" s="35">
        <v>100114002</v>
      </c>
      <c r="AX547" s="41" t="e">
        <f t="shared" si="392"/>
        <v>#REF!</v>
      </c>
      <c r="AY547" s="46" t="str">
        <f t="shared" si="392"/>
        <v>Fruta</v>
      </c>
      <c r="AZ547" s="40">
        <f t="shared" si="392"/>
        <v>38</v>
      </c>
      <c r="BA547" s="41" t="e">
        <f>+VLOOKUP($Z547,[4]!Temporalidad[[nombre]:[Columna1]],7,0)</f>
        <v>#REF!</v>
      </c>
      <c r="BB547" s="41" t="e">
        <f>+VLOOKUP($B547,[4]!Tipo_Gráfico[#Data],2,0)</f>
        <v>#REF!</v>
      </c>
      <c r="BC547" s="36" t="str">
        <f t="shared" si="398"/>
        <v>Servicio de Impuestos Internos , Ministerio de Hacienda, Chile</v>
      </c>
      <c r="BD547" s="35" t="e">
        <f>+VLOOKUP($AA547,[4]!unidad_medida[[nombre]:[Columna1]],2,0)</f>
        <v>#REF!</v>
      </c>
      <c r="BE547" s="40" t="str">
        <f t="shared" si="393"/>
        <v>No Aplica</v>
      </c>
      <c r="BF547" s="40" t="str">
        <f t="shared" si="393"/>
        <v>No Aplica</v>
      </c>
      <c r="BG547" s="40" t="str">
        <f t="shared" si="393"/>
        <v>No Aplica</v>
      </c>
      <c r="BH547" s="41" t="e">
        <f>+VLOOKUP($AP547,[4]!Responsables[#Data],3,0)</f>
        <v>#REF!</v>
      </c>
      <c r="BI547" s="41" t="e">
        <f>+VLOOKUP($AA547,[4]!unidad_medida[[nombre]:[Columna1]],5,0)</f>
        <v>#REF!</v>
      </c>
    </row>
    <row r="548" spans="1:61" ht="24" x14ac:dyDescent="0.35">
      <c r="A548" s="58" t="s">
        <v>250</v>
      </c>
      <c r="B548" s="58" t="s">
        <v>251</v>
      </c>
      <c r="C548" s="59">
        <v>4.4000000000000004</v>
      </c>
      <c r="D548" s="19">
        <f t="shared" si="394"/>
        <v>76</v>
      </c>
      <c r="E548" s="20" t="str">
        <f t="shared" si="400"/>
        <v>GR</v>
      </c>
      <c r="F548" s="21"/>
      <c r="G548" s="22"/>
      <c r="H548" s="22"/>
      <c r="I548" s="24">
        <v>100114015</v>
      </c>
      <c r="J548" s="23" t="s">
        <v>48</v>
      </c>
      <c r="K548" s="22"/>
      <c r="L548" s="22"/>
      <c r="M548" s="22"/>
      <c r="N548" s="22"/>
      <c r="O548" s="22"/>
      <c r="P548" s="53" t="str">
        <f t="shared" si="381"/>
        <v>Número de Empleados en Empresas del Sector Agrícola en cultivos de Otros tubérculos según la Categoría de Tamaño Específica del Servicio de Impuestos Internos de Chile para el Año 2020 (empleados)</v>
      </c>
      <c r="Q548" s="20" t="str">
        <f t="shared" si="399"/>
        <v>Gráfico 6</v>
      </c>
      <c r="R548" s="49" t="s">
        <v>185</v>
      </c>
      <c r="S548" s="50">
        <f t="shared" si="386"/>
        <v>100114015</v>
      </c>
      <c r="T548" s="28"/>
      <c r="U548" s="28"/>
      <c r="V548" s="28"/>
      <c r="W548" s="28"/>
      <c r="X548" s="28"/>
      <c r="Y548" s="28"/>
      <c r="Z548" s="25" t="str">
        <f t="shared" si="387"/>
        <v>https://analytics.zoho.com/open-view/2395394000001175301?ZOHO_CRITERIA=%224.5%22.%22Id_Categor%C3%ADa%22%3D100114015</v>
      </c>
      <c r="AA548" s="29" t="s">
        <v>186</v>
      </c>
      <c r="AB548" s="30" t="str">
        <f t="shared" si="395"/>
        <v>Chile</v>
      </c>
      <c r="AC548" s="31" t="str">
        <f t="shared" si="395"/>
        <v>Año 2020</v>
      </c>
      <c r="AD548" s="32" t="str">
        <f t="shared" si="395"/>
        <v>Número</v>
      </c>
      <c r="AE548" s="30" t="str">
        <f t="shared" si="395"/>
        <v>Empleados</v>
      </c>
      <c r="AG548" s="33" t="str">
        <f t="shared" si="388"/>
        <v>Gráfico 6</v>
      </c>
      <c r="AH548" s="34" t="str">
        <f t="shared" si="396"/>
        <v>Número Empleados Agrícultura</v>
      </c>
      <c r="AI548" s="34" t="str">
        <f t="shared" si="380"/>
        <v>Ventas Estimadas de empresas dedicadas a agricultura y/o ganadería clasificadas por el Servicio de Impuestos Internos de tamaño GRANDE 3</v>
      </c>
      <c r="AJ548" s="34" t="str">
        <f t="shared" si="389"/>
        <v>Número de Empleados en Empresas del Sector Agrícola en cultivos de Otros tubérculos según la Categoría de Tamaño Específica del Servicio de Impuestos Internos de Chile para el Año 2020 (empleados)</v>
      </c>
      <c r="AK548" s="35" t="str">
        <f t="shared" si="397"/>
        <v>Año 2020</v>
      </c>
      <c r="AL548" s="34" t="str">
        <f t="shared" si="397"/>
        <v>venta estimada, empresas en agricultura, cultivos, actividad económica, agricultura, ganadería</v>
      </c>
      <c r="AM548" s="36" t="str">
        <f t="shared" si="390"/>
        <v>https://analytics.zoho.com/open-view/2395394000001175301?ZOHO_CRITERIA=%224.5%22.%22Id_Categor%C3%ADa%22%3D100114015</v>
      </c>
      <c r="AN548" s="44" t="str">
        <f t="shared" si="391"/>
        <v>CHL</v>
      </c>
      <c r="AO548" s="44" t="str">
        <f t="shared" si="391"/>
        <v>País</v>
      </c>
      <c r="AP548" s="34" t="str">
        <f t="shared" si="391"/>
        <v>Número de Empleados de las empresas dedicadas a una actividad económica asociada a la agricultura o la ganadería, según tamaño de la empresa.</v>
      </c>
      <c r="AQ548" s="45">
        <f t="shared" si="391"/>
        <v>44324</v>
      </c>
      <c r="AR548" s="36" t="str">
        <f t="shared" si="391"/>
        <v>Español</v>
      </c>
      <c r="AS548" s="36" t="str">
        <f t="shared" si="391"/>
        <v>Naty</v>
      </c>
      <c r="AT548" s="40" t="str">
        <f t="shared" si="391"/>
        <v>No Aplica</v>
      </c>
      <c r="AU548" s="40" t="str">
        <f t="shared" si="391"/>
        <v>No Aplica</v>
      </c>
      <c r="AV548" s="40" t="str">
        <f t="shared" si="391"/>
        <v>No Aplica</v>
      </c>
      <c r="AW548" s="35">
        <v>100114015</v>
      </c>
      <c r="AX548" s="41" t="e">
        <f t="shared" si="392"/>
        <v>#REF!</v>
      </c>
      <c r="AY548" s="46" t="str">
        <f t="shared" si="392"/>
        <v>Fruta</v>
      </c>
      <c r="AZ548" s="40">
        <f t="shared" si="392"/>
        <v>38</v>
      </c>
      <c r="BA548" s="41" t="e">
        <f>+VLOOKUP($Z548,[4]!Temporalidad[[nombre]:[Columna1]],7,0)</f>
        <v>#REF!</v>
      </c>
      <c r="BB548" s="41" t="e">
        <f>+VLOOKUP($B548,[4]!Tipo_Gráfico[#Data],2,0)</f>
        <v>#REF!</v>
      </c>
      <c r="BC548" s="36" t="str">
        <f t="shared" si="398"/>
        <v>Servicio de Impuestos Internos , Ministerio de Hacienda, Chile</v>
      </c>
      <c r="BD548" s="35" t="e">
        <f>+VLOOKUP($AA548,[4]!unidad_medida[[nombre]:[Columna1]],2,0)</f>
        <v>#REF!</v>
      </c>
      <c r="BE548" s="40" t="str">
        <f t="shared" si="393"/>
        <v>No Aplica</v>
      </c>
      <c r="BF548" s="40" t="str">
        <f t="shared" si="393"/>
        <v>No Aplica</v>
      </c>
      <c r="BG548" s="40" t="str">
        <f t="shared" si="393"/>
        <v>No Aplica</v>
      </c>
      <c r="BH548" s="41" t="e">
        <f>+VLOOKUP($AP548,[4]!Responsables[#Data],3,0)</f>
        <v>#REF!</v>
      </c>
      <c r="BI548" s="41" t="e">
        <f>+VLOOKUP($AA548,[4]!unidad_medida[[nombre]:[Columna1]],5,0)</f>
        <v>#REF!</v>
      </c>
    </row>
    <row r="549" spans="1:61" ht="24" x14ac:dyDescent="0.35">
      <c r="A549" s="58" t="s">
        <v>250</v>
      </c>
      <c r="B549" s="58" t="s">
        <v>251</v>
      </c>
      <c r="C549" s="59">
        <v>4.4000000000000004</v>
      </c>
      <c r="D549" s="19">
        <f t="shared" si="394"/>
        <v>77</v>
      </c>
      <c r="E549" s="20" t="str">
        <f t="shared" si="400"/>
        <v>GR</v>
      </c>
      <c r="F549" s="21"/>
      <c r="G549" s="22"/>
      <c r="H549" s="22"/>
      <c r="I549" s="24">
        <v>100115001</v>
      </c>
      <c r="J549" s="23" t="s">
        <v>48</v>
      </c>
      <c r="K549" s="22"/>
      <c r="L549" s="22"/>
      <c r="M549" s="22"/>
      <c r="N549" s="22"/>
      <c r="O549" s="22"/>
      <c r="P549" s="53" t="str">
        <f t="shared" si="381"/>
        <v>Número de Empleados en Empresas del Sector Agrícola en cultivos de Semillas de hortalizas según la Categoría de Tamaño Específica del Servicio de Impuestos Internos de Chile para el Año 2020 (empleados)</v>
      </c>
      <c r="Q549" s="20" t="str">
        <f t="shared" si="399"/>
        <v>Gráfico 6</v>
      </c>
      <c r="R549" s="49" t="s">
        <v>187</v>
      </c>
      <c r="S549" s="50">
        <f t="shared" si="386"/>
        <v>100115001</v>
      </c>
      <c r="T549" s="28"/>
      <c r="U549" s="28"/>
      <c r="V549" s="28"/>
      <c r="W549" s="28"/>
      <c r="X549" s="28"/>
      <c r="Y549" s="28"/>
      <c r="Z549" s="25" t="str">
        <f t="shared" si="387"/>
        <v>https://analytics.zoho.com/open-view/2395394000001175301?ZOHO_CRITERIA=%224.5%22.%22Id_Categor%C3%ADa%22%3D100115001</v>
      </c>
      <c r="AA549" s="29" t="s">
        <v>188</v>
      </c>
      <c r="AB549" s="30" t="str">
        <f t="shared" si="395"/>
        <v>Chile</v>
      </c>
      <c r="AC549" s="31" t="str">
        <f t="shared" si="395"/>
        <v>Año 2020</v>
      </c>
      <c r="AD549" s="32" t="str">
        <f t="shared" si="395"/>
        <v>Número</v>
      </c>
      <c r="AE549" s="30" t="str">
        <f t="shared" si="395"/>
        <v>Empleados</v>
      </c>
      <c r="AG549" s="33" t="str">
        <f t="shared" si="388"/>
        <v>Gráfico 6</v>
      </c>
      <c r="AH549" s="34" t="str">
        <f t="shared" si="396"/>
        <v>Número Empleados Agrícultura</v>
      </c>
      <c r="AI549" s="34" t="str">
        <f t="shared" si="380"/>
        <v>Ventas Estimadas de empresas dedicadas a agricultura y/o ganadería clasificadas por el Servicio de Impuestos Internos de tamaño GRANDE 3</v>
      </c>
      <c r="AJ549" s="34" t="str">
        <f t="shared" si="389"/>
        <v>Número de Empleados en Empresas del Sector Agrícola en cultivos de Semillas de hortalizas según la Categoría de Tamaño Específica del Servicio de Impuestos Internos de Chile para el Año 2020 (empleados)</v>
      </c>
      <c r="AK549" s="35" t="str">
        <f t="shared" si="397"/>
        <v>Año 2020</v>
      </c>
      <c r="AL549" s="34" t="str">
        <f t="shared" si="397"/>
        <v>venta estimada, empresas en agricultura, cultivos, actividad económica, agricultura, ganadería</v>
      </c>
      <c r="AM549" s="36" t="str">
        <f t="shared" si="390"/>
        <v>https://analytics.zoho.com/open-view/2395394000001175301?ZOHO_CRITERIA=%224.5%22.%22Id_Categor%C3%ADa%22%3D100115001</v>
      </c>
      <c r="AN549" s="44" t="str">
        <f t="shared" si="391"/>
        <v>CHL</v>
      </c>
      <c r="AO549" s="44" t="str">
        <f t="shared" si="391"/>
        <v>País</v>
      </c>
      <c r="AP549" s="34" t="str">
        <f t="shared" si="391"/>
        <v>Número de Empleados de las empresas dedicadas a una actividad económica asociada a la agricultura o la ganadería, según tamaño de la empresa.</v>
      </c>
      <c r="AQ549" s="45">
        <f t="shared" si="391"/>
        <v>44324</v>
      </c>
      <c r="AR549" s="36" t="str">
        <f t="shared" si="391"/>
        <v>Español</v>
      </c>
      <c r="AS549" s="36" t="str">
        <f t="shared" si="391"/>
        <v>Naty</v>
      </c>
      <c r="AT549" s="40" t="str">
        <f t="shared" si="391"/>
        <v>No Aplica</v>
      </c>
      <c r="AU549" s="40" t="str">
        <f t="shared" si="391"/>
        <v>No Aplica</v>
      </c>
      <c r="AV549" s="40" t="str">
        <f t="shared" si="391"/>
        <v>No Aplica</v>
      </c>
      <c r="AW549" s="35">
        <v>100115001</v>
      </c>
      <c r="AX549" s="41" t="e">
        <f t="shared" si="392"/>
        <v>#REF!</v>
      </c>
      <c r="AY549" s="46" t="str">
        <f t="shared" si="392"/>
        <v>Fruta</v>
      </c>
      <c r="AZ549" s="40">
        <f t="shared" si="392"/>
        <v>38</v>
      </c>
      <c r="BA549" s="41" t="e">
        <f>+VLOOKUP($Z549,[4]!Temporalidad[[nombre]:[Columna1]],7,0)</f>
        <v>#REF!</v>
      </c>
      <c r="BB549" s="41" t="e">
        <f>+VLOOKUP($B549,[4]!Tipo_Gráfico[#Data],2,0)</f>
        <v>#REF!</v>
      </c>
      <c r="BC549" s="36" t="str">
        <f t="shared" si="398"/>
        <v>Servicio de Impuestos Internos , Ministerio de Hacienda, Chile</v>
      </c>
      <c r="BD549" s="35" t="e">
        <f>+VLOOKUP($AA549,[4]!unidad_medida[[nombre]:[Columna1]],2,0)</f>
        <v>#REF!</v>
      </c>
      <c r="BE549" s="40" t="str">
        <f t="shared" si="393"/>
        <v>No Aplica</v>
      </c>
      <c r="BF549" s="40" t="str">
        <f t="shared" si="393"/>
        <v>No Aplica</v>
      </c>
      <c r="BG549" s="40" t="str">
        <f t="shared" si="393"/>
        <v>No Aplica</v>
      </c>
      <c r="BH549" s="41" t="e">
        <f>+VLOOKUP($AP549,[4]!Responsables[#Data],3,0)</f>
        <v>#REF!</v>
      </c>
      <c r="BI549" s="41" t="e">
        <f>+VLOOKUP($AA549,[4]!unidad_medida[[nombre]:[Columna1]],5,0)</f>
        <v>#REF!</v>
      </c>
    </row>
    <row r="550" spans="1:61" ht="42" x14ac:dyDescent="0.35">
      <c r="A550" s="58" t="s">
        <v>250</v>
      </c>
      <c r="B550" s="58" t="s">
        <v>251</v>
      </c>
      <c r="C550" s="59">
        <v>4.4000000000000004</v>
      </c>
      <c r="D550" s="19">
        <f t="shared" si="394"/>
        <v>78</v>
      </c>
      <c r="E550" s="20" t="str">
        <f t="shared" si="400"/>
        <v>GR</v>
      </c>
      <c r="F550" s="21"/>
      <c r="G550" s="22"/>
      <c r="H550" s="22"/>
      <c r="I550" s="24">
        <v>100115003</v>
      </c>
      <c r="J550" s="23" t="s">
        <v>48</v>
      </c>
      <c r="K550" s="22"/>
      <c r="L550" s="22"/>
      <c r="M550" s="22"/>
      <c r="N550" s="22"/>
      <c r="O550" s="22"/>
      <c r="P550" s="53" t="str">
        <f t="shared" si="381"/>
        <v>Número de Empleados en Empresas del Sector Agrícola en cultivos de Otras semillas de cereales, legumbres y oleaginosas según la Categoría de Tamaño Específica del Servicio de Impuestos Internos de Chile para el Año 2020 (empleados)</v>
      </c>
      <c r="Q550" s="20" t="str">
        <f t="shared" si="399"/>
        <v>Gráfico 6</v>
      </c>
      <c r="R550" s="49" t="s">
        <v>189</v>
      </c>
      <c r="S550" s="50">
        <f t="shared" si="386"/>
        <v>100115003</v>
      </c>
      <c r="T550" s="28"/>
      <c r="U550" s="28"/>
      <c r="V550" s="28"/>
      <c r="W550" s="28"/>
      <c r="X550" s="28"/>
      <c r="Y550" s="28"/>
      <c r="Z550" s="25" t="str">
        <f t="shared" si="387"/>
        <v>https://analytics.zoho.com/open-view/2395394000001175301?ZOHO_CRITERIA=%224.5%22.%22Id_Categor%C3%ADa%22%3D100115003</v>
      </c>
      <c r="AA550" s="29" t="s">
        <v>190</v>
      </c>
      <c r="AB550" s="30" t="str">
        <f t="shared" si="395"/>
        <v>Chile</v>
      </c>
      <c r="AC550" s="31" t="str">
        <f t="shared" si="395"/>
        <v>Año 2020</v>
      </c>
      <c r="AD550" s="32" t="str">
        <f t="shared" si="395"/>
        <v>Número</v>
      </c>
      <c r="AE550" s="30" t="str">
        <f t="shared" si="395"/>
        <v>Empleados</v>
      </c>
      <c r="AG550" s="33" t="str">
        <f t="shared" si="388"/>
        <v>Gráfico 6</v>
      </c>
      <c r="AH550" s="34" t="str">
        <f t="shared" si="396"/>
        <v>Número Empleados Agrícultura</v>
      </c>
      <c r="AI550" s="34" t="str">
        <f t="shared" si="380"/>
        <v>Ventas Estimadas de empresas dedicadas a agricultura y/o ganadería clasificadas por el Servicio de Impuestos Internos de tamaño GRANDE 3</v>
      </c>
      <c r="AJ550" s="34" t="str">
        <f t="shared" si="389"/>
        <v>Número de Empleados en Empresas del Sector Agrícola en cultivos de Otras semillas de cereales, legumbres y oleaginosas según la Categoría de Tamaño Específica del Servicio de Impuestos Internos de Chile para el Año 2020 (empleados)</v>
      </c>
      <c r="AK550" s="35" t="str">
        <f t="shared" si="397"/>
        <v>Año 2020</v>
      </c>
      <c r="AL550" s="34" t="str">
        <f t="shared" si="397"/>
        <v>venta estimada, empresas en agricultura, cultivos, actividad económica, agricultura, ganadería</v>
      </c>
      <c r="AM550" s="36" t="str">
        <f t="shared" si="390"/>
        <v>https://analytics.zoho.com/open-view/2395394000001175301?ZOHO_CRITERIA=%224.5%22.%22Id_Categor%C3%ADa%22%3D100115003</v>
      </c>
      <c r="AN550" s="44" t="str">
        <f t="shared" si="391"/>
        <v>CHL</v>
      </c>
      <c r="AO550" s="44" t="str">
        <f t="shared" si="391"/>
        <v>País</v>
      </c>
      <c r="AP550" s="34" t="str">
        <f t="shared" si="391"/>
        <v>Número de Empleados de las empresas dedicadas a una actividad económica asociada a la agricultura o la ganadería, según tamaño de la empresa.</v>
      </c>
      <c r="AQ550" s="45">
        <f t="shared" si="391"/>
        <v>44324</v>
      </c>
      <c r="AR550" s="36" t="str">
        <f t="shared" si="391"/>
        <v>Español</v>
      </c>
      <c r="AS550" s="36" t="str">
        <f t="shared" si="391"/>
        <v>Naty</v>
      </c>
      <c r="AT550" s="40" t="str">
        <f t="shared" si="391"/>
        <v>No Aplica</v>
      </c>
      <c r="AU550" s="40" t="str">
        <f t="shared" si="391"/>
        <v>No Aplica</v>
      </c>
      <c r="AV550" s="40" t="str">
        <f t="shared" si="391"/>
        <v>No Aplica</v>
      </c>
      <c r="AW550" s="35">
        <v>100115003</v>
      </c>
      <c r="AX550" s="41" t="e">
        <f t="shared" si="392"/>
        <v>#REF!</v>
      </c>
      <c r="AY550" s="46" t="str">
        <f t="shared" si="392"/>
        <v>Fruta</v>
      </c>
      <c r="AZ550" s="40">
        <f t="shared" si="392"/>
        <v>38</v>
      </c>
      <c r="BA550" s="41" t="e">
        <f>+VLOOKUP($Z550,[4]!Temporalidad[[nombre]:[Columna1]],7,0)</f>
        <v>#REF!</v>
      </c>
      <c r="BB550" s="41" t="e">
        <f>+VLOOKUP($B550,[4]!Tipo_Gráfico[#Data],2,0)</f>
        <v>#REF!</v>
      </c>
      <c r="BC550" s="36" t="str">
        <f t="shared" si="398"/>
        <v>Servicio de Impuestos Internos , Ministerio de Hacienda, Chile</v>
      </c>
      <c r="BD550" s="35" t="e">
        <f>+VLOOKUP($AA550,[4]!unidad_medida[[nombre]:[Columna1]],2,0)</f>
        <v>#REF!</v>
      </c>
      <c r="BE550" s="40" t="str">
        <f t="shared" si="393"/>
        <v>No Aplica</v>
      </c>
      <c r="BF550" s="40" t="str">
        <f t="shared" si="393"/>
        <v>No Aplica</v>
      </c>
      <c r="BG550" s="40" t="str">
        <f t="shared" si="393"/>
        <v>No Aplica</v>
      </c>
      <c r="BH550" s="41" t="e">
        <f>+VLOOKUP($AP550,[4]!Responsables[#Data],3,0)</f>
        <v>#REF!</v>
      </c>
      <c r="BI550" s="41" t="e">
        <f>+VLOOKUP($AA550,[4]!unidad_medida[[nombre]:[Columna1]],5,0)</f>
        <v>#REF!</v>
      </c>
    </row>
    <row r="551" spans="1:61" ht="24" x14ac:dyDescent="0.35">
      <c r="A551" s="58" t="s">
        <v>250</v>
      </c>
      <c r="B551" s="58" t="s">
        <v>251</v>
      </c>
      <c r="C551" s="59">
        <v>4.4000000000000004</v>
      </c>
      <c r="D551" s="19">
        <f t="shared" si="394"/>
        <v>79</v>
      </c>
      <c r="E551" s="20" t="str">
        <f t="shared" si="400"/>
        <v>GR</v>
      </c>
      <c r="F551" s="21"/>
      <c r="G551" s="22"/>
      <c r="H551" s="22"/>
      <c r="I551" s="24">
        <v>100117002</v>
      </c>
      <c r="J551" s="23" t="s">
        <v>48</v>
      </c>
      <c r="K551" s="22"/>
      <c r="L551" s="22"/>
      <c r="M551" s="22"/>
      <c r="N551" s="22"/>
      <c r="O551" s="22"/>
      <c r="P551" s="53" t="str">
        <f t="shared" si="381"/>
        <v>Número de Empleados en Empresas del Sector Agrícola en cultivos de Plantas de fibra según la Categoría de Tamaño Específica del Servicio de Impuestos Internos de Chile para el Año 2020 (empleados)</v>
      </c>
      <c r="Q551" s="20" t="str">
        <f t="shared" si="399"/>
        <v>Gráfico 6</v>
      </c>
      <c r="R551" s="49" t="s">
        <v>191</v>
      </c>
      <c r="S551" s="50">
        <f t="shared" si="386"/>
        <v>100117002</v>
      </c>
      <c r="T551" s="28"/>
      <c r="U551" s="28"/>
      <c r="V551" s="28"/>
      <c r="W551" s="28"/>
      <c r="X551" s="28"/>
      <c r="Y551" s="28"/>
      <c r="Z551" s="25" t="str">
        <f t="shared" si="387"/>
        <v>https://analytics.zoho.com/open-view/2395394000001175301?ZOHO_CRITERIA=%224.5%22.%22Id_Categor%C3%ADa%22%3D100117002</v>
      </c>
      <c r="AA551" s="29" t="s">
        <v>192</v>
      </c>
      <c r="AB551" s="30" t="str">
        <f t="shared" si="395"/>
        <v>Chile</v>
      </c>
      <c r="AC551" s="31" t="str">
        <f t="shared" si="395"/>
        <v>Año 2020</v>
      </c>
      <c r="AD551" s="32" t="str">
        <f t="shared" si="395"/>
        <v>Número</v>
      </c>
      <c r="AE551" s="30" t="str">
        <f t="shared" si="395"/>
        <v>Empleados</v>
      </c>
      <c r="AG551" s="33" t="str">
        <f t="shared" si="388"/>
        <v>Gráfico 6</v>
      </c>
      <c r="AH551" s="34" t="str">
        <f t="shared" si="396"/>
        <v>Número Empleados Agrícultura</v>
      </c>
      <c r="AI551" s="34" t="str">
        <f t="shared" si="380"/>
        <v>Ventas Estimadas de empresas dedicadas a agricultura y/o ganadería clasificadas por el Servicio de Impuestos Internos de tamaño GRANDE 3</v>
      </c>
      <c r="AJ551" s="34" t="str">
        <f t="shared" si="389"/>
        <v>Número de Empleados en Empresas del Sector Agrícola en cultivos de Plantas de fibra según la Categoría de Tamaño Específica del Servicio de Impuestos Internos de Chile para el Año 2020 (empleados)</v>
      </c>
      <c r="AK551" s="35" t="str">
        <f t="shared" si="397"/>
        <v>Año 2020</v>
      </c>
      <c r="AL551" s="34" t="str">
        <f t="shared" si="397"/>
        <v>venta estimada, empresas en agricultura, cultivos, actividad económica, agricultura, ganadería</v>
      </c>
      <c r="AM551" s="36" t="str">
        <f t="shared" si="390"/>
        <v>https://analytics.zoho.com/open-view/2395394000001175301?ZOHO_CRITERIA=%224.5%22.%22Id_Categor%C3%ADa%22%3D100117002</v>
      </c>
      <c r="AN551" s="44" t="str">
        <f t="shared" si="391"/>
        <v>CHL</v>
      </c>
      <c r="AO551" s="44" t="str">
        <f t="shared" si="391"/>
        <v>País</v>
      </c>
      <c r="AP551" s="34" t="str">
        <f t="shared" si="391"/>
        <v>Número de Empleados de las empresas dedicadas a una actividad económica asociada a la agricultura o la ganadería, según tamaño de la empresa.</v>
      </c>
      <c r="AQ551" s="45">
        <f t="shared" si="391"/>
        <v>44324</v>
      </c>
      <c r="AR551" s="36" t="str">
        <f t="shared" si="391"/>
        <v>Español</v>
      </c>
      <c r="AS551" s="36" t="str">
        <f t="shared" si="391"/>
        <v>Naty</v>
      </c>
      <c r="AT551" s="40" t="str">
        <f t="shared" si="391"/>
        <v>No Aplica</v>
      </c>
      <c r="AU551" s="40" t="str">
        <f t="shared" si="391"/>
        <v>No Aplica</v>
      </c>
      <c r="AV551" s="40" t="str">
        <f t="shared" si="391"/>
        <v>No Aplica</v>
      </c>
      <c r="AW551" s="35">
        <v>100117002</v>
      </c>
      <c r="AX551" s="41" t="e">
        <f t="shared" si="392"/>
        <v>#REF!</v>
      </c>
      <c r="AY551" s="46" t="str">
        <f t="shared" si="392"/>
        <v>Fruta</v>
      </c>
      <c r="AZ551" s="40">
        <f t="shared" si="392"/>
        <v>38</v>
      </c>
      <c r="BA551" s="41" t="e">
        <f>+VLOOKUP($Z551,[4]!Temporalidad[[nombre]:[Columna1]],7,0)</f>
        <v>#REF!</v>
      </c>
      <c r="BB551" s="41" t="e">
        <f>+VLOOKUP($B551,[4]!Tipo_Gráfico[#Data],2,0)</f>
        <v>#REF!</v>
      </c>
      <c r="BC551" s="36" t="str">
        <f t="shared" si="398"/>
        <v>Servicio de Impuestos Internos , Ministerio de Hacienda, Chile</v>
      </c>
      <c r="BD551" s="35" t="e">
        <f>+VLOOKUP($AA551,[4]!unidad_medida[[nombre]:[Columna1]],2,0)</f>
        <v>#REF!</v>
      </c>
      <c r="BE551" s="40" t="str">
        <f t="shared" si="393"/>
        <v>No Aplica</v>
      </c>
      <c r="BF551" s="40" t="str">
        <f t="shared" si="393"/>
        <v>No Aplica</v>
      </c>
      <c r="BG551" s="40" t="str">
        <f t="shared" si="393"/>
        <v>No Aplica</v>
      </c>
      <c r="BH551" s="41" t="e">
        <f>+VLOOKUP($AP551,[4]!Responsables[#Data],3,0)</f>
        <v>#REF!</v>
      </c>
      <c r="BI551" s="41" t="e">
        <f>+VLOOKUP($AA551,[4]!unidad_medida[[nombre]:[Columna1]],5,0)</f>
        <v>#REF!</v>
      </c>
    </row>
    <row r="552" spans="1:61" ht="24" x14ac:dyDescent="0.35">
      <c r="A552" s="58" t="s">
        <v>250</v>
      </c>
      <c r="B552" s="58" t="s">
        <v>251</v>
      </c>
      <c r="C552" s="59">
        <v>4.4000000000000004</v>
      </c>
      <c r="D552" s="19">
        <f t="shared" si="394"/>
        <v>80</v>
      </c>
      <c r="E552" s="20" t="str">
        <f t="shared" si="400"/>
        <v>GR</v>
      </c>
      <c r="F552" s="21"/>
      <c r="G552" s="22"/>
      <c r="H552" s="22"/>
      <c r="I552" s="24">
        <v>100117005</v>
      </c>
      <c r="J552" s="23" t="s">
        <v>48</v>
      </c>
      <c r="K552" s="22"/>
      <c r="L552" s="22"/>
      <c r="M552" s="22"/>
      <c r="N552" s="22"/>
      <c r="O552" s="22"/>
      <c r="P552" s="53" t="str">
        <f t="shared" si="381"/>
        <v>Número de Empleados en Empresas del Sector Agrícola en cultivos de Flores según la Categoría de Tamaño Específica del Servicio de Impuestos Internos de Chile para el Año 2020 (empleados)</v>
      </c>
      <c r="Q552" s="20" t="str">
        <f t="shared" si="399"/>
        <v>Gráfico 6</v>
      </c>
      <c r="R552" s="49" t="s">
        <v>193</v>
      </c>
      <c r="S552" s="50">
        <f t="shared" si="386"/>
        <v>100117005</v>
      </c>
      <c r="T552" s="28"/>
      <c r="U552" s="28"/>
      <c r="V552" s="28"/>
      <c r="W552" s="28"/>
      <c r="X552" s="28"/>
      <c r="Y552" s="28"/>
      <c r="Z552" s="25" t="str">
        <f t="shared" si="387"/>
        <v>https://analytics.zoho.com/open-view/2395394000001175301?ZOHO_CRITERIA=%224.5%22.%22Id_Categor%C3%ADa%22%3D100117005</v>
      </c>
      <c r="AA552" s="29" t="s">
        <v>194</v>
      </c>
      <c r="AB552" s="30" t="str">
        <f t="shared" si="395"/>
        <v>Chile</v>
      </c>
      <c r="AC552" s="31" t="str">
        <f t="shared" si="395"/>
        <v>Año 2020</v>
      </c>
      <c r="AD552" s="32" t="str">
        <f t="shared" si="395"/>
        <v>Número</v>
      </c>
      <c r="AE552" s="30" t="str">
        <f t="shared" si="395"/>
        <v>Empleados</v>
      </c>
      <c r="AG552" s="33" t="str">
        <f t="shared" si="388"/>
        <v>Gráfico 6</v>
      </c>
      <c r="AH552" s="34" t="str">
        <f t="shared" si="396"/>
        <v>Número Empleados Agrícultura</v>
      </c>
      <c r="AI552" s="34" t="str">
        <f t="shared" si="380"/>
        <v>Ventas Estimadas de empresas dedicadas a agricultura y/o ganadería clasificadas por el Servicio de Impuestos Internos de tamaño GRANDE 3</v>
      </c>
      <c r="AJ552" s="34" t="str">
        <f t="shared" si="389"/>
        <v>Número de Empleados en Empresas del Sector Agrícola en cultivos de Flores según la Categoría de Tamaño Específica del Servicio de Impuestos Internos de Chile para el Año 2020 (empleados)</v>
      </c>
      <c r="AK552" s="35" t="str">
        <f t="shared" si="397"/>
        <v>Año 2020</v>
      </c>
      <c r="AL552" s="34" t="str">
        <f t="shared" si="397"/>
        <v>venta estimada, empresas en agricultura, cultivos, actividad económica, agricultura, ganadería</v>
      </c>
      <c r="AM552" s="36" t="str">
        <f t="shared" si="390"/>
        <v>https://analytics.zoho.com/open-view/2395394000001175301?ZOHO_CRITERIA=%224.5%22.%22Id_Categor%C3%ADa%22%3D100117005</v>
      </c>
      <c r="AN552" s="44" t="str">
        <f t="shared" si="391"/>
        <v>CHL</v>
      </c>
      <c r="AO552" s="44" t="str">
        <f t="shared" si="391"/>
        <v>País</v>
      </c>
      <c r="AP552" s="34" t="str">
        <f t="shared" si="391"/>
        <v>Número de Empleados de las empresas dedicadas a una actividad económica asociada a la agricultura o la ganadería, según tamaño de la empresa.</v>
      </c>
      <c r="AQ552" s="45">
        <f t="shared" si="391"/>
        <v>44324</v>
      </c>
      <c r="AR552" s="36" t="str">
        <f t="shared" si="391"/>
        <v>Español</v>
      </c>
      <c r="AS552" s="36" t="str">
        <f t="shared" si="391"/>
        <v>Naty</v>
      </c>
      <c r="AT552" s="40" t="str">
        <f t="shared" si="391"/>
        <v>No Aplica</v>
      </c>
      <c r="AU552" s="40" t="str">
        <f t="shared" si="391"/>
        <v>No Aplica</v>
      </c>
      <c r="AV552" s="40" t="str">
        <f t="shared" si="391"/>
        <v>No Aplica</v>
      </c>
      <c r="AW552" s="35">
        <v>100117005</v>
      </c>
      <c r="AX552" s="41" t="e">
        <f t="shared" si="392"/>
        <v>#REF!</v>
      </c>
      <c r="AY552" s="46" t="str">
        <f t="shared" si="392"/>
        <v>Fruta</v>
      </c>
      <c r="AZ552" s="40">
        <f t="shared" si="392"/>
        <v>38</v>
      </c>
      <c r="BA552" s="41" t="e">
        <f>+VLOOKUP($Z552,[4]!Temporalidad[[nombre]:[Columna1]],7,0)</f>
        <v>#REF!</v>
      </c>
      <c r="BB552" s="41" t="e">
        <f>+VLOOKUP($B552,[4]!Tipo_Gráfico[#Data],2,0)</f>
        <v>#REF!</v>
      </c>
      <c r="BC552" s="36" t="str">
        <f t="shared" si="398"/>
        <v>Servicio de Impuestos Internos , Ministerio de Hacienda, Chile</v>
      </c>
      <c r="BD552" s="35" t="e">
        <f>+VLOOKUP($AA552,[4]!unidad_medida[[nombre]:[Columna1]],2,0)</f>
        <v>#REF!</v>
      </c>
      <c r="BE552" s="40" t="str">
        <f t="shared" si="393"/>
        <v>No Aplica</v>
      </c>
      <c r="BF552" s="40" t="str">
        <f t="shared" si="393"/>
        <v>No Aplica</v>
      </c>
      <c r="BG552" s="40" t="str">
        <f t="shared" si="393"/>
        <v>No Aplica</v>
      </c>
      <c r="BH552" s="41" t="e">
        <f>+VLOOKUP($AP552,[4]!Responsables[#Data],3,0)</f>
        <v>#REF!</v>
      </c>
      <c r="BI552" s="41" t="e">
        <f>+VLOOKUP($AA552,[4]!unidad_medida[[nombre]:[Columna1]],5,0)</f>
        <v>#REF!</v>
      </c>
    </row>
    <row r="553" spans="1:61" ht="42" x14ac:dyDescent="0.35">
      <c r="A553" s="58" t="s">
        <v>250</v>
      </c>
      <c r="B553" s="58" t="s">
        <v>251</v>
      </c>
      <c r="C553" s="59">
        <v>4.4000000000000004</v>
      </c>
      <c r="D553" s="19">
        <f t="shared" si="394"/>
        <v>81</v>
      </c>
      <c r="E553" s="20" t="str">
        <f t="shared" si="400"/>
        <v>GR</v>
      </c>
      <c r="F553" s="21"/>
      <c r="G553" s="22"/>
      <c r="H553" s="22"/>
      <c r="I553" s="24">
        <v>100117006</v>
      </c>
      <c r="J553" s="23" t="s">
        <v>48</v>
      </c>
      <c r="K553" s="22"/>
      <c r="L553" s="22"/>
      <c r="M553" s="22"/>
      <c r="N553" s="22"/>
      <c r="O553" s="22"/>
      <c r="P553" s="53" t="str">
        <f t="shared" si="381"/>
        <v>Número de Empleados en Empresas del Sector Agrícola en cultivos de Forraje en praderas mejoradas o sembradas según la Categoría de Tamaño Específica del Servicio de Impuestos Internos de Chile para el Año 2020 (empleados)</v>
      </c>
      <c r="Q553" s="20" t="str">
        <f t="shared" si="399"/>
        <v>Gráfico 6</v>
      </c>
      <c r="R553" s="49" t="s">
        <v>195</v>
      </c>
      <c r="S553" s="50">
        <f t="shared" si="386"/>
        <v>100117006</v>
      </c>
      <c r="T553" s="28"/>
      <c r="U553" s="28"/>
      <c r="V553" s="28"/>
      <c r="W553" s="28"/>
      <c r="X553" s="28"/>
      <c r="Y553" s="28"/>
      <c r="Z553" s="25" t="str">
        <f t="shared" si="387"/>
        <v>https://analytics.zoho.com/open-view/2395394000001175301?ZOHO_CRITERIA=%224.5%22.%22Id_Categor%C3%ADa%22%3D100117006</v>
      </c>
      <c r="AA553" s="29" t="s">
        <v>196</v>
      </c>
      <c r="AB553" s="30" t="str">
        <f t="shared" si="395"/>
        <v>Chile</v>
      </c>
      <c r="AC553" s="31" t="str">
        <f t="shared" si="395"/>
        <v>Año 2020</v>
      </c>
      <c r="AD553" s="32" t="str">
        <f t="shared" si="395"/>
        <v>Número</v>
      </c>
      <c r="AE553" s="30" t="str">
        <f t="shared" si="395"/>
        <v>Empleados</v>
      </c>
      <c r="AG553" s="33" t="str">
        <f t="shared" si="388"/>
        <v>Gráfico 6</v>
      </c>
      <c r="AH553" s="34" t="str">
        <f t="shared" si="396"/>
        <v>Número Empleados Agrícultura</v>
      </c>
      <c r="AI553" s="34" t="str">
        <f t="shared" si="380"/>
        <v>Ventas Estimadas de empresas dedicadas a agricultura y/o ganadería clasificadas por el Servicio de Impuestos Internos de tamaño GRANDE 3</v>
      </c>
      <c r="AJ553" s="34" t="str">
        <f t="shared" si="389"/>
        <v>Número de Empleados en Empresas del Sector Agrícola en cultivos de Forraje en praderas mejoradas o sembradas según la Categoría de Tamaño Específica del Servicio de Impuestos Internos de Chile para el Año 2020 (empleados)</v>
      </c>
      <c r="AK553" s="35" t="str">
        <f t="shared" si="397"/>
        <v>Año 2020</v>
      </c>
      <c r="AL553" s="34" t="str">
        <f t="shared" si="397"/>
        <v>venta estimada, empresas en agricultura, cultivos, actividad económica, agricultura, ganadería</v>
      </c>
      <c r="AM553" s="36" t="str">
        <f t="shared" si="390"/>
        <v>https://analytics.zoho.com/open-view/2395394000001175301?ZOHO_CRITERIA=%224.5%22.%22Id_Categor%C3%ADa%22%3D100117006</v>
      </c>
      <c r="AN553" s="44" t="str">
        <f t="shared" si="391"/>
        <v>CHL</v>
      </c>
      <c r="AO553" s="44" t="str">
        <f t="shared" si="391"/>
        <v>País</v>
      </c>
      <c r="AP553" s="34" t="str">
        <f t="shared" si="391"/>
        <v>Número de Empleados de las empresas dedicadas a una actividad económica asociada a la agricultura o la ganadería, según tamaño de la empresa.</v>
      </c>
      <c r="AQ553" s="45">
        <f t="shared" si="391"/>
        <v>44324</v>
      </c>
      <c r="AR553" s="36" t="str">
        <f t="shared" si="391"/>
        <v>Español</v>
      </c>
      <c r="AS553" s="36" t="str">
        <f t="shared" si="391"/>
        <v>Naty</v>
      </c>
      <c r="AT553" s="40" t="str">
        <f t="shared" si="391"/>
        <v>No Aplica</v>
      </c>
      <c r="AU553" s="40" t="str">
        <f t="shared" si="391"/>
        <v>No Aplica</v>
      </c>
      <c r="AV553" s="40" t="str">
        <f t="shared" si="391"/>
        <v>No Aplica</v>
      </c>
      <c r="AW553" s="35">
        <v>100117006</v>
      </c>
      <c r="AX553" s="41" t="e">
        <f t="shared" si="392"/>
        <v>#REF!</v>
      </c>
      <c r="AY553" s="46" t="str">
        <f t="shared" si="392"/>
        <v>Fruta</v>
      </c>
      <c r="AZ553" s="40">
        <f t="shared" si="392"/>
        <v>38</v>
      </c>
      <c r="BA553" s="41" t="e">
        <f>+VLOOKUP($Z553,[4]!Temporalidad[[nombre]:[Columna1]],7,0)</f>
        <v>#REF!</v>
      </c>
      <c r="BB553" s="41" t="e">
        <f>+VLOOKUP($B553,[4]!Tipo_Gráfico[#Data],2,0)</f>
        <v>#REF!</v>
      </c>
      <c r="BC553" s="36" t="str">
        <f t="shared" si="398"/>
        <v>Servicio de Impuestos Internos , Ministerio de Hacienda, Chile</v>
      </c>
      <c r="BD553" s="35" t="e">
        <f>+VLOOKUP($AA553,[4]!unidad_medida[[nombre]:[Columna1]],2,0)</f>
        <v>#REF!</v>
      </c>
      <c r="BE553" s="40" t="str">
        <f t="shared" si="393"/>
        <v>No Aplica</v>
      </c>
      <c r="BF553" s="40" t="str">
        <f t="shared" si="393"/>
        <v>No Aplica</v>
      </c>
      <c r="BG553" s="40" t="str">
        <f t="shared" si="393"/>
        <v>No Aplica</v>
      </c>
      <c r="BH553" s="41" t="e">
        <f>+VLOOKUP($AP553,[4]!Responsables[#Data],3,0)</f>
        <v>#REF!</v>
      </c>
      <c r="BI553" s="41" t="e">
        <f>+VLOOKUP($AA553,[4]!unidad_medida[[nombre]:[Columna1]],5,0)</f>
        <v>#REF!</v>
      </c>
    </row>
    <row r="554" spans="1:61" ht="24" x14ac:dyDescent="0.35">
      <c r="A554" s="58" t="s">
        <v>250</v>
      </c>
      <c r="B554" s="58" t="s">
        <v>251</v>
      </c>
      <c r="C554" s="59">
        <v>4.4000000000000004</v>
      </c>
      <c r="D554" s="19">
        <f t="shared" si="394"/>
        <v>82</v>
      </c>
      <c r="E554" s="20" t="str">
        <f t="shared" si="400"/>
        <v>GR</v>
      </c>
      <c r="F554" s="21"/>
      <c r="G554" s="22"/>
      <c r="H554" s="24">
        <v>100110</v>
      </c>
      <c r="I554" s="22"/>
      <c r="J554" s="23" t="s">
        <v>48</v>
      </c>
      <c r="K554" s="22"/>
      <c r="L554" s="22"/>
      <c r="M554" s="22"/>
      <c r="N554" s="22"/>
      <c r="O554" s="22"/>
      <c r="P554" s="53" t="str">
        <f>+"Ventas Estimadas de Empresas del Sector Agrícola en cultivos de "&amp;R554&amp;"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554" s="20" t="s">
        <v>197</v>
      </c>
      <c r="R554" s="47" t="s">
        <v>136</v>
      </c>
      <c r="S554" s="48">
        <f>+H554</f>
        <v>100110</v>
      </c>
      <c r="T554" s="28"/>
      <c r="U554" s="28"/>
      <c r="V554" s="28"/>
      <c r="W554" s="28"/>
      <c r="X554" s="28"/>
      <c r="Y554" s="28"/>
      <c r="Z554" s="25" t="str">
        <f>+"https://analytics.zoho.com/open-view/2395394000001175328?ZOHO_CRITERIA=%224.5%22.%22Id_Producto%22%3D"&amp;S554</f>
        <v>https://analytics.zoho.com/open-view/2395394000001175328?ZOHO_CRITERIA=%224.5%22.%22Id_Producto%22%3D100110</v>
      </c>
      <c r="AA554" s="29" t="s">
        <v>198</v>
      </c>
      <c r="AB554" s="30" t="str">
        <f t="shared" si="395"/>
        <v>Chile</v>
      </c>
      <c r="AC554" s="31" t="str">
        <f t="shared" si="395"/>
        <v>Año 2020</v>
      </c>
      <c r="AD554" s="32" t="s">
        <v>106</v>
      </c>
      <c r="AE554" s="30" t="s">
        <v>107</v>
      </c>
      <c r="AG554" s="33" t="str">
        <f t="shared" si="388"/>
        <v>Gráfico 7</v>
      </c>
      <c r="AH554" s="34" t="s">
        <v>108</v>
      </c>
      <c r="AI554" s="34" t="s">
        <v>199</v>
      </c>
      <c r="AJ554" s="34" t="str">
        <f t="shared" si="389"/>
        <v>Ventas Estimadas de Empresas del Sector Agrícola en cultivos de Legumbres según la Categoría de Tamaño Específica del Servicio de Impuestos Internos de Chile para el Año 2020 (USD)</v>
      </c>
      <c r="AK554" s="35" t="str">
        <f t="shared" si="397"/>
        <v>Año 2020</v>
      </c>
      <c r="AL554" s="34" t="str">
        <f t="shared" si="397"/>
        <v>venta estimada, empresas en agricultura, cultivos, actividad económica, agricultura, ganadería</v>
      </c>
      <c r="AM554" s="36" t="str">
        <f t="shared" si="390"/>
        <v>https://analytics.zoho.com/open-view/2395394000001175328?ZOHO_CRITERIA=%224.5%22.%22Id_Producto%22%3D100110</v>
      </c>
      <c r="AN554" s="44" t="str">
        <f t="shared" ref="AN554:AZ569" si="401">+AN553</f>
        <v>CHL</v>
      </c>
      <c r="AO554" s="44" t="str">
        <f t="shared" si="401"/>
        <v>País</v>
      </c>
      <c r="AP554" s="34" t="str">
        <f t="shared" si="401"/>
        <v>Número de Empleados de las empresas dedicadas a una actividad económica asociada a la agricultura o la ganadería, según tamaño de la empresa.</v>
      </c>
      <c r="AQ554" s="45">
        <f t="shared" si="401"/>
        <v>44324</v>
      </c>
      <c r="AR554" s="36" t="str">
        <f t="shared" si="401"/>
        <v>Español</v>
      </c>
      <c r="AS554" s="36" t="str">
        <f t="shared" si="401"/>
        <v>Naty</v>
      </c>
      <c r="AT554" s="40" t="str">
        <f t="shared" si="401"/>
        <v>No Aplica</v>
      </c>
      <c r="AU554" s="40" t="str">
        <f t="shared" si="401"/>
        <v>No Aplica</v>
      </c>
      <c r="AV554" s="40" t="str">
        <f t="shared" si="401"/>
        <v>No Aplica</v>
      </c>
      <c r="AW554" s="35">
        <f t="shared" si="401"/>
        <v>100117006</v>
      </c>
      <c r="AX554" s="41" t="e">
        <f t="shared" si="401"/>
        <v>#REF!</v>
      </c>
      <c r="AY554" s="46" t="str">
        <f t="shared" si="401"/>
        <v>Fruta</v>
      </c>
      <c r="AZ554" s="40">
        <f t="shared" si="401"/>
        <v>38</v>
      </c>
      <c r="BA554" s="41" t="e">
        <f>+VLOOKUP($Z554,[4]!Temporalidad[[nombre]:[Columna1]],7,0)</f>
        <v>#REF!</v>
      </c>
      <c r="BB554" s="41" t="e">
        <f>+VLOOKUP($B554,[4]!Tipo_Gráfico[#Data],2,0)</f>
        <v>#REF!</v>
      </c>
      <c r="BC554" s="36" t="str">
        <f t="shared" si="398"/>
        <v>Servicio de Impuestos Internos , Ministerio de Hacienda, Chile</v>
      </c>
      <c r="BD554" s="35" t="e">
        <f>+VLOOKUP($AA554,[4]!unidad_medida[[nombre]:[Columna1]],2,0)</f>
        <v>#REF!</v>
      </c>
      <c r="BE554" s="40" t="str">
        <f t="shared" ref="BE554:BG569" si="402">+BE553</f>
        <v>No Aplica</v>
      </c>
      <c r="BF554" s="40" t="str">
        <f t="shared" si="402"/>
        <v>No Aplica</v>
      </c>
      <c r="BG554" s="40" t="str">
        <f t="shared" si="402"/>
        <v>No Aplica</v>
      </c>
      <c r="BH554" s="41" t="e">
        <f>+VLOOKUP($AP554,[4]!Responsables[#Data],3,0)</f>
        <v>#REF!</v>
      </c>
      <c r="BI554" s="41" t="e">
        <f>+VLOOKUP($AA554,[4]!unidad_medida[[nombre]:[Columna1]],5,0)</f>
        <v>#REF!</v>
      </c>
    </row>
    <row r="555" spans="1:61" ht="24" x14ac:dyDescent="0.35">
      <c r="A555" s="58" t="s">
        <v>250</v>
      </c>
      <c r="B555" s="58" t="s">
        <v>251</v>
      </c>
      <c r="C555" s="59">
        <v>4.4000000000000004</v>
      </c>
      <c r="D555" s="19">
        <f t="shared" si="394"/>
        <v>83</v>
      </c>
      <c r="E555" s="20" t="str">
        <f t="shared" si="400"/>
        <v>GR</v>
      </c>
      <c r="F555" s="21"/>
      <c r="G555" s="22"/>
      <c r="H555" s="24">
        <v>100111</v>
      </c>
      <c r="I555" s="22"/>
      <c r="J555" s="23" t="s">
        <v>48</v>
      </c>
      <c r="K555" s="22"/>
      <c r="L555" s="22"/>
      <c r="M555" s="22"/>
      <c r="N555" s="22"/>
      <c r="O555" s="22"/>
      <c r="P555" s="53" t="str">
        <f t="shared" ref="P555:P582" si="403">+"Ventas Estimadas de Empresas del Sector Agrícola en cultivos de "&amp;R555&amp;"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555" s="20" t="str">
        <f t="shared" si="399"/>
        <v>Gráfico 7</v>
      </c>
      <c r="R555" s="47" t="s">
        <v>140</v>
      </c>
      <c r="S555" s="48">
        <f t="shared" ref="S555:S560" si="404">+H555</f>
        <v>100111</v>
      </c>
      <c r="T555" s="28"/>
      <c r="U555" s="28"/>
      <c r="V555" s="28"/>
      <c r="W555" s="28"/>
      <c r="X555" s="28"/>
      <c r="Y555" s="28"/>
      <c r="Z555" s="25" t="str">
        <f t="shared" ref="Z555:Z560" si="405">+"https://analytics.zoho.com/open-view/2395394000001175328?ZOHO_CRITERIA=%224.5%22.%22Id_Producto%22%3D"&amp;S555</f>
        <v>https://analytics.zoho.com/open-view/2395394000001175328?ZOHO_CRITERIA=%224.5%22.%22Id_Producto%22%3D100111</v>
      </c>
      <c r="AA555" s="29" t="s">
        <v>200</v>
      </c>
      <c r="AB555" s="30" t="str">
        <f t="shared" ref="AB555:AE570" si="406">+AB554</f>
        <v>Chile</v>
      </c>
      <c r="AC555" s="31" t="str">
        <f t="shared" si="406"/>
        <v>Año 2020</v>
      </c>
      <c r="AD555" s="32" t="str">
        <f t="shared" si="406"/>
        <v>Dólar USA</v>
      </c>
      <c r="AE555" s="30" t="str">
        <f t="shared" si="406"/>
        <v>Ventas</v>
      </c>
      <c r="AG555" s="33" t="str">
        <f t="shared" si="388"/>
        <v>Gráfico 7</v>
      </c>
      <c r="AH555" s="34" t="str">
        <f t="shared" si="396"/>
        <v>Ventas Estimadas Agricultura</v>
      </c>
      <c r="AI555" s="34" t="str">
        <f t="shared" si="380"/>
        <v>Ventas estimadas de empresas dedicadas a agricultura y/o ganadería</v>
      </c>
      <c r="AJ555" s="34" t="str">
        <f t="shared" si="389"/>
        <v>Ventas Estimadas de Empresas del Sector Agrícola en cultivos de Cereales según la Categoría de Tamaño Específica del Servicio de Impuestos Internos de Chile para el Año 2020 (USD)</v>
      </c>
      <c r="AK555" s="35" t="str">
        <f t="shared" ref="AK555:AL570" si="407">+AK554</f>
        <v>Año 2020</v>
      </c>
      <c r="AL555" s="34" t="str">
        <f t="shared" si="407"/>
        <v>venta estimada, empresas en agricultura, cultivos, actividad económica, agricultura, ganadería</v>
      </c>
      <c r="AM555" s="36" t="str">
        <f t="shared" si="390"/>
        <v>https://analytics.zoho.com/open-view/2395394000001175328?ZOHO_CRITERIA=%224.5%22.%22Id_Producto%22%3D100111</v>
      </c>
      <c r="AN555" s="44" t="str">
        <f t="shared" si="401"/>
        <v>CHL</v>
      </c>
      <c r="AO555" s="44" t="str">
        <f t="shared" si="401"/>
        <v>País</v>
      </c>
      <c r="AP555" s="34" t="str">
        <f t="shared" si="401"/>
        <v>Número de Empleados de las empresas dedicadas a una actividad económica asociada a la agricultura o la ganadería, según tamaño de la empresa.</v>
      </c>
      <c r="AQ555" s="45">
        <f t="shared" si="401"/>
        <v>44324</v>
      </c>
      <c r="AR555" s="36" t="str">
        <f t="shared" si="401"/>
        <v>Español</v>
      </c>
      <c r="AS555" s="36" t="str">
        <f t="shared" si="401"/>
        <v>Naty</v>
      </c>
      <c r="AT555" s="40" t="str">
        <f t="shared" si="401"/>
        <v>No Aplica</v>
      </c>
      <c r="AU555" s="40" t="str">
        <f t="shared" si="401"/>
        <v>No Aplica</v>
      </c>
      <c r="AV555" s="40" t="str">
        <f t="shared" si="401"/>
        <v>No Aplica</v>
      </c>
      <c r="AW555" s="35">
        <f t="shared" si="401"/>
        <v>100117006</v>
      </c>
      <c r="AX555" s="41" t="e">
        <f t="shared" si="401"/>
        <v>#REF!</v>
      </c>
      <c r="AY555" s="46" t="str">
        <f t="shared" si="401"/>
        <v>Fruta</v>
      </c>
      <c r="AZ555" s="40">
        <f t="shared" si="401"/>
        <v>38</v>
      </c>
      <c r="BA555" s="41" t="e">
        <f>+VLOOKUP($Z555,[4]!Temporalidad[[nombre]:[Columna1]],7,0)</f>
        <v>#REF!</v>
      </c>
      <c r="BB555" s="41" t="e">
        <f>+VLOOKUP($B555,[4]!Tipo_Gráfico[#Data],2,0)</f>
        <v>#REF!</v>
      </c>
      <c r="BC555" s="36" t="str">
        <f t="shared" si="398"/>
        <v>Servicio de Impuestos Internos , Ministerio de Hacienda, Chile</v>
      </c>
      <c r="BD555" s="35" t="e">
        <f>+VLOOKUP($AA555,[4]!unidad_medida[[nombre]:[Columna1]],2,0)</f>
        <v>#REF!</v>
      </c>
      <c r="BE555" s="40" t="str">
        <f t="shared" si="402"/>
        <v>No Aplica</v>
      </c>
      <c r="BF555" s="40" t="str">
        <f t="shared" si="402"/>
        <v>No Aplica</v>
      </c>
      <c r="BG555" s="40" t="str">
        <f t="shared" si="402"/>
        <v>No Aplica</v>
      </c>
      <c r="BH555" s="41" t="e">
        <f>+VLOOKUP($AP555,[4]!Responsables[#Data],3,0)</f>
        <v>#REF!</v>
      </c>
      <c r="BI555" s="41" t="e">
        <f>+VLOOKUP($AA555,[4]!unidad_medida[[nombre]:[Columna1]],5,0)</f>
        <v>#REF!</v>
      </c>
    </row>
    <row r="556" spans="1:61" ht="24" x14ac:dyDescent="0.35">
      <c r="A556" s="58" t="s">
        <v>250</v>
      </c>
      <c r="B556" s="58" t="s">
        <v>251</v>
      </c>
      <c r="C556" s="59">
        <v>4.4000000000000004</v>
      </c>
      <c r="D556" s="19">
        <f t="shared" si="394"/>
        <v>84</v>
      </c>
      <c r="E556" s="20" t="str">
        <f t="shared" si="400"/>
        <v>GR</v>
      </c>
      <c r="F556" s="21"/>
      <c r="G556" s="22"/>
      <c r="H556" s="24">
        <v>100112</v>
      </c>
      <c r="I556" s="22"/>
      <c r="J556" s="23" t="s">
        <v>48</v>
      </c>
      <c r="K556" s="22"/>
      <c r="L556" s="22"/>
      <c r="M556" s="22"/>
      <c r="N556" s="22"/>
      <c r="O556" s="22"/>
      <c r="P556" s="53" t="str">
        <f t="shared" si="403"/>
        <v>Ventas Estimadas de Empresas del Sector Agrícola en cultivos de Hortalizas según la Categoría de Tamaño Específica del Servicio de Impuestos Internos de Chile para el Año 2020 (USD)</v>
      </c>
      <c r="Q556" s="20" t="str">
        <f t="shared" si="399"/>
        <v>Gráfico 7</v>
      </c>
      <c r="R556" s="47" t="s">
        <v>142</v>
      </c>
      <c r="S556" s="48">
        <f t="shared" si="404"/>
        <v>100112</v>
      </c>
      <c r="T556" s="28"/>
      <c r="U556" s="28"/>
      <c r="V556" s="28"/>
      <c r="W556" s="28"/>
      <c r="X556" s="28"/>
      <c r="Y556" s="28"/>
      <c r="Z556" s="25" t="str">
        <f t="shared" si="405"/>
        <v>https://analytics.zoho.com/open-view/2395394000001175328?ZOHO_CRITERIA=%224.5%22.%22Id_Producto%22%3D100112</v>
      </c>
      <c r="AA556" s="29" t="s">
        <v>201</v>
      </c>
      <c r="AB556" s="30" t="str">
        <f t="shared" si="406"/>
        <v>Chile</v>
      </c>
      <c r="AC556" s="31" t="str">
        <f t="shared" si="406"/>
        <v>Año 2020</v>
      </c>
      <c r="AD556" s="32" t="str">
        <f t="shared" si="406"/>
        <v>Dólar USA</v>
      </c>
      <c r="AE556" s="30" t="str">
        <f t="shared" si="406"/>
        <v>Ventas</v>
      </c>
      <c r="AG556" s="33" t="str">
        <f t="shared" si="388"/>
        <v>Gráfico 7</v>
      </c>
      <c r="AH556" s="34" t="str">
        <f t="shared" si="396"/>
        <v>Ventas Estimadas Agricultura</v>
      </c>
      <c r="AI556" s="34" t="str">
        <f t="shared" si="380"/>
        <v>Ventas estimadas de empresas dedicadas a agricultura y/o ganadería</v>
      </c>
      <c r="AJ556" s="34" t="str">
        <f t="shared" si="389"/>
        <v>Ventas Estimadas de Empresas del Sector Agrícola en cultivos de Hortalizas según la Categoría de Tamaño Específica del Servicio de Impuestos Internos de Chile para el Año 2020 (USD)</v>
      </c>
      <c r="AK556" s="35" t="str">
        <f t="shared" si="407"/>
        <v>Año 2020</v>
      </c>
      <c r="AL556" s="34" t="str">
        <f t="shared" si="407"/>
        <v>venta estimada, empresas en agricultura, cultivos, actividad económica, agricultura, ganadería</v>
      </c>
      <c r="AM556" s="36" t="str">
        <f t="shared" si="390"/>
        <v>https://analytics.zoho.com/open-view/2395394000001175328?ZOHO_CRITERIA=%224.5%22.%22Id_Producto%22%3D100112</v>
      </c>
      <c r="AN556" s="44" t="str">
        <f t="shared" si="401"/>
        <v>CHL</v>
      </c>
      <c r="AO556" s="44" t="str">
        <f t="shared" si="401"/>
        <v>País</v>
      </c>
      <c r="AP556" s="34" t="str">
        <f t="shared" si="401"/>
        <v>Número de Empleados de las empresas dedicadas a una actividad económica asociada a la agricultura o la ganadería, según tamaño de la empresa.</v>
      </c>
      <c r="AQ556" s="45">
        <f t="shared" si="401"/>
        <v>44324</v>
      </c>
      <c r="AR556" s="36" t="str">
        <f t="shared" si="401"/>
        <v>Español</v>
      </c>
      <c r="AS556" s="36" t="str">
        <f t="shared" si="401"/>
        <v>Naty</v>
      </c>
      <c r="AT556" s="40" t="str">
        <f t="shared" si="401"/>
        <v>No Aplica</v>
      </c>
      <c r="AU556" s="40" t="str">
        <f t="shared" si="401"/>
        <v>No Aplica</v>
      </c>
      <c r="AV556" s="40" t="str">
        <f t="shared" si="401"/>
        <v>No Aplica</v>
      </c>
      <c r="AW556" s="35">
        <f t="shared" si="401"/>
        <v>100117006</v>
      </c>
      <c r="AX556" s="41" t="e">
        <f t="shared" si="401"/>
        <v>#REF!</v>
      </c>
      <c r="AY556" s="46" t="str">
        <f t="shared" si="401"/>
        <v>Fruta</v>
      </c>
      <c r="AZ556" s="40">
        <f t="shared" si="401"/>
        <v>38</v>
      </c>
      <c r="BA556" s="41" t="e">
        <f>+VLOOKUP($Z556,[4]!Temporalidad[[nombre]:[Columna1]],7,0)</f>
        <v>#REF!</v>
      </c>
      <c r="BB556" s="41" t="e">
        <f>+VLOOKUP($B556,[4]!Tipo_Gráfico[#Data],2,0)</f>
        <v>#REF!</v>
      </c>
      <c r="BC556" s="36" t="str">
        <f t="shared" si="398"/>
        <v>Servicio de Impuestos Internos , Ministerio de Hacienda, Chile</v>
      </c>
      <c r="BD556" s="35" t="e">
        <f>+VLOOKUP($AA556,[4]!unidad_medida[[nombre]:[Columna1]],2,0)</f>
        <v>#REF!</v>
      </c>
      <c r="BE556" s="40" t="str">
        <f t="shared" si="402"/>
        <v>No Aplica</v>
      </c>
      <c r="BF556" s="40" t="str">
        <f t="shared" si="402"/>
        <v>No Aplica</v>
      </c>
      <c r="BG556" s="40" t="str">
        <f t="shared" si="402"/>
        <v>No Aplica</v>
      </c>
      <c r="BH556" s="41" t="e">
        <f>+VLOOKUP($AP556,[4]!Responsables[#Data],3,0)</f>
        <v>#REF!</v>
      </c>
      <c r="BI556" s="41" t="e">
        <f>+VLOOKUP($AA556,[4]!unidad_medida[[nombre]:[Columna1]],5,0)</f>
        <v>#REF!</v>
      </c>
    </row>
    <row r="557" spans="1:61" ht="24" x14ac:dyDescent="0.35">
      <c r="A557" s="58" t="s">
        <v>250</v>
      </c>
      <c r="B557" s="58" t="s">
        <v>251</v>
      </c>
      <c r="C557" s="59">
        <v>4.4000000000000004</v>
      </c>
      <c r="D557" s="19">
        <f t="shared" si="394"/>
        <v>85</v>
      </c>
      <c r="E557" s="20" t="s">
        <v>47</v>
      </c>
      <c r="F557" s="21"/>
      <c r="G557" s="22"/>
      <c r="H557" s="24">
        <v>100113</v>
      </c>
      <c r="I557" s="22"/>
      <c r="J557" s="23" t="s">
        <v>48</v>
      </c>
      <c r="K557" s="22"/>
      <c r="L557" s="22"/>
      <c r="M557" s="22"/>
      <c r="N557" s="22"/>
      <c r="O557" s="22"/>
      <c r="P557" s="53" t="str">
        <f t="shared" si="403"/>
        <v>Ventas Estimadas de Empresas del Sector Agrícola en cultivos de Industriales según la Categoría de Tamaño Específica del Servicio de Impuestos Internos de Chile para el Año 2020 (USD)</v>
      </c>
      <c r="Q557" s="20" t="s">
        <v>197</v>
      </c>
      <c r="R557" s="47" t="s">
        <v>144</v>
      </c>
      <c r="S557" s="48">
        <f t="shared" si="404"/>
        <v>100113</v>
      </c>
      <c r="T557" s="28"/>
      <c r="U557" s="28"/>
      <c r="V557" s="28"/>
      <c r="W557" s="28"/>
      <c r="X557" s="28"/>
      <c r="Y557" s="28"/>
      <c r="Z557" s="25" t="str">
        <f t="shared" si="405"/>
        <v>https://analytics.zoho.com/open-view/2395394000001175328?ZOHO_CRITERIA=%224.5%22.%22Id_Producto%22%3D100113</v>
      </c>
      <c r="AA557" s="29" t="s">
        <v>202</v>
      </c>
      <c r="AB557" s="30" t="str">
        <f t="shared" si="406"/>
        <v>Chile</v>
      </c>
      <c r="AC557" s="31" t="str">
        <f t="shared" si="406"/>
        <v>Año 2020</v>
      </c>
      <c r="AD557" s="32" t="str">
        <f t="shared" si="406"/>
        <v>Dólar USA</v>
      </c>
      <c r="AE557" s="30" t="str">
        <f t="shared" si="406"/>
        <v>Ventas</v>
      </c>
      <c r="AG557" s="33" t="str">
        <f t="shared" si="388"/>
        <v>Gráfico 7</v>
      </c>
      <c r="AH557" s="34" t="str">
        <f t="shared" si="396"/>
        <v>Ventas Estimadas Agricultura</v>
      </c>
      <c r="AI557" s="34" t="str">
        <f t="shared" si="380"/>
        <v>Ventas estimadas de empresas dedicadas a agricultura y/o ganadería</v>
      </c>
      <c r="AJ557" s="34" t="str">
        <f t="shared" si="389"/>
        <v>Ventas Estimadas de Empresas del Sector Agrícola en cultivos de Industriales según la Categoría de Tamaño Específica del Servicio de Impuestos Internos de Chile para el Año 2020 (USD)</v>
      </c>
      <c r="AK557" s="35" t="str">
        <f t="shared" si="407"/>
        <v>Año 2020</v>
      </c>
      <c r="AL557" s="34" t="str">
        <f t="shared" si="407"/>
        <v>venta estimada, empresas en agricultura, cultivos, actividad económica, agricultura, ganadería</v>
      </c>
      <c r="AM557" s="36" t="str">
        <f t="shared" si="390"/>
        <v>https://analytics.zoho.com/open-view/2395394000001175328?ZOHO_CRITERIA=%224.5%22.%22Id_Producto%22%3D100113</v>
      </c>
      <c r="AN557" s="44" t="str">
        <f t="shared" si="401"/>
        <v>CHL</v>
      </c>
      <c r="AO557" s="44" t="str">
        <f t="shared" si="401"/>
        <v>País</v>
      </c>
      <c r="AP557" s="34" t="str">
        <f t="shared" si="401"/>
        <v>Número de Empleados de las empresas dedicadas a una actividad económica asociada a la agricultura o la ganadería, según tamaño de la empresa.</v>
      </c>
      <c r="AQ557" s="45">
        <f t="shared" si="401"/>
        <v>44324</v>
      </c>
      <c r="AR557" s="36" t="str">
        <f t="shared" si="401"/>
        <v>Español</v>
      </c>
      <c r="AS557" s="36" t="str">
        <f t="shared" si="401"/>
        <v>Naty</v>
      </c>
      <c r="AT557" s="40" t="str">
        <f t="shared" si="401"/>
        <v>No Aplica</v>
      </c>
      <c r="AU557" s="40" t="str">
        <f t="shared" si="401"/>
        <v>No Aplica</v>
      </c>
      <c r="AV557" s="40" t="str">
        <f t="shared" si="401"/>
        <v>No Aplica</v>
      </c>
      <c r="AW557" s="35">
        <f t="shared" si="401"/>
        <v>100117006</v>
      </c>
      <c r="AX557" s="41" t="e">
        <f t="shared" si="401"/>
        <v>#REF!</v>
      </c>
      <c r="AY557" s="46" t="str">
        <f t="shared" si="401"/>
        <v>Fruta</v>
      </c>
      <c r="AZ557" s="40">
        <f t="shared" si="401"/>
        <v>38</v>
      </c>
      <c r="BA557" s="41" t="e">
        <f>+VLOOKUP($Z557,[4]!Temporalidad[[nombre]:[Columna1]],7,0)</f>
        <v>#REF!</v>
      </c>
      <c r="BB557" s="41" t="e">
        <f>+VLOOKUP($B557,[4]!Tipo_Gráfico[#Data],2,0)</f>
        <v>#REF!</v>
      </c>
      <c r="BC557" s="36" t="str">
        <f t="shared" si="398"/>
        <v>Servicio de Impuestos Internos , Ministerio de Hacienda, Chile</v>
      </c>
      <c r="BD557" s="35" t="e">
        <f>+VLOOKUP($AA557,[4]!unidad_medida[[nombre]:[Columna1]],2,0)</f>
        <v>#REF!</v>
      </c>
      <c r="BE557" s="40" t="str">
        <f t="shared" si="402"/>
        <v>No Aplica</v>
      </c>
      <c r="BF557" s="40" t="str">
        <f t="shared" si="402"/>
        <v>No Aplica</v>
      </c>
      <c r="BG557" s="40" t="str">
        <f t="shared" si="402"/>
        <v>No Aplica</v>
      </c>
      <c r="BH557" s="41" t="e">
        <f>+VLOOKUP($AP557,[4]!Responsables[#Data],3,0)</f>
        <v>#REF!</v>
      </c>
      <c r="BI557" s="41" t="e">
        <f>+VLOOKUP($AA557,[4]!unidad_medida[[nombre]:[Columna1]],5,0)</f>
        <v>#REF!</v>
      </c>
    </row>
    <row r="558" spans="1:61" ht="24" x14ac:dyDescent="0.35">
      <c r="A558" s="58" t="s">
        <v>250</v>
      </c>
      <c r="B558" s="58" t="s">
        <v>251</v>
      </c>
      <c r="C558" s="59">
        <v>4.4000000000000004</v>
      </c>
      <c r="D558" s="19">
        <f t="shared" si="394"/>
        <v>86</v>
      </c>
      <c r="E558" s="20" t="str">
        <f>+E557</f>
        <v>GR</v>
      </c>
      <c r="F558" s="21"/>
      <c r="G558" s="22"/>
      <c r="H558" s="24">
        <v>100114</v>
      </c>
      <c r="I558" s="22"/>
      <c r="J558" s="23" t="s">
        <v>48</v>
      </c>
      <c r="K558" s="22"/>
      <c r="L558" s="22"/>
      <c r="M558" s="22"/>
      <c r="N558" s="22"/>
      <c r="O558" s="22"/>
      <c r="P558" s="53" t="str">
        <f t="shared" si="403"/>
        <v>Ventas Estimadas de Empresas del Sector Agrícola en cultivos de Tubérculos según la Categoría de Tamaño Específica del Servicio de Impuestos Internos de Chile para el Año 2020 (USD)</v>
      </c>
      <c r="Q558" s="20" t="str">
        <f t="shared" ref="Q558:Q570" si="408">+Q557</f>
        <v>Gráfico 7</v>
      </c>
      <c r="R558" s="47" t="s">
        <v>146</v>
      </c>
      <c r="S558" s="48">
        <f t="shared" si="404"/>
        <v>100114</v>
      </c>
      <c r="T558" s="28"/>
      <c r="U558" s="28"/>
      <c r="V558" s="28"/>
      <c r="W558" s="28"/>
      <c r="X558" s="28"/>
      <c r="Y558" s="28"/>
      <c r="Z558" s="25" t="str">
        <f t="shared" si="405"/>
        <v>https://analytics.zoho.com/open-view/2395394000001175328?ZOHO_CRITERIA=%224.5%22.%22Id_Producto%22%3D100114</v>
      </c>
      <c r="AA558" s="29" t="s">
        <v>203</v>
      </c>
      <c r="AB558" s="30" t="str">
        <f t="shared" si="406"/>
        <v>Chile</v>
      </c>
      <c r="AC558" s="31" t="str">
        <f t="shared" si="406"/>
        <v>Año 2020</v>
      </c>
      <c r="AD558" s="32" t="str">
        <f t="shared" si="406"/>
        <v>Dólar USA</v>
      </c>
      <c r="AE558" s="30" t="str">
        <f t="shared" si="406"/>
        <v>Ventas</v>
      </c>
      <c r="AG558" s="33" t="str">
        <f t="shared" si="388"/>
        <v>Gráfico 7</v>
      </c>
      <c r="AH558" s="34" t="str">
        <f t="shared" si="396"/>
        <v>Ventas Estimadas Agricultura</v>
      </c>
      <c r="AI558" s="34" t="str">
        <f t="shared" si="380"/>
        <v>Ventas estimadas de empresas dedicadas a agricultura y/o ganadería</v>
      </c>
      <c r="AJ558" s="34" t="str">
        <f t="shared" si="389"/>
        <v>Ventas Estimadas de Empresas del Sector Agrícola en cultivos de Tubérculos según la Categoría de Tamaño Específica del Servicio de Impuestos Internos de Chile para el Año 2020 (USD)</v>
      </c>
      <c r="AK558" s="35" t="str">
        <f t="shared" si="407"/>
        <v>Año 2020</v>
      </c>
      <c r="AL558" s="34" t="str">
        <f t="shared" si="407"/>
        <v>venta estimada, empresas en agricultura, cultivos, actividad económica, agricultura, ganadería</v>
      </c>
      <c r="AM558" s="36" t="str">
        <f t="shared" si="390"/>
        <v>https://analytics.zoho.com/open-view/2395394000001175328?ZOHO_CRITERIA=%224.5%22.%22Id_Producto%22%3D100114</v>
      </c>
      <c r="AN558" s="44" t="str">
        <f t="shared" si="401"/>
        <v>CHL</v>
      </c>
      <c r="AO558" s="44" t="str">
        <f t="shared" si="401"/>
        <v>País</v>
      </c>
      <c r="AP558" s="34" t="str">
        <f t="shared" si="401"/>
        <v>Número de Empleados de las empresas dedicadas a una actividad económica asociada a la agricultura o la ganadería, según tamaño de la empresa.</v>
      </c>
      <c r="AQ558" s="45">
        <f t="shared" si="401"/>
        <v>44324</v>
      </c>
      <c r="AR558" s="36" t="str">
        <f t="shared" si="401"/>
        <v>Español</v>
      </c>
      <c r="AS558" s="36" t="str">
        <f t="shared" si="401"/>
        <v>Naty</v>
      </c>
      <c r="AT558" s="40" t="str">
        <f t="shared" si="401"/>
        <v>No Aplica</v>
      </c>
      <c r="AU558" s="40" t="str">
        <f t="shared" si="401"/>
        <v>No Aplica</v>
      </c>
      <c r="AV558" s="40" t="str">
        <f t="shared" si="401"/>
        <v>No Aplica</v>
      </c>
      <c r="AW558" s="35">
        <f t="shared" si="401"/>
        <v>100117006</v>
      </c>
      <c r="AX558" s="41" t="e">
        <f t="shared" si="401"/>
        <v>#REF!</v>
      </c>
      <c r="AY558" s="46" t="str">
        <f t="shared" si="401"/>
        <v>Fruta</v>
      </c>
      <c r="AZ558" s="40">
        <f t="shared" si="401"/>
        <v>38</v>
      </c>
      <c r="BA558" s="41" t="e">
        <f>+VLOOKUP($Z558,[4]!Temporalidad[[nombre]:[Columna1]],7,0)</f>
        <v>#REF!</v>
      </c>
      <c r="BB558" s="41" t="e">
        <f>+VLOOKUP($B558,[4]!Tipo_Gráfico[#Data],2,0)</f>
        <v>#REF!</v>
      </c>
      <c r="BC558" s="36" t="str">
        <f t="shared" si="398"/>
        <v>Servicio de Impuestos Internos , Ministerio de Hacienda, Chile</v>
      </c>
      <c r="BD558" s="35" t="e">
        <f>+VLOOKUP($AA558,[4]!unidad_medida[[nombre]:[Columna1]],2,0)</f>
        <v>#REF!</v>
      </c>
      <c r="BE558" s="40" t="str">
        <f t="shared" si="402"/>
        <v>No Aplica</v>
      </c>
      <c r="BF558" s="40" t="str">
        <f t="shared" si="402"/>
        <v>No Aplica</v>
      </c>
      <c r="BG558" s="40" t="str">
        <f t="shared" si="402"/>
        <v>No Aplica</v>
      </c>
      <c r="BH558" s="41" t="e">
        <f>+VLOOKUP($AP558,[4]!Responsables[#Data],3,0)</f>
        <v>#REF!</v>
      </c>
      <c r="BI558" s="41" t="e">
        <f>+VLOOKUP($AA558,[4]!unidad_medida[[nombre]:[Columna1]],5,0)</f>
        <v>#REF!</v>
      </c>
    </row>
    <row r="559" spans="1:61" ht="24" x14ac:dyDescent="0.35">
      <c r="A559" s="58" t="s">
        <v>250</v>
      </c>
      <c r="B559" s="58" t="s">
        <v>251</v>
      </c>
      <c r="C559" s="59">
        <v>4.4000000000000004</v>
      </c>
      <c r="D559" s="19">
        <f t="shared" si="394"/>
        <v>87</v>
      </c>
      <c r="E559" s="20" t="str">
        <f t="shared" ref="E559:E570" si="409">+E558</f>
        <v>GR</v>
      </c>
      <c r="F559" s="21"/>
      <c r="G559" s="22"/>
      <c r="H559" s="24">
        <v>100115</v>
      </c>
      <c r="I559" s="22"/>
      <c r="J559" s="23" t="s">
        <v>48</v>
      </c>
      <c r="K559" s="22"/>
      <c r="L559" s="22"/>
      <c r="M559" s="22"/>
      <c r="N559" s="22"/>
      <c r="O559" s="22"/>
      <c r="P559" s="53" t="str">
        <f t="shared" si="403"/>
        <v>Ventas Estimadas de Empresas del Sector Agrícola en cultivos de Semillas según la Categoría de Tamaño Específica del Servicio de Impuestos Internos de Chile para el Año 2020 (USD)</v>
      </c>
      <c r="Q559" s="20" t="str">
        <f t="shared" si="408"/>
        <v>Gráfico 7</v>
      </c>
      <c r="R559" s="47" t="s">
        <v>148</v>
      </c>
      <c r="S559" s="48">
        <f t="shared" si="404"/>
        <v>100115</v>
      </c>
      <c r="T559" s="28"/>
      <c r="U559" s="28"/>
      <c r="V559" s="28"/>
      <c r="W559" s="28"/>
      <c r="X559" s="28"/>
      <c r="Y559" s="28"/>
      <c r="Z559" s="25" t="str">
        <f t="shared" si="405"/>
        <v>https://analytics.zoho.com/open-view/2395394000001175328?ZOHO_CRITERIA=%224.5%22.%22Id_Producto%22%3D100115</v>
      </c>
      <c r="AA559" s="29" t="s">
        <v>204</v>
      </c>
      <c r="AB559" s="30" t="str">
        <f t="shared" si="406"/>
        <v>Chile</v>
      </c>
      <c r="AC559" s="31" t="str">
        <f t="shared" si="406"/>
        <v>Año 2020</v>
      </c>
      <c r="AD559" s="32" t="str">
        <f t="shared" si="406"/>
        <v>Dólar USA</v>
      </c>
      <c r="AE559" s="30" t="str">
        <f t="shared" si="406"/>
        <v>Ventas</v>
      </c>
      <c r="AG559" s="33" t="str">
        <f t="shared" si="388"/>
        <v>Gráfico 7</v>
      </c>
      <c r="AH559" s="34" t="str">
        <f t="shared" si="396"/>
        <v>Ventas Estimadas Agricultura</v>
      </c>
      <c r="AI559" s="34" t="str">
        <f t="shared" si="380"/>
        <v>Ventas estimadas de empresas dedicadas a agricultura y/o ganadería</v>
      </c>
      <c r="AJ559" s="34" t="str">
        <f t="shared" si="389"/>
        <v>Ventas Estimadas de Empresas del Sector Agrícola en cultivos de Semillas según la Categoría de Tamaño Específica del Servicio de Impuestos Internos de Chile para el Año 2020 (USD)</v>
      </c>
      <c r="AK559" s="35" t="str">
        <f t="shared" si="407"/>
        <v>Año 2020</v>
      </c>
      <c r="AL559" s="34" t="str">
        <f t="shared" si="407"/>
        <v>venta estimada, empresas en agricultura, cultivos, actividad económica, agricultura, ganadería</v>
      </c>
      <c r="AM559" s="36" t="str">
        <f t="shared" si="390"/>
        <v>https://analytics.zoho.com/open-view/2395394000001175328?ZOHO_CRITERIA=%224.5%22.%22Id_Producto%22%3D100115</v>
      </c>
      <c r="AN559" s="44" t="str">
        <f t="shared" si="401"/>
        <v>CHL</v>
      </c>
      <c r="AO559" s="44" t="str">
        <f t="shared" si="401"/>
        <v>País</v>
      </c>
      <c r="AP559" s="34" t="str">
        <f t="shared" si="401"/>
        <v>Número de Empleados de las empresas dedicadas a una actividad económica asociada a la agricultura o la ganadería, según tamaño de la empresa.</v>
      </c>
      <c r="AQ559" s="45">
        <f t="shared" si="401"/>
        <v>44324</v>
      </c>
      <c r="AR559" s="36" t="str">
        <f t="shared" si="401"/>
        <v>Español</v>
      </c>
      <c r="AS559" s="36" t="str">
        <f t="shared" si="401"/>
        <v>Naty</v>
      </c>
      <c r="AT559" s="40" t="str">
        <f t="shared" si="401"/>
        <v>No Aplica</v>
      </c>
      <c r="AU559" s="40" t="str">
        <f t="shared" si="401"/>
        <v>No Aplica</v>
      </c>
      <c r="AV559" s="40" t="str">
        <f t="shared" si="401"/>
        <v>No Aplica</v>
      </c>
      <c r="AW559" s="35">
        <f t="shared" si="401"/>
        <v>100117006</v>
      </c>
      <c r="AX559" s="41" t="e">
        <f t="shared" si="401"/>
        <v>#REF!</v>
      </c>
      <c r="AY559" s="46" t="str">
        <f t="shared" si="401"/>
        <v>Fruta</v>
      </c>
      <c r="AZ559" s="40">
        <f t="shared" si="401"/>
        <v>38</v>
      </c>
      <c r="BA559" s="41" t="e">
        <f>+VLOOKUP($Z559,[4]!Temporalidad[[nombre]:[Columna1]],7,0)</f>
        <v>#REF!</v>
      </c>
      <c r="BB559" s="41" t="e">
        <f>+VLOOKUP($B559,[4]!Tipo_Gráfico[#Data],2,0)</f>
        <v>#REF!</v>
      </c>
      <c r="BC559" s="36" t="str">
        <f t="shared" si="398"/>
        <v>Servicio de Impuestos Internos , Ministerio de Hacienda, Chile</v>
      </c>
      <c r="BD559" s="35" t="e">
        <f>+VLOOKUP($AA559,[4]!unidad_medida[[nombre]:[Columna1]],2,0)</f>
        <v>#REF!</v>
      </c>
      <c r="BE559" s="40" t="str">
        <f t="shared" si="402"/>
        <v>No Aplica</v>
      </c>
      <c r="BF559" s="40" t="str">
        <f t="shared" si="402"/>
        <v>No Aplica</v>
      </c>
      <c r="BG559" s="40" t="str">
        <f t="shared" si="402"/>
        <v>No Aplica</v>
      </c>
      <c r="BH559" s="41" t="e">
        <f>+VLOOKUP($AP559,[4]!Responsables[#Data],3,0)</f>
        <v>#REF!</v>
      </c>
      <c r="BI559" s="41" t="e">
        <f>+VLOOKUP($AA559,[4]!unidad_medida[[nombre]:[Columna1]],5,0)</f>
        <v>#REF!</v>
      </c>
    </row>
    <row r="560" spans="1:61" ht="24" x14ac:dyDescent="0.35">
      <c r="A560" s="58" t="s">
        <v>250</v>
      </c>
      <c r="B560" s="58" t="s">
        <v>251</v>
      </c>
      <c r="C560" s="59">
        <v>4.4000000000000004</v>
      </c>
      <c r="D560" s="19">
        <f t="shared" si="394"/>
        <v>88</v>
      </c>
      <c r="E560" s="20" t="str">
        <f t="shared" si="409"/>
        <v>GR</v>
      </c>
      <c r="F560" s="21"/>
      <c r="G560" s="22"/>
      <c r="H560" s="24">
        <v>100117</v>
      </c>
      <c r="I560" s="22"/>
      <c r="J560" s="23" t="s">
        <v>48</v>
      </c>
      <c r="K560" s="22"/>
      <c r="L560" s="22"/>
      <c r="M560" s="22"/>
      <c r="N560" s="22"/>
      <c r="O560" s="22"/>
      <c r="P560" s="53" t="str">
        <f t="shared" si="403"/>
        <v>Ventas Estimadas de Empresas del Sector Agrícola en cultivos de Plantas y forraje según la Categoría de Tamaño Específica del Servicio de Impuestos Internos de Chile para el Año 2020 (USD)</v>
      </c>
      <c r="Q560" s="20" t="str">
        <f t="shared" si="408"/>
        <v>Gráfico 7</v>
      </c>
      <c r="R560" s="47" t="s">
        <v>150</v>
      </c>
      <c r="S560" s="48">
        <f t="shared" si="404"/>
        <v>100117</v>
      </c>
      <c r="T560" s="28"/>
      <c r="U560" s="28"/>
      <c r="V560" s="28"/>
      <c r="W560" s="28"/>
      <c r="X560" s="28"/>
      <c r="Y560" s="28"/>
      <c r="Z560" s="25" t="str">
        <f t="shared" si="405"/>
        <v>https://analytics.zoho.com/open-view/2395394000001175328?ZOHO_CRITERIA=%224.5%22.%22Id_Producto%22%3D100117</v>
      </c>
      <c r="AA560" s="29" t="s">
        <v>205</v>
      </c>
      <c r="AB560" s="30" t="str">
        <f t="shared" si="406"/>
        <v>Chile</v>
      </c>
      <c r="AC560" s="31" t="str">
        <f t="shared" si="406"/>
        <v>Año 2020</v>
      </c>
      <c r="AD560" s="32" t="str">
        <f t="shared" si="406"/>
        <v>Dólar USA</v>
      </c>
      <c r="AE560" s="30" t="str">
        <f t="shared" si="406"/>
        <v>Ventas</v>
      </c>
      <c r="AG560" s="33" t="str">
        <f t="shared" si="388"/>
        <v>Gráfico 7</v>
      </c>
      <c r="AH560" s="34" t="str">
        <f t="shared" si="396"/>
        <v>Ventas Estimadas Agricultura</v>
      </c>
      <c r="AI560" s="34" t="str">
        <f t="shared" si="380"/>
        <v>Ventas estimadas de empresas dedicadas a agricultura y/o ganadería</v>
      </c>
      <c r="AJ560" s="34" t="str">
        <f t="shared" si="389"/>
        <v>Ventas Estimadas de Empresas del Sector Agrícola en cultivos de Plantas y forraje según la Categoría de Tamaño Específica del Servicio de Impuestos Internos de Chile para el Año 2020 (USD)</v>
      </c>
      <c r="AK560" s="35" t="str">
        <f t="shared" si="407"/>
        <v>Año 2020</v>
      </c>
      <c r="AL560" s="34" t="str">
        <f t="shared" si="407"/>
        <v>venta estimada, empresas en agricultura, cultivos, actividad económica, agricultura, ganadería</v>
      </c>
      <c r="AM560" s="36" t="str">
        <f t="shared" si="390"/>
        <v>https://analytics.zoho.com/open-view/2395394000001175328?ZOHO_CRITERIA=%224.5%22.%22Id_Producto%22%3D100117</v>
      </c>
      <c r="AN560" s="44" t="str">
        <f t="shared" si="401"/>
        <v>CHL</v>
      </c>
      <c r="AO560" s="44" t="str">
        <f t="shared" si="401"/>
        <v>País</v>
      </c>
      <c r="AP560" s="34" t="str">
        <f t="shared" si="401"/>
        <v>Número de Empleados de las empresas dedicadas a una actividad económica asociada a la agricultura o la ganadería, según tamaño de la empresa.</v>
      </c>
      <c r="AQ560" s="45">
        <f t="shared" si="401"/>
        <v>44324</v>
      </c>
      <c r="AR560" s="36" t="str">
        <f t="shared" si="401"/>
        <v>Español</v>
      </c>
      <c r="AS560" s="36" t="str">
        <f t="shared" si="401"/>
        <v>Naty</v>
      </c>
      <c r="AT560" s="40" t="str">
        <f t="shared" si="401"/>
        <v>No Aplica</v>
      </c>
      <c r="AU560" s="40" t="str">
        <f t="shared" si="401"/>
        <v>No Aplica</v>
      </c>
      <c r="AV560" s="40" t="str">
        <f t="shared" si="401"/>
        <v>No Aplica</v>
      </c>
      <c r="AW560" s="35">
        <f t="shared" si="401"/>
        <v>100117006</v>
      </c>
      <c r="AX560" s="41" t="e">
        <f t="shared" si="401"/>
        <v>#REF!</v>
      </c>
      <c r="AY560" s="46" t="str">
        <f t="shared" si="401"/>
        <v>Fruta</v>
      </c>
      <c r="AZ560" s="40">
        <f t="shared" si="401"/>
        <v>38</v>
      </c>
      <c r="BA560" s="41" t="e">
        <f>+VLOOKUP($Z560,[4]!Temporalidad[[nombre]:[Columna1]],7,0)</f>
        <v>#REF!</v>
      </c>
      <c r="BB560" s="41" t="e">
        <f>+VLOOKUP($B560,[4]!Tipo_Gráfico[#Data],2,0)</f>
        <v>#REF!</v>
      </c>
      <c r="BC560" s="36" t="str">
        <f t="shared" si="398"/>
        <v>Servicio de Impuestos Internos , Ministerio de Hacienda, Chile</v>
      </c>
      <c r="BD560" s="35" t="e">
        <f>+VLOOKUP($AA560,[4]!unidad_medida[[nombre]:[Columna1]],2,0)</f>
        <v>#REF!</v>
      </c>
      <c r="BE560" s="40" t="str">
        <f t="shared" si="402"/>
        <v>No Aplica</v>
      </c>
      <c r="BF560" s="40" t="str">
        <f t="shared" si="402"/>
        <v>No Aplica</v>
      </c>
      <c r="BG560" s="40" t="str">
        <f t="shared" si="402"/>
        <v>No Aplica</v>
      </c>
      <c r="BH560" s="41" t="e">
        <f>+VLOOKUP($AP560,[4]!Responsables[#Data],3,0)</f>
        <v>#REF!</v>
      </c>
      <c r="BI560" s="41" t="e">
        <f>+VLOOKUP($AA560,[4]!unidad_medida[[nombre]:[Columna1]],5,0)</f>
        <v>#REF!</v>
      </c>
    </row>
    <row r="561" spans="1:61" ht="24" x14ac:dyDescent="0.35">
      <c r="A561" s="58" t="s">
        <v>250</v>
      </c>
      <c r="B561" s="58" t="s">
        <v>251</v>
      </c>
      <c r="C561" s="59">
        <v>4.4000000000000004</v>
      </c>
      <c r="D561" s="19">
        <f t="shared" si="394"/>
        <v>89</v>
      </c>
      <c r="E561" s="20" t="str">
        <f t="shared" si="409"/>
        <v>GR</v>
      </c>
      <c r="F561" s="21"/>
      <c r="G561" s="22"/>
      <c r="H561" s="22"/>
      <c r="I561" s="24">
        <v>100110002</v>
      </c>
      <c r="J561" s="23" t="s">
        <v>48</v>
      </c>
      <c r="K561" s="22"/>
      <c r="L561" s="22"/>
      <c r="M561" s="22"/>
      <c r="N561" s="22"/>
      <c r="O561" s="22"/>
      <c r="P561" s="53" t="str">
        <f t="shared" si="403"/>
        <v>Ventas Estimadas de Empresas del Sector Agrícola en cultivos de Porotos según la Categoría de Tamaño Específica del Servicio de Impuestos Internos de Chile para el Año 2020 (USD)</v>
      </c>
      <c r="Q561" s="20" t="s">
        <v>206</v>
      </c>
      <c r="R561" s="49" t="s">
        <v>153</v>
      </c>
      <c r="S561" s="50">
        <f>+I561</f>
        <v>100110002</v>
      </c>
      <c r="T561" s="28"/>
      <c r="U561" s="28"/>
      <c r="V561" s="28"/>
      <c r="W561" s="28"/>
      <c r="X561" s="28"/>
      <c r="Y561" s="28"/>
      <c r="Z561" s="25" t="str">
        <f>+"https://analytics.zoho.com/open-view/2395394000001175359?ZOHO_CRITERIA=%224.5%22.%22Id_Categor%C3%ADa%22%3D"&amp;S561</f>
        <v>https://analytics.zoho.com/open-view/2395394000001175359?ZOHO_CRITERIA=%224.5%22.%22Id_Categor%C3%ADa%22%3D100110002</v>
      </c>
      <c r="AA561" s="29" t="s">
        <v>207</v>
      </c>
      <c r="AB561" s="30" t="str">
        <f t="shared" si="406"/>
        <v>Chile</v>
      </c>
      <c r="AC561" s="31" t="str">
        <f t="shared" si="406"/>
        <v>Año 2020</v>
      </c>
      <c r="AD561" s="32" t="str">
        <f t="shared" si="406"/>
        <v>Dólar USA</v>
      </c>
      <c r="AE561" s="30" t="str">
        <f t="shared" si="406"/>
        <v>Ventas</v>
      </c>
      <c r="AG561" s="33" t="str">
        <f t="shared" si="388"/>
        <v>Gráfico 8</v>
      </c>
      <c r="AH561" s="34" t="str">
        <f t="shared" si="396"/>
        <v>Ventas Estimadas Agricultura</v>
      </c>
      <c r="AI561" s="34" t="str">
        <f t="shared" si="380"/>
        <v>Ventas estimadas de empresas dedicadas a agricultura y/o ganadería</v>
      </c>
      <c r="AJ561" s="34" t="str">
        <f t="shared" si="389"/>
        <v>Ventas Estimadas de Empresas del Sector Agrícola en cultivos de Porotos según la Categoría de Tamaño Específica del Servicio de Impuestos Internos de Chile para el Año 2020 (USD)</v>
      </c>
      <c r="AK561" s="35" t="str">
        <f t="shared" si="407"/>
        <v>Año 2020</v>
      </c>
      <c r="AL561" s="34" t="str">
        <f t="shared" si="407"/>
        <v>venta estimada, empresas en agricultura, cultivos, actividad económica, agricultura, ganadería</v>
      </c>
      <c r="AM561" s="36" t="str">
        <f t="shared" si="390"/>
        <v>https://analytics.zoho.com/open-view/2395394000001175359?ZOHO_CRITERIA=%224.5%22.%22Id_Categor%C3%ADa%22%3D100110002</v>
      </c>
      <c r="AN561" s="44" t="str">
        <f t="shared" si="401"/>
        <v>CHL</v>
      </c>
      <c r="AO561" s="44" t="str">
        <f t="shared" si="401"/>
        <v>País</v>
      </c>
      <c r="AP561" s="34" t="str">
        <f t="shared" si="401"/>
        <v>Número de Empleados de las empresas dedicadas a una actividad económica asociada a la agricultura o la ganadería, según tamaño de la empresa.</v>
      </c>
      <c r="AQ561" s="45">
        <f t="shared" si="401"/>
        <v>44324</v>
      </c>
      <c r="AR561" s="36" t="str">
        <f t="shared" si="401"/>
        <v>Español</v>
      </c>
      <c r="AS561" s="36" t="str">
        <f t="shared" si="401"/>
        <v>Naty</v>
      </c>
      <c r="AT561" s="40" t="str">
        <f t="shared" si="401"/>
        <v>No Aplica</v>
      </c>
      <c r="AU561" s="40" t="str">
        <f t="shared" si="401"/>
        <v>No Aplica</v>
      </c>
      <c r="AV561" s="40" t="str">
        <f t="shared" si="401"/>
        <v>No Aplica</v>
      </c>
      <c r="AW561" s="35">
        <v>100110002</v>
      </c>
      <c r="AX561" s="41" t="e">
        <f t="shared" si="401"/>
        <v>#REF!</v>
      </c>
      <c r="AY561" s="46" t="str">
        <f t="shared" si="401"/>
        <v>Fruta</v>
      </c>
      <c r="AZ561" s="40">
        <f t="shared" si="401"/>
        <v>38</v>
      </c>
      <c r="BA561" s="41" t="e">
        <f>+VLOOKUP($Z561,[4]!Temporalidad[[nombre]:[Columna1]],7,0)</f>
        <v>#REF!</v>
      </c>
      <c r="BB561" s="41" t="e">
        <f>+VLOOKUP($B561,[4]!Tipo_Gráfico[#Data],2,0)</f>
        <v>#REF!</v>
      </c>
      <c r="BC561" s="36" t="str">
        <f t="shared" si="398"/>
        <v>Servicio de Impuestos Internos , Ministerio de Hacienda, Chile</v>
      </c>
      <c r="BD561" s="35" t="e">
        <f>+VLOOKUP($AA561,[4]!unidad_medida[[nombre]:[Columna1]],2,0)</f>
        <v>#REF!</v>
      </c>
      <c r="BE561" s="40" t="str">
        <f t="shared" si="402"/>
        <v>No Aplica</v>
      </c>
      <c r="BF561" s="40" t="str">
        <f t="shared" si="402"/>
        <v>No Aplica</v>
      </c>
      <c r="BG561" s="40" t="str">
        <f t="shared" si="402"/>
        <v>No Aplica</v>
      </c>
      <c r="BH561" s="41" t="e">
        <f>+VLOOKUP($AP561,[4]!Responsables[#Data],3,0)</f>
        <v>#REF!</v>
      </c>
      <c r="BI561" s="41" t="e">
        <f>+VLOOKUP($AA561,[4]!unidad_medida[[nombre]:[Columna1]],5,0)</f>
        <v>#REF!</v>
      </c>
    </row>
    <row r="562" spans="1:61" ht="24" x14ac:dyDescent="0.35">
      <c r="A562" s="58" t="s">
        <v>250</v>
      </c>
      <c r="B562" s="58" t="s">
        <v>251</v>
      </c>
      <c r="C562" s="59">
        <v>4.4000000000000004</v>
      </c>
      <c r="D562" s="19">
        <f t="shared" si="394"/>
        <v>90</v>
      </c>
      <c r="E562" s="20" t="str">
        <f t="shared" si="409"/>
        <v>GR</v>
      </c>
      <c r="F562" s="21"/>
      <c r="G562" s="22"/>
      <c r="H562" s="22"/>
      <c r="I562" s="24">
        <v>100110007</v>
      </c>
      <c r="J562" s="23" t="s">
        <v>48</v>
      </c>
      <c r="K562" s="22"/>
      <c r="L562" s="22"/>
      <c r="M562" s="22"/>
      <c r="N562" s="22"/>
      <c r="O562" s="22"/>
      <c r="P562" s="53" t="str">
        <f t="shared" si="403"/>
        <v>Ventas Estimadas de Empresas del Sector Agrícola en cultivos de Otras legumbres según la Categoría de Tamaño Específica del Servicio de Impuestos Internos de Chile para el Año 2020 (USD)</v>
      </c>
      <c r="Q562" s="20" t="str">
        <f t="shared" si="408"/>
        <v>Gráfico 8</v>
      </c>
      <c r="R562" s="49" t="s">
        <v>155</v>
      </c>
      <c r="S562" s="50">
        <f t="shared" ref="S562:S582" si="410">+I562</f>
        <v>100110007</v>
      </c>
      <c r="T562" s="28"/>
      <c r="U562" s="28"/>
      <c r="V562" s="28"/>
      <c r="W562" s="28"/>
      <c r="X562" s="28"/>
      <c r="Y562" s="28"/>
      <c r="Z562" s="25" t="str">
        <f t="shared" ref="Z562:Z582" si="411">+"https://analytics.zoho.com/open-view/2395394000001175359?ZOHO_CRITERIA=%224.5%22.%22Id_Categor%C3%ADa%22%3D"&amp;S562</f>
        <v>https://analytics.zoho.com/open-view/2395394000001175359?ZOHO_CRITERIA=%224.5%22.%22Id_Categor%C3%ADa%22%3D100110007</v>
      </c>
      <c r="AA562" s="29" t="s">
        <v>208</v>
      </c>
      <c r="AB562" s="30" t="str">
        <f t="shared" si="406"/>
        <v>Chile</v>
      </c>
      <c r="AC562" s="31" t="str">
        <f t="shared" si="406"/>
        <v>Año 2020</v>
      </c>
      <c r="AD562" s="32" t="str">
        <f t="shared" si="406"/>
        <v>Dólar USA</v>
      </c>
      <c r="AE562" s="30" t="str">
        <f t="shared" si="406"/>
        <v>Ventas</v>
      </c>
      <c r="AG562" s="33" t="str">
        <f t="shared" si="388"/>
        <v>Gráfico 8</v>
      </c>
      <c r="AH562" s="34" t="str">
        <f t="shared" si="396"/>
        <v>Ventas Estimadas Agricultura</v>
      </c>
      <c r="AI562" s="34" t="str">
        <f t="shared" si="380"/>
        <v>Ventas estimadas de empresas dedicadas a agricultura y/o ganadería</v>
      </c>
      <c r="AJ562" s="34" t="str">
        <f t="shared" si="389"/>
        <v>Ventas Estimadas de Empresas del Sector Agrícola en cultivos de Otras legumbres según la Categoría de Tamaño Específica del Servicio de Impuestos Internos de Chile para el Año 2020 (USD)</v>
      </c>
      <c r="AK562" s="35" t="str">
        <f t="shared" si="407"/>
        <v>Año 2020</v>
      </c>
      <c r="AL562" s="34" t="str">
        <f t="shared" si="407"/>
        <v>venta estimada, empresas en agricultura, cultivos, actividad económica, agricultura, ganadería</v>
      </c>
      <c r="AM562" s="36" t="str">
        <f t="shared" si="390"/>
        <v>https://analytics.zoho.com/open-view/2395394000001175359?ZOHO_CRITERIA=%224.5%22.%22Id_Categor%C3%ADa%22%3D100110007</v>
      </c>
      <c r="AN562" s="44" t="str">
        <f t="shared" si="401"/>
        <v>CHL</v>
      </c>
      <c r="AO562" s="44" t="str">
        <f t="shared" si="401"/>
        <v>País</v>
      </c>
      <c r="AP562" s="34" t="str">
        <f t="shared" si="401"/>
        <v>Número de Empleados de las empresas dedicadas a una actividad económica asociada a la agricultura o la ganadería, según tamaño de la empresa.</v>
      </c>
      <c r="AQ562" s="45">
        <f t="shared" si="401"/>
        <v>44324</v>
      </c>
      <c r="AR562" s="36" t="str">
        <f t="shared" si="401"/>
        <v>Español</v>
      </c>
      <c r="AS562" s="36" t="str">
        <f t="shared" si="401"/>
        <v>Naty</v>
      </c>
      <c r="AT562" s="40" t="str">
        <f t="shared" si="401"/>
        <v>No Aplica</v>
      </c>
      <c r="AU562" s="40" t="str">
        <f t="shared" si="401"/>
        <v>No Aplica</v>
      </c>
      <c r="AV562" s="40" t="str">
        <f t="shared" si="401"/>
        <v>No Aplica</v>
      </c>
      <c r="AW562" s="35">
        <v>100110007</v>
      </c>
      <c r="AX562" s="41" t="e">
        <f t="shared" si="401"/>
        <v>#REF!</v>
      </c>
      <c r="AY562" s="46" t="str">
        <f t="shared" si="401"/>
        <v>Fruta</v>
      </c>
      <c r="AZ562" s="40">
        <f t="shared" si="401"/>
        <v>38</v>
      </c>
      <c r="BA562" s="41" t="e">
        <f>+VLOOKUP($Z562,[4]!Temporalidad[[nombre]:[Columna1]],7,0)</f>
        <v>#REF!</v>
      </c>
      <c r="BB562" s="41" t="e">
        <f>+VLOOKUP($B562,[4]!Tipo_Gráfico[#Data],2,0)</f>
        <v>#REF!</v>
      </c>
      <c r="BC562" s="36" t="str">
        <f t="shared" si="398"/>
        <v>Servicio de Impuestos Internos , Ministerio de Hacienda, Chile</v>
      </c>
      <c r="BD562" s="35" t="e">
        <f>+VLOOKUP($AA562,[4]!unidad_medida[[nombre]:[Columna1]],2,0)</f>
        <v>#REF!</v>
      </c>
      <c r="BE562" s="40" t="str">
        <f t="shared" si="402"/>
        <v>No Aplica</v>
      </c>
      <c r="BF562" s="40" t="str">
        <f t="shared" si="402"/>
        <v>No Aplica</v>
      </c>
      <c r="BG562" s="40" t="str">
        <f t="shared" si="402"/>
        <v>No Aplica</v>
      </c>
      <c r="BH562" s="41" t="e">
        <f>+VLOOKUP($AP562,[4]!Responsables[#Data],3,0)</f>
        <v>#REF!</v>
      </c>
      <c r="BI562" s="41" t="e">
        <f>+VLOOKUP($AA562,[4]!unidad_medida[[nombre]:[Columna1]],5,0)</f>
        <v>#REF!</v>
      </c>
    </row>
    <row r="563" spans="1:61" ht="24" x14ac:dyDescent="0.35">
      <c r="A563" s="58" t="s">
        <v>250</v>
      </c>
      <c r="B563" s="58" t="s">
        <v>251</v>
      </c>
      <c r="C563" s="59">
        <v>4.4000000000000004</v>
      </c>
      <c r="D563" s="19">
        <f t="shared" si="394"/>
        <v>91</v>
      </c>
      <c r="E563" s="20" t="str">
        <f t="shared" si="409"/>
        <v>GR</v>
      </c>
      <c r="F563" s="21"/>
      <c r="G563" s="22"/>
      <c r="H563" s="22"/>
      <c r="I563" s="24">
        <v>100111001</v>
      </c>
      <c r="J563" s="23" t="s">
        <v>48</v>
      </c>
      <c r="K563" s="22"/>
      <c r="L563" s="22"/>
      <c r="M563" s="22"/>
      <c r="N563" s="22"/>
      <c r="O563" s="22"/>
      <c r="P563" s="53" t="str">
        <f t="shared" si="403"/>
        <v>Ventas Estimadas de Empresas del Sector Agrícola en cultivos de Arroz según la Categoría de Tamaño Específica del Servicio de Impuestos Internos de Chile para el Año 2020 (USD)</v>
      </c>
      <c r="Q563" s="20" t="str">
        <f t="shared" si="408"/>
        <v>Gráfico 8</v>
      </c>
      <c r="R563" s="49" t="s">
        <v>157</v>
      </c>
      <c r="S563" s="50">
        <f t="shared" si="410"/>
        <v>100111001</v>
      </c>
      <c r="T563" s="28"/>
      <c r="U563" s="28"/>
      <c r="V563" s="28"/>
      <c r="W563" s="28"/>
      <c r="X563" s="28"/>
      <c r="Y563" s="28"/>
      <c r="Z563" s="25" t="str">
        <f t="shared" si="411"/>
        <v>https://analytics.zoho.com/open-view/2395394000001175359?ZOHO_CRITERIA=%224.5%22.%22Id_Categor%C3%ADa%22%3D100111001</v>
      </c>
      <c r="AA563" s="29" t="s">
        <v>209</v>
      </c>
      <c r="AB563" s="30" t="str">
        <f t="shared" si="406"/>
        <v>Chile</v>
      </c>
      <c r="AC563" s="31" t="str">
        <f t="shared" si="406"/>
        <v>Año 2020</v>
      </c>
      <c r="AD563" s="32" t="str">
        <f t="shared" si="406"/>
        <v>Dólar USA</v>
      </c>
      <c r="AE563" s="30" t="str">
        <f t="shared" si="406"/>
        <v>Ventas</v>
      </c>
      <c r="AG563" s="33" t="str">
        <f t="shared" si="388"/>
        <v>Gráfico 8</v>
      </c>
      <c r="AH563" s="34" t="str">
        <f t="shared" si="396"/>
        <v>Ventas Estimadas Agricultura</v>
      </c>
      <c r="AI563" s="34" t="str">
        <f t="shared" si="380"/>
        <v>Ventas estimadas de empresas dedicadas a agricultura y/o ganadería</v>
      </c>
      <c r="AJ563" s="34" t="str">
        <f t="shared" si="389"/>
        <v>Ventas Estimadas de Empresas del Sector Agrícola en cultivos de Arroz según la Categoría de Tamaño Específica del Servicio de Impuestos Internos de Chile para el Año 2020 (USD)</v>
      </c>
      <c r="AK563" s="35" t="str">
        <f t="shared" si="407"/>
        <v>Año 2020</v>
      </c>
      <c r="AL563" s="34" t="str">
        <f t="shared" si="407"/>
        <v>venta estimada, empresas en agricultura, cultivos, actividad económica, agricultura, ganadería</v>
      </c>
      <c r="AM563" s="36" t="str">
        <f t="shared" si="390"/>
        <v>https://analytics.zoho.com/open-view/2395394000001175359?ZOHO_CRITERIA=%224.5%22.%22Id_Categor%C3%ADa%22%3D100111001</v>
      </c>
      <c r="AN563" s="44" t="str">
        <f t="shared" si="401"/>
        <v>CHL</v>
      </c>
      <c r="AO563" s="44" t="str">
        <f t="shared" si="401"/>
        <v>País</v>
      </c>
      <c r="AP563" s="34" t="str">
        <f t="shared" si="401"/>
        <v>Número de Empleados de las empresas dedicadas a una actividad económica asociada a la agricultura o la ganadería, según tamaño de la empresa.</v>
      </c>
      <c r="AQ563" s="45">
        <f t="shared" si="401"/>
        <v>44324</v>
      </c>
      <c r="AR563" s="36" t="str">
        <f t="shared" si="401"/>
        <v>Español</v>
      </c>
      <c r="AS563" s="36" t="str">
        <f t="shared" si="401"/>
        <v>Naty</v>
      </c>
      <c r="AT563" s="40" t="str">
        <f t="shared" si="401"/>
        <v>No Aplica</v>
      </c>
      <c r="AU563" s="40" t="str">
        <f t="shared" si="401"/>
        <v>No Aplica</v>
      </c>
      <c r="AV563" s="40" t="str">
        <f t="shared" si="401"/>
        <v>No Aplica</v>
      </c>
      <c r="AW563" s="35">
        <v>100111001</v>
      </c>
      <c r="AX563" s="41" t="e">
        <f t="shared" si="401"/>
        <v>#REF!</v>
      </c>
      <c r="AY563" s="46" t="str">
        <f t="shared" si="401"/>
        <v>Fruta</v>
      </c>
      <c r="AZ563" s="40">
        <f t="shared" si="401"/>
        <v>38</v>
      </c>
      <c r="BA563" s="41" t="e">
        <f>+VLOOKUP($Z563,[4]!Temporalidad[[nombre]:[Columna1]],7,0)</f>
        <v>#REF!</v>
      </c>
      <c r="BB563" s="41" t="e">
        <f>+VLOOKUP($B563,[4]!Tipo_Gráfico[#Data],2,0)</f>
        <v>#REF!</v>
      </c>
      <c r="BC563" s="36" t="str">
        <f t="shared" si="398"/>
        <v>Servicio de Impuestos Internos , Ministerio de Hacienda, Chile</v>
      </c>
      <c r="BD563" s="35" t="e">
        <f>+VLOOKUP($AA563,[4]!unidad_medida[[nombre]:[Columna1]],2,0)</f>
        <v>#REF!</v>
      </c>
      <c r="BE563" s="40" t="str">
        <f t="shared" si="402"/>
        <v>No Aplica</v>
      </c>
      <c r="BF563" s="40" t="str">
        <f t="shared" si="402"/>
        <v>No Aplica</v>
      </c>
      <c r="BG563" s="40" t="str">
        <f t="shared" si="402"/>
        <v>No Aplica</v>
      </c>
      <c r="BH563" s="41" t="e">
        <f>+VLOOKUP($AP563,[4]!Responsables[#Data],3,0)</f>
        <v>#REF!</v>
      </c>
      <c r="BI563" s="41" t="e">
        <f>+VLOOKUP($AA563,[4]!unidad_medida[[nombre]:[Columna1]],5,0)</f>
        <v>#REF!</v>
      </c>
    </row>
    <row r="564" spans="1:61" ht="24" x14ac:dyDescent="0.35">
      <c r="A564" s="58" t="s">
        <v>250</v>
      </c>
      <c r="B564" s="58" t="s">
        <v>251</v>
      </c>
      <c r="C564" s="59">
        <v>4.4000000000000004</v>
      </c>
      <c r="D564" s="19">
        <f t="shared" si="394"/>
        <v>92</v>
      </c>
      <c r="E564" s="20" t="str">
        <f t="shared" si="409"/>
        <v>GR</v>
      </c>
      <c r="F564" s="21"/>
      <c r="G564" s="22"/>
      <c r="H564" s="22"/>
      <c r="I564" s="24">
        <v>100111002</v>
      </c>
      <c r="J564" s="23" t="s">
        <v>48</v>
      </c>
      <c r="K564" s="22"/>
      <c r="L564" s="22"/>
      <c r="M564" s="22"/>
      <c r="N564" s="22"/>
      <c r="O564" s="22"/>
      <c r="P564" s="53" t="str">
        <f t="shared" si="403"/>
        <v>Ventas Estimadas de Empresas del Sector Agrícola en cultivos de Trigo según la Categoría de Tamaño Específica del Servicio de Impuestos Internos de Chile para el Año 2020 (USD)</v>
      </c>
      <c r="Q564" s="20" t="str">
        <f t="shared" si="408"/>
        <v>Gráfico 8</v>
      </c>
      <c r="R564" s="49" t="s">
        <v>159</v>
      </c>
      <c r="S564" s="50">
        <f t="shared" si="410"/>
        <v>100111002</v>
      </c>
      <c r="T564" s="28"/>
      <c r="U564" s="28"/>
      <c r="V564" s="28"/>
      <c r="W564" s="28"/>
      <c r="X564" s="28"/>
      <c r="Y564" s="28"/>
      <c r="Z564" s="25" t="str">
        <f t="shared" si="411"/>
        <v>https://analytics.zoho.com/open-view/2395394000001175359?ZOHO_CRITERIA=%224.5%22.%22Id_Categor%C3%ADa%22%3D100111002</v>
      </c>
      <c r="AA564" s="29" t="s">
        <v>210</v>
      </c>
      <c r="AB564" s="30" t="str">
        <f t="shared" si="406"/>
        <v>Chile</v>
      </c>
      <c r="AC564" s="31" t="str">
        <f t="shared" si="406"/>
        <v>Año 2020</v>
      </c>
      <c r="AD564" s="32" t="str">
        <f t="shared" si="406"/>
        <v>Dólar USA</v>
      </c>
      <c r="AE564" s="30" t="str">
        <f t="shared" si="406"/>
        <v>Ventas</v>
      </c>
      <c r="AG564" s="33" t="str">
        <f t="shared" si="388"/>
        <v>Gráfico 8</v>
      </c>
      <c r="AH564" s="34" t="str">
        <f t="shared" si="396"/>
        <v>Ventas Estimadas Agricultura</v>
      </c>
      <c r="AI564" s="34" t="str">
        <f t="shared" si="380"/>
        <v>Ventas estimadas de empresas dedicadas a agricultura y/o ganadería</v>
      </c>
      <c r="AJ564" s="34" t="str">
        <f t="shared" si="389"/>
        <v>Ventas Estimadas de Empresas del Sector Agrícola en cultivos de Trigo según la Categoría de Tamaño Específica del Servicio de Impuestos Internos de Chile para el Año 2020 (USD)</v>
      </c>
      <c r="AK564" s="35" t="str">
        <f t="shared" si="407"/>
        <v>Año 2020</v>
      </c>
      <c r="AL564" s="34" t="str">
        <f t="shared" si="407"/>
        <v>venta estimada, empresas en agricultura, cultivos, actividad económica, agricultura, ganadería</v>
      </c>
      <c r="AM564" s="36" t="str">
        <f t="shared" si="390"/>
        <v>https://analytics.zoho.com/open-view/2395394000001175359?ZOHO_CRITERIA=%224.5%22.%22Id_Categor%C3%ADa%22%3D100111002</v>
      </c>
      <c r="AN564" s="44" t="str">
        <f t="shared" si="401"/>
        <v>CHL</v>
      </c>
      <c r="AO564" s="44" t="str">
        <f t="shared" si="401"/>
        <v>País</v>
      </c>
      <c r="AP564" s="34" t="str">
        <f t="shared" si="401"/>
        <v>Número de Empleados de las empresas dedicadas a una actividad económica asociada a la agricultura o la ganadería, según tamaño de la empresa.</v>
      </c>
      <c r="AQ564" s="45">
        <f t="shared" si="401"/>
        <v>44324</v>
      </c>
      <c r="AR564" s="36" t="str">
        <f t="shared" si="401"/>
        <v>Español</v>
      </c>
      <c r="AS564" s="36" t="str">
        <f t="shared" si="401"/>
        <v>Naty</v>
      </c>
      <c r="AT564" s="40" t="str">
        <f t="shared" si="401"/>
        <v>No Aplica</v>
      </c>
      <c r="AU564" s="40" t="str">
        <f t="shared" si="401"/>
        <v>No Aplica</v>
      </c>
      <c r="AV564" s="40" t="str">
        <f t="shared" si="401"/>
        <v>No Aplica</v>
      </c>
      <c r="AW564" s="35">
        <v>100111002</v>
      </c>
      <c r="AX564" s="41" t="e">
        <f t="shared" si="401"/>
        <v>#REF!</v>
      </c>
      <c r="AY564" s="46" t="str">
        <f t="shared" si="401"/>
        <v>Fruta</v>
      </c>
      <c r="AZ564" s="40">
        <f t="shared" si="401"/>
        <v>38</v>
      </c>
      <c r="BA564" s="41" t="e">
        <f>+VLOOKUP($Z564,[4]!Temporalidad[[nombre]:[Columna1]],7,0)</f>
        <v>#REF!</v>
      </c>
      <c r="BB564" s="41" t="e">
        <f>+VLOOKUP($B564,[4]!Tipo_Gráfico[#Data],2,0)</f>
        <v>#REF!</v>
      </c>
      <c r="BC564" s="36" t="str">
        <f t="shared" si="398"/>
        <v>Servicio de Impuestos Internos , Ministerio de Hacienda, Chile</v>
      </c>
      <c r="BD564" s="35" t="e">
        <f>+VLOOKUP($AA564,[4]!unidad_medida[[nombre]:[Columna1]],2,0)</f>
        <v>#REF!</v>
      </c>
      <c r="BE564" s="40" t="str">
        <f t="shared" si="402"/>
        <v>No Aplica</v>
      </c>
      <c r="BF564" s="40" t="str">
        <f t="shared" si="402"/>
        <v>No Aplica</v>
      </c>
      <c r="BG564" s="40" t="str">
        <f t="shared" si="402"/>
        <v>No Aplica</v>
      </c>
      <c r="BH564" s="41" t="e">
        <f>+VLOOKUP($AP564,[4]!Responsables[#Data],3,0)</f>
        <v>#REF!</v>
      </c>
      <c r="BI564" s="41" t="e">
        <f>+VLOOKUP($AA564,[4]!unidad_medida[[nombre]:[Columna1]],5,0)</f>
        <v>#REF!</v>
      </c>
    </row>
    <row r="565" spans="1:61" ht="24" x14ac:dyDescent="0.35">
      <c r="A565" s="58" t="s">
        <v>250</v>
      </c>
      <c r="B565" s="58" t="s">
        <v>251</v>
      </c>
      <c r="C565" s="59">
        <v>4.4000000000000004</v>
      </c>
      <c r="D565" s="19">
        <f t="shared" si="394"/>
        <v>93</v>
      </c>
      <c r="E565" s="20" t="str">
        <f t="shared" si="409"/>
        <v>GR</v>
      </c>
      <c r="F565" s="21"/>
      <c r="G565" s="22"/>
      <c r="H565" s="22"/>
      <c r="I565" s="24">
        <v>100111003</v>
      </c>
      <c r="J565" s="23" t="s">
        <v>48</v>
      </c>
      <c r="K565" s="22"/>
      <c r="L565" s="22"/>
      <c r="M565" s="22"/>
      <c r="N565" s="22"/>
      <c r="O565" s="22"/>
      <c r="P565" s="53" t="str">
        <f t="shared" si="403"/>
        <v>Ventas Estimadas de Empresas del Sector Agrícola en cultivos de Maíz según la Categoría de Tamaño Específica del Servicio de Impuestos Internos de Chile para el Año 2020 (USD)</v>
      </c>
      <c r="Q565" s="20" t="str">
        <f t="shared" si="408"/>
        <v>Gráfico 8</v>
      </c>
      <c r="R565" s="49" t="s">
        <v>161</v>
      </c>
      <c r="S565" s="50">
        <f t="shared" si="410"/>
        <v>100111003</v>
      </c>
      <c r="T565" s="28"/>
      <c r="U565" s="28"/>
      <c r="V565" s="28"/>
      <c r="W565" s="28"/>
      <c r="X565" s="28"/>
      <c r="Y565" s="28"/>
      <c r="Z565" s="25" t="str">
        <f t="shared" si="411"/>
        <v>https://analytics.zoho.com/open-view/2395394000001175359?ZOHO_CRITERIA=%224.5%22.%22Id_Categor%C3%ADa%22%3D100111003</v>
      </c>
      <c r="AA565" s="29" t="s">
        <v>211</v>
      </c>
      <c r="AB565" s="30" t="str">
        <f t="shared" si="406"/>
        <v>Chile</v>
      </c>
      <c r="AC565" s="31" t="str">
        <f t="shared" si="406"/>
        <v>Año 2020</v>
      </c>
      <c r="AD565" s="32" t="str">
        <f t="shared" si="406"/>
        <v>Dólar USA</v>
      </c>
      <c r="AE565" s="30" t="str">
        <f t="shared" si="406"/>
        <v>Ventas</v>
      </c>
      <c r="AG565" s="33" t="str">
        <f t="shared" si="388"/>
        <v>Gráfico 8</v>
      </c>
      <c r="AH565" s="34" t="str">
        <f t="shared" si="396"/>
        <v>Ventas Estimadas Agricultura</v>
      </c>
      <c r="AI565" s="34" t="str">
        <f t="shared" si="380"/>
        <v>Ventas estimadas de empresas dedicadas a agricultura y/o ganadería</v>
      </c>
      <c r="AJ565" s="34" t="str">
        <f t="shared" si="389"/>
        <v>Ventas Estimadas de Empresas del Sector Agrícola en cultivos de Maíz según la Categoría de Tamaño Específica del Servicio de Impuestos Internos de Chile para el Año 2020 (USD)</v>
      </c>
      <c r="AK565" s="35" t="str">
        <f t="shared" si="407"/>
        <v>Año 2020</v>
      </c>
      <c r="AL565" s="34" t="str">
        <f t="shared" si="407"/>
        <v>venta estimada, empresas en agricultura, cultivos, actividad económica, agricultura, ganadería</v>
      </c>
      <c r="AM565" s="36" t="str">
        <f t="shared" si="390"/>
        <v>https://analytics.zoho.com/open-view/2395394000001175359?ZOHO_CRITERIA=%224.5%22.%22Id_Categor%C3%ADa%22%3D100111003</v>
      </c>
      <c r="AN565" s="44" t="str">
        <f t="shared" si="401"/>
        <v>CHL</v>
      </c>
      <c r="AO565" s="44" t="str">
        <f t="shared" si="401"/>
        <v>País</v>
      </c>
      <c r="AP565" s="34" t="str">
        <f t="shared" si="401"/>
        <v>Número de Empleados de las empresas dedicadas a una actividad económica asociada a la agricultura o la ganadería, según tamaño de la empresa.</v>
      </c>
      <c r="AQ565" s="45">
        <f t="shared" si="401"/>
        <v>44324</v>
      </c>
      <c r="AR565" s="36" t="str">
        <f t="shared" si="401"/>
        <v>Español</v>
      </c>
      <c r="AS565" s="36" t="str">
        <f t="shared" si="401"/>
        <v>Naty</v>
      </c>
      <c r="AT565" s="40" t="str">
        <f t="shared" si="401"/>
        <v>No Aplica</v>
      </c>
      <c r="AU565" s="40" t="str">
        <f t="shared" si="401"/>
        <v>No Aplica</v>
      </c>
      <c r="AV565" s="40" t="str">
        <f t="shared" si="401"/>
        <v>No Aplica</v>
      </c>
      <c r="AW565" s="35">
        <v>100111003</v>
      </c>
      <c r="AX565" s="41" t="e">
        <f t="shared" si="401"/>
        <v>#REF!</v>
      </c>
      <c r="AY565" s="46" t="str">
        <f t="shared" si="401"/>
        <v>Fruta</v>
      </c>
      <c r="AZ565" s="40">
        <f t="shared" si="401"/>
        <v>38</v>
      </c>
      <c r="BA565" s="41" t="e">
        <f>+VLOOKUP($Z565,[4]!Temporalidad[[nombre]:[Columna1]],7,0)</f>
        <v>#REF!</v>
      </c>
      <c r="BB565" s="41" t="e">
        <f>+VLOOKUP($B565,[4]!Tipo_Gráfico[#Data],2,0)</f>
        <v>#REF!</v>
      </c>
      <c r="BC565" s="36" t="str">
        <f t="shared" si="398"/>
        <v>Servicio de Impuestos Internos , Ministerio de Hacienda, Chile</v>
      </c>
      <c r="BD565" s="35" t="e">
        <f>+VLOOKUP($AA565,[4]!unidad_medida[[nombre]:[Columna1]],2,0)</f>
        <v>#REF!</v>
      </c>
      <c r="BE565" s="40" t="str">
        <f t="shared" si="402"/>
        <v>No Aplica</v>
      </c>
      <c r="BF565" s="40" t="str">
        <f t="shared" si="402"/>
        <v>No Aplica</v>
      </c>
      <c r="BG565" s="40" t="str">
        <f t="shared" si="402"/>
        <v>No Aplica</v>
      </c>
      <c r="BH565" s="41" t="e">
        <f>+VLOOKUP($AP565,[4]!Responsables[#Data],3,0)</f>
        <v>#REF!</v>
      </c>
      <c r="BI565" s="41" t="e">
        <f>+VLOOKUP($AA565,[4]!unidad_medida[[nombre]:[Columna1]],5,0)</f>
        <v>#REF!</v>
      </c>
    </row>
    <row r="566" spans="1:61" ht="24" x14ac:dyDescent="0.35">
      <c r="A566" s="58" t="s">
        <v>250</v>
      </c>
      <c r="B566" s="58" t="s">
        <v>251</v>
      </c>
      <c r="C566" s="59">
        <v>4.4000000000000004</v>
      </c>
      <c r="D566" s="19">
        <f t="shared" si="394"/>
        <v>94</v>
      </c>
      <c r="E566" s="20" t="str">
        <f t="shared" si="409"/>
        <v>GR</v>
      </c>
      <c r="F566" s="21"/>
      <c r="G566" s="22"/>
      <c r="H566" s="22"/>
      <c r="I566" s="24">
        <v>100111004</v>
      </c>
      <c r="J566" s="23" t="s">
        <v>48</v>
      </c>
      <c r="K566" s="22"/>
      <c r="L566" s="22"/>
      <c r="M566" s="22"/>
      <c r="N566" s="22"/>
      <c r="O566" s="22"/>
      <c r="P566" s="53" t="str">
        <f t="shared" si="403"/>
        <v>Ventas Estimadas de Empresas del Sector Agrícola en cultivos de Cebada según la Categoría de Tamaño Específica del Servicio de Impuestos Internos de Chile para el Año 2020 (USD)</v>
      </c>
      <c r="Q566" s="20" t="str">
        <f t="shared" si="408"/>
        <v>Gráfico 8</v>
      </c>
      <c r="R566" s="49" t="s">
        <v>163</v>
      </c>
      <c r="S566" s="50">
        <f t="shared" si="410"/>
        <v>100111004</v>
      </c>
      <c r="T566" s="28"/>
      <c r="U566" s="28"/>
      <c r="V566" s="28"/>
      <c r="W566" s="28"/>
      <c r="X566" s="28"/>
      <c r="Y566" s="28"/>
      <c r="Z566" s="25" t="str">
        <f t="shared" si="411"/>
        <v>https://analytics.zoho.com/open-view/2395394000001175359?ZOHO_CRITERIA=%224.5%22.%22Id_Categor%C3%ADa%22%3D100111004</v>
      </c>
      <c r="AA566" s="29" t="s">
        <v>212</v>
      </c>
      <c r="AB566" s="30" t="str">
        <f t="shared" si="406"/>
        <v>Chile</v>
      </c>
      <c r="AC566" s="31" t="str">
        <f t="shared" si="406"/>
        <v>Año 2020</v>
      </c>
      <c r="AD566" s="32" t="str">
        <f t="shared" si="406"/>
        <v>Dólar USA</v>
      </c>
      <c r="AE566" s="30" t="str">
        <f t="shared" si="406"/>
        <v>Ventas</v>
      </c>
      <c r="AG566" s="33" t="str">
        <f t="shared" si="388"/>
        <v>Gráfico 8</v>
      </c>
      <c r="AH566" s="34" t="str">
        <f t="shared" si="396"/>
        <v>Ventas Estimadas Agricultura</v>
      </c>
      <c r="AI566" s="34" t="str">
        <f t="shared" si="380"/>
        <v>Ventas estimadas de empresas dedicadas a agricultura y/o ganadería</v>
      </c>
      <c r="AJ566" s="34" t="str">
        <f t="shared" si="389"/>
        <v>Ventas Estimadas de Empresas del Sector Agrícola en cultivos de Cebada según la Categoría de Tamaño Específica del Servicio de Impuestos Internos de Chile para el Año 2020 (USD)</v>
      </c>
      <c r="AK566" s="35" t="str">
        <f t="shared" si="407"/>
        <v>Año 2020</v>
      </c>
      <c r="AL566" s="34" t="str">
        <f t="shared" si="407"/>
        <v>venta estimada, empresas en agricultura, cultivos, actividad económica, agricultura, ganadería</v>
      </c>
      <c r="AM566" s="36" t="str">
        <f t="shared" si="390"/>
        <v>https://analytics.zoho.com/open-view/2395394000001175359?ZOHO_CRITERIA=%224.5%22.%22Id_Categor%C3%ADa%22%3D100111004</v>
      </c>
      <c r="AN566" s="44" t="str">
        <f t="shared" si="401"/>
        <v>CHL</v>
      </c>
      <c r="AO566" s="44" t="str">
        <f t="shared" si="401"/>
        <v>País</v>
      </c>
      <c r="AP566" s="34" t="str">
        <f t="shared" si="401"/>
        <v>Número de Empleados de las empresas dedicadas a una actividad económica asociada a la agricultura o la ganadería, según tamaño de la empresa.</v>
      </c>
      <c r="AQ566" s="45">
        <f t="shared" si="401"/>
        <v>44324</v>
      </c>
      <c r="AR566" s="36" t="str">
        <f t="shared" si="401"/>
        <v>Español</v>
      </c>
      <c r="AS566" s="36" t="str">
        <f t="shared" si="401"/>
        <v>Naty</v>
      </c>
      <c r="AT566" s="40" t="str">
        <f t="shared" si="401"/>
        <v>No Aplica</v>
      </c>
      <c r="AU566" s="40" t="str">
        <f t="shared" si="401"/>
        <v>No Aplica</v>
      </c>
      <c r="AV566" s="40" t="str">
        <f t="shared" si="401"/>
        <v>No Aplica</v>
      </c>
      <c r="AW566" s="35">
        <v>100111004</v>
      </c>
      <c r="AX566" s="41" t="e">
        <f t="shared" si="401"/>
        <v>#REF!</v>
      </c>
      <c r="AY566" s="46" t="str">
        <f t="shared" si="401"/>
        <v>Fruta</v>
      </c>
      <c r="AZ566" s="40">
        <f t="shared" si="401"/>
        <v>38</v>
      </c>
      <c r="BA566" s="41" t="e">
        <f>+VLOOKUP($Z566,[4]!Temporalidad[[nombre]:[Columna1]],7,0)</f>
        <v>#REF!</v>
      </c>
      <c r="BB566" s="41" t="e">
        <f>+VLOOKUP($B566,[4]!Tipo_Gráfico[#Data],2,0)</f>
        <v>#REF!</v>
      </c>
      <c r="BC566" s="36" t="str">
        <f t="shared" si="398"/>
        <v>Servicio de Impuestos Internos , Ministerio de Hacienda, Chile</v>
      </c>
      <c r="BD566" s="35" t="e">
        <f>+VLOOKUP($AA566,[4]!unidad_medida[[nombre]:[Columna1]],2,0)</f>
        <v>#REF!</v>
      </c>
      <c r="BE566" s="40" t="str">
        <f t="shared" si="402"/>
        <v>No Aplica</v>
      </c>
      <c r="BF566" s="40" t="str">
        <f t="shared" si="402"/>
        <v>No Aplica</v>
      </c>
      <c r="BG566" s="40" t="str">
        <f t="shared" si="402"/>
        <v>No Aplica</v>
      </c>
      <c r="BH566" s="41" t="e">
        <f>+VLOOKUP($AP566,[4]!Responsables[#Data],3,0)</f>
        <v>#REF!</v>
      </c>
      <c r="BI566" s="41" t="e">
        <f>+VLOOKUP($AA566,[4]!unidad_medida[[nombre]:[Columna1]],5,0)</f>
        <v>#REF!</v>
      </c>
    </row>
    <row r="567" spans="1:61" ht="24" x14ac:dyDescent="0.35">
      <c r="A567" s="58" t="s">
        <v>250</v>
      </c>
      <c r="B567" s="58" t="s">
        <v>251</v>
      </c>
      <c r="C567" s="59">
        <v>4.4000000000000004</v>
      </c>
      <c r="D567" s="19">
        <f t="shared" si="394"/>
        <v>95</v>
      </c>
      <c r="E567" s="20" t="str">
        <f t="shared" si="409"/>
        <v>GR</v>
      </c>
      <c r="F567" s="21"/>
      <c r="G567" s="22"/>
      <c r="H567" s="22"/>
      <c r="I567" s="24">
        <v>100111005</v>
      </c>
      <c r="J567" s="23" t="s">
        <v>48</v>
      </c>
      <c r="K567" s="22"/>
      <c r="L567" s="22"/>
      <c r="M567" s="22"/>
      <c r="N567" s="22"/>
      <c r="O567" s="22"/>
      <c r="P567" s="53" t="str">
        <f t="shared" si="403"/>
        <v>Ventas Estimadas de Empresas del Sector Agrícola en cultivos de Avena según la Categoría de Tamaño Específica del Servicio de Impuestos Internos de Chile para el Año 2020 (USD)</v>
      </c>
      <c r="Q567" s="20" t="str">
        <f t="shared" si="408"/>
        <v>Gráfico 8</v>
      </c>
      <c r="R567" s="49" t="s">
        <v>165</v>
      </c>
      <c r="S567" s="50">
        <f t="shared" si="410"/>
        <v>100111005</v>
      </c>
      <c r="T567" s="28"/>
      <c r="U567" s="28"/>
      <c r="V567" s="28"/>
      <c r="W567" s="28"/>
      <c r="X567" s="28"/>
      <c r="Y567" s="28"/>
      <c r="Z567" s="25" t="str">
        <f t="shared" si="411"/>
        <v>https://analytics.zoho.com/open-view/2395394000001175359?ZOHO_CRITERIA=%224.5%22.%22Id_Categor%C3%ADa%22%3D100111005</v>
      </c>
      <c r="AA567" s="29" t="s">
        <v>213</v>
      </c>
      <c r="AB567" s="30" t="str">
        <f t="shared" si="406"/>
        <v>Chile</v>
      </c>
      <c r="AC567" s="31" t="str">
        <f t="shared" si="406"/>
        <v>Año 2020</v>
      </c>
      <c r="AD567" s="32" t="str">
        <f t="shared" si="406"/>
        <v>Dólar USA</v>
      </c>
      <c r="AE567" s="30" t="str">
        <f t="shared" si="406"/>
        <v>Ventas</v>
      </c>
      <c r="AG567" s="33" t="str">
        <f t="shared" si="388"/>
        <v>Gráfico 8</v>
      </c>
      <c r="AH567" s="34" t="str">
        <f t="shared" si="396"/>
        <v>Ventas Estimadas Agricultura</v>
      </c>
      <c r="AI567" s="34" t="str">
        <f t="shared" si="380"/>
        <v>Ventas estimadas de empresas dedicadas a agricultura y/o ganadería</v>
      </c>
      <c r="AJ567" s="34" t="str">
        <f t="shared" si="389"/>
        <v>Ventas Estimadas de Empresas del Sector Agrícola en cultivos de Avena según la Categoría de Tamaño Específica del Servicio de Impuestos Internos de Chile para el Año 2020 (USD)</v>
      </c>
      <c r="AK567" s="35" t="str">
        <f t="shared" si="407"/>
        <v>Año 2020</v>
      </c>
      <c r="AL567" s="34" t="str">
        <f t="shared" si="407"/>
        <v>venta estimada, empresas en agricultura, cultivos, actividad económica, agricultura, ganadería</v>
      </c>
      <c r="AM567" s="36" t="str">
        <f t="shared" si="390"/>
        <v>https://analytics.zoho.com/open-view/2395394000001175359?ZOHO_CRITERIA=%224.5%22.%22Id_Categor%C3%ADa%22%3D100111005</v>
      </c>
      <c r="AN567" s="44" t="str">
        <f t="shared" si="401"/>
        <v>CHL</v>
      </c>
      <c r="AO567" s="44" t="str">
        <f t="shared" si="401"/>
        <v>País</v>
      </c>
      <c r="AP567" s="34" t="str">
        <f t="shared" si="401"/>
        <v>Número de Empleados de las empresas dedicadas a una actividad económica asociada a la agricultura o la ganadería, según tamaño de la empresa.</v>
      </c>
      <c r="AQ567" s="45">
        <f t="shared" si="401"/>
        <v>44324</v>
      </c>
      <c r="AR567" s="36" t="str">
        <f t="shared" si="401"/>
        <v>Español</v>
      </c>
      <c r="AS567" s="36" t="str">
        <f t="shared" si="401"/>
        <v>Naty</v>
      </c>
      <c r="AT567" s="40" t="str">
        <f t="shared" si="401"/>
        <v>No Aplica</v>
      </c>
      <c r="AU567" s="40" t="str">
        <f t="shared" si="401"/>
        <v>No Aplica</v>
      </c>
      <c r="AV567" s="40" t="str">
        <f t="shared" si="401"/>
        <v>No Aplica</v>
      </c>
      <c r="AW567" s="35">
        <v>100111005</v>
      </c>
      <c r="AX567" s="41" t="e">
        <f t="shared" si="401"/>
        <v>#REF!</v>
      </c>
      <c r="AY567" s="46" t="str">
        <f t="shared" si="401"/>
        <v>Fruta</v>
      </c>
      <c r="AZ567" s="40">
        <f t="shared" si="401"/>
        <v>38</v>
      </c>
      <c r="BA567" s="41" t="e">
        <f>+VLOOKUP($Z567,[4]!Temporalidad[[nombre]:[Columna1]],7,0)</f>
        <v>#REF!</v>
      </c>
      <c r="BB567" s="41" t="e">
        <f>+VLOOKUP($B567,[4]!Tipo_Gráfico[#Data],2,0)</f>
        <v>#REF!</v>
      </c>
      <c r="BC567" s="36" t="str">
        <f t="shared" si="398"/>
        <v>Servicio de Impuestos Internos , Ministerio de Hacienda, Chile</v>
      </c>
      <c r="BD567" s="35" t="e">
        <f>+VLOOKUP($AA567,[4]!unidad_medida[[nombre]:[Columna1]],2,0)</f>
        <v>#REF!</v>
      </c>
      <c r="BE567" s="40" t="str">
        <f t="shared" si="402"/>
        <v>No Aplica</v>
      </c>
      <c r="BF567" s="40" t="str">
        <f t="shared" si="402"/>
        <v>No Aplica</v>
      </c>
      <c r="BG567" s="40" t="str">
        <f t="shared" si="402"/>
        <v>No Aplica</v>
      </c>
      <c r="BH567" s="41" t="e">
        <f>+VLOOKUP($AP567,[4]!Responsables[#Data],3,0)</f>
        <v>#REF!</v>
      </c>
      <c r="BI567" s="41" t="e">
        <f>+VLOOKUP($AA567,[4]!unidad_medida[[nombre]:[Columna1]],5,0)</f>
        <v>#REF!</v>
      </c>
    </row>
    <row r="568" spans="1:61" ht="24" x14ac:dyDescent="0.35">
      <c r="A568" s="58" t="s">
        <v>250</v>
      </c>
      <c r="B568" s="58" t="s">
        <v>251</v>
      </c>
      <c r="C568" s="59">
        <v>4.4000000000000004</v>
      </c>
      <c r="D568" s="19">
        <f t="shared" si="394"/>
        <v>96</v>
      </c>
      <c r="E568" s="20" t="str">
        <f t="shared" si="409"/>
        <v>GR</v>
      </c>
      <c r="F568" s="21"/>
      <c r="G568" s="22"/>
      <c r="H568" s="22"/>
      <c r="I568" s="24">
        <v>100111011</v>
      </c>
      <c r="J568" s="23" t="s">
        <v>48</v>
      </c>
      <c r="K568" s="22"/>
      <c r="L568" s="22"/>
      <c r="M568" s="22"/>
      <c r="N568" s="22"/>
      <c r="O568" s="22"/>
      <c r="P568" s="53" t="str">
        <f t="shared" si="403"/>
        <v>Ventas Estimadas de Empresas del Sector Agrícola en cultivos de Otros cereales según la Categoría de Tamaño Específica del Servicio de Impuestos Internos de Chile para el Año 2020 (USD)</v>
      </c>
      <c r="Q568" s="20" t="str">
        <f t="shared" si="408"/>
        <v>Gráfico 8</v>
      </c>
      <c r="R568" s="49" t="s">
        <v>167</v>
      </c>
      <c r="S568" s="50">
        <f t="shared" si="410"/>
        <v>100111011</v>
      </c>
      <c r="T568" s="28"/>
      <c r="U568" s="28"/>
      <c r="V568" s="28"/>
      <c r="W568" s="28"/>
      <c r="X568" s="28"/>
      <c r="Y568" s="28"/>
      <c r="Z568" s="25" t="str">
        <f t="shared" si="411"/>
        <v>https://analytics.zoho.com/open-view/2395394000001175359?ZOHO_CRITERIA=%224.5%22.%22Id_Categor%C3%ADa%22%3D100111011</v>
      </c>
      <c r="AA568" s="29" t="s">
        <v>214</v>
      </c>
      <c r="AB568" s="30" t="str">
        <f t="shared" si="406"/>
        <v>Chile</v>
      </c>
      <c r="AC568" s="31" t="str">
        <f t="shared" si="406"/>
        <v>Año 2020</v>
      </c>
      <c r="AD568" s="32" t="str">
        <f t="shared" si="406"/>
        <v>Dólar USA</v>
      </c>
      <c r="AE568" s="30" t="str">
        <f t="shared" si="406"/>
        <v>Ventas</v>
      </c>
      <c r="AG568" s="33" t="str">
        <f t="shared" si="388"/>
        <v>Gráfico 8</v>
      </c>
      <c r="AH568" s="34" t="str">
        <f t="shared" si="396"/>
        <v>Ventas Estimadas Agricultura</v>
      </c>
      <c r="AI568" s="34" t="str">
        <f t="shared" si="380"/>
        <v>Ventas estimadas de empresas dedicadas a agricultura y/o ganadería</v>
      </c>
      <c r="AJ568" s="34" t="str">
        <f t="shared" si="389"/>
        <v>Ventas Estimadas de Empresas del Sector Agrícola en cultivos de Otros cereales según la Categoría de Tamaño Específica del Servicio de Impuestos Internos de Chile para el Año 2020 (USD)</v>
      </c>
      <c r="AK568" s="35" t="str">
        <f t="shared" si="407"/>
        <v>Año 2020</v>
      </c>
      <c r="AL568" s="34" t="str">
        <f t="shared" si="407"/>
        <v>venta estimada, empresas en agricultura, cultivos, actividad económica, agricultura, ganadería</v>
      </c>
      <c r="AM568" s="36" t="str">
        <f t="shared" si="390"/>
        <v>https://analytics.zoho.com/open-view/2395394000001175359?ZOHO_CRITERIA=%224.5%22.%22Id_Categor%C3%ADa%22%3D100111011</v>
      </c>
      <c r="AN568" s="44" t="str">
        <f t="shared" si="401"/>
        <v>CHL</v>
      </c>
      <c r="AO568" s="44" t="str">
        <f t="shared" si="401"/>
        <v>País</v>
      </c>
      <c r="AP568" s="34" t="str">
        <f t="shared" si="401"/>
        <v>Número de Empleados de las empresas dedicadas a una actividad económica asociada a la agricultura o la ganadería, según tamaño de la empresa.</v>
      </c>
      <c r="AQ568" s="45">
        <f t="shared" si="401"/>
        <v>44324</v>
      </c>
      <c r="AR568" s="36" t="str">
        <f t="shared" si="401"/>
        <v>Español</v>
      </c>
      <c r="AS568" s="36" t="str">
        <f t="shared" si="401"/>
        <v>Naty</v>
      </c>
      <c r="AT568" s="40" t="str">
        <f t="shared" si="401"/>
        <v>No Aplica</v>
      </c>
      <c r="AU568" s="40" t="str">
        <f t="shared" si="401"/>
        <v>No Aplica</v>
      </c>
      <c r="AV568" s="40" t="str">
        <f t="shared" si="401"/>
        <v>No Aplica</v>
      </c>
      <c r="AW568" s="35">
        <v>100111011</v>
      </c>
      <c r="AX568" s="41" t="e">
        <f t="shared" si="401"/>
        <v>#REF!</v>
      </c>
      <c r="AY568" s="46" t="str">
        <f t="shared" si="401"/>
        <v>Fruta</v>
      </c>
      <c r="AZ568" s="40">
        <f t="shared" si="401"/>
        <v>38</v>
      </c>
      <c r="BA568" s="41" t="e">
        <f>+VLOOKUP($Z568,[4]!Temporalidad[[nombre]:[Columna1]],7,0)</f>
        <v>#REF!</v>
      </c>
      <c r="BB568" s="41" t="e">
        <f>+VLOOKUP($B568,[4]!Tipo_Gráfico[#Data],2,0)</f>
        <v>#REF!</v>
      </c>
      <c r="BC568" s="36" t="str">
        <f t="shared" si="398"/>
        <v>Servicio de Impuestos Internos , Ministerio de Hacienda, Chile</v>
      </c>
      <c r="BD568" s="35" t="e">
        <f>+VLOOKUP($AA568,[4]!unidad_medida[[nombre]:[Columna1]],2,0)</f>
        <v>#REF!</v>
      </c>
      <c r="BE568" s="40" t="str">
        <f t="shared" si="402"/>
        <v>No Aplica</v>
      </c>
      <c r="BF568" s="40" t="str">
        <f t="shared" si="402"/>
        <v>No Aplica</v>
      </c>
      <c r="BG568" s="40" t="str">
        <f t="shared" si="402"/>
        <v>No Aplica</v>
      </c>
      <c r="BH568" s="41" t="e">
        <f>+VLOOKUP($AP568,[4]!Responsables[#Data],3,0)</f>
        <v>#REF!</v>
      </c>
      <c r="BI568" s="41" t="e">
        <f>+VLOOKUP($AA568,[4]!unidad_medida[[nombre]:[Columna1]],5,0)</f>
        <v>#REF!</v>
      </c>
    </row>
    <row r="569" spans="1:61" ht="24" x14ac:dyDescent="0.35">
      <c r="A569" s="58" t="s">
        <v>250</v>
      </c>
      <c r="B569" s="58" t="s">
        <v>251</v>
      </c>
      <c r="C569" s="59">
        <v>4.4000000000000004</v>
      </c>
      <c r="D569" s="19">
        <f t="shared" si="394"/>
        <v>97</v>
      </c>
      <c r="E569" s="20" t="str">
        <f t="shared" si="409"/>
        <v>GR</v>
      </c>
      <c r="F569" s="21"/>
      <c r="G569" s="22"/>
      <c r="H569" s="22"/>
      <c r="I569" s="24">
        <v>100112046</v>
      </c>
      <c r="J569" s="23" t="s">
        <v>48</v>
      </c>
      <c r="K569" s="22"/>
      <c r="L569" s="22"/>
      <c r="M569" s="22"/>
      <c r="N569" s="22"/>
      <c r="O569" s="22"/>
      <c r="P569" s="53" t="str">
        <f t="shared" si="403"/>
        <v>Ventas Estimadas de Empresas del Sector Agrícola en cultivos de Hortalizas y melones según la Categoría de Tamaño Específica del Servicio de Impuestos Internos de Chile para el Año 2020 (USD)</v>
      </c>
      <c r="Q569" s="20" t="str">
        <f t="shared" si="408"/>
        <v>Gráfico 8</v>
      </c>
      <c r="R569" s="49" t="s">
        <v>169</v>
      </c>
      <c r="S569" s="50">
        <f t="shared" si="410"/>
        <v>100112046</v>
      </c>
      <c r="T569" s="28"/>
      <c r="U569" s="28"/>
      <c r="V569" s="28"/>
      <c r="W569" s="28"/>
      <c r="X569" s="28"/>
      <c r="Y569" s="28"/>
      <c r="Z569" s="25" t="str">
        <f t="shared" si="411"/>
        <v>https://analytics.zoho.com/open-view/2395394000001175359?ZOHO_CRITERIA=%224.5%22.%22Id_Categor%C3%ADa%22%3D100112046</v>
      </c>
      <c r="AA569" s="29" t="s">
        <v>215</v>
      </c>
      <c r="AB569" s="30" t="str">
        <f t="shared" si="406"/>
        <v>Chile</v>
      </c>
      <c r="AC569" s="31" t="str">
        <f t="shared" si="406"/>
        <v>Año 2020</v>
      </c>
      <c r="AD569" s="32" t="str">
        <f t="shared" si="406"/>
        <v>Dólar USA</v>
      </c>
      <c r="AE569" s="30" t="str">
        <f t="shared" si="406"/>
        <v>Ventas</v>
      </c>
      <c r="AG569" s="33" t="str">
        <f t="shared" si="388"/>
        <v>Gráfico 8</v>
      </c>
      <c r="AH569" s="34" t="str">
        <f t="shared" si="396"/>
        <v>Ventas Estimadas Agricultura</v>
      </c>
      <c r="AI569" s="34" t="str">
        <f t="shared" si="380"/>
        <v>Ventas estimadas de empresas dedicadas a agricultura y/o ganadería</v>
      </c>
      <c r="AJ569" s="34" t="str">
        <f t="shared" si="389"/>
        <v>Ventas Estimadas de Empresas del Sector Agrícola en cultivos de Hortalizas y melones según la Categoría de Tamaño Específica del Servicio de Impuestos Internos de Chile para el Año 2020 (USD)</v>
      </c>
      <c r="AK569" s="35" t="str">
        <f t="shared" si="407"/>
        <v>Año 2020</v>
      </c>
      <c r="AL569" s="34" t="str">
        <f t="shared" si="407"/>
        <v>venta estimada, empresas en agricultura, cultivos, actividad económica, agricultura, ganadería</v>
      </c>
      <c r="AM569" s="36" t="str">
        <f t="shared" si="390"/>
        <v>https://analytics.zoho.com/open-view/2395394000001175359?ZOHO_CRITERIA=%224.5%22.%22Id_Categor%C3%ADa%22%3D100112046</v>
      </c>
      <c r="AN569" s="44" t="str">
        <f t="shared" si="401"/>
        <v>CHL</v>
      </c>
      <c r="AO569" s="44" t="str">
        <f t="shared" si="401"/>
        <v>País</v>
      </c>
      <c r="AP569" s="34" t="str">
        <f t="shared" si="401"/>
        <v>Número de Empleados de las empresas dedicadas a una actividad económica asociada a la agricultura o la ganadería, según tamaño de la empresa.</v>
      </c>
      <c r="AQ569" s="45">
        <f t="shared" si="401"/>
        <v>44324</v>
      </c>
      <c r="AR569" s="36" t="str">
        <f t="shared" si="401"/>
        <v>Español</v>
      </c>
      <c r="AS569" s="36" t="str">
        <f t="shared" si="401"/>
        <v>Naty</v>
      </c>
      <c r="AT569" s="40" t="str">
        <f t="shared" si="401"/>
        <v>No Aplica</v>
      </c>
      <c r="AU569" s="40" t="str">
        <f t="shared" si="401"/>
        <v>No Aplica</v>
      </c>
      <c r="AV569" s="40" t="str">
        <f t="shared" si="401"/>
        <v>No Aplica</v>
      </c>
      <c r="AW569" s="35">
        <v>100112046</v>
      </c>
      <c r="AX569" s="41" t="e">
        <f t="shared" si="401"/>
        <v>#REF!</v>
      </c>
      <c r="AY569" s="46" t="str">
        <f t="shared" si="401"/>
        <v>Fruta</v>
      </c>
      <c r="AZ569" s="40">
        <f t="shared" si="401"/>
        <v>38</v>
      </c>
      <c r="BA569" s="41" t="e">
        <f>+VLOOKUP($Z569,[4]!Temporalidad[[nombre]:[Columna1]],7,0)</f>
        <v>#REF!</v>
      </c>
      <c r="BB569" s="41" t="e">
        <f>+VLOOKUP($B569,[4]!Tipo_Gráfico[#Data],2,0)</f>
        <v>#REF!</v>
      </c>
      <c r="BC569" s="36" t="str">
        <f t="shared" si="398"/>
        <v>Servicio de Impuestos Internos , Ministerio de Hacienda, Chile</v>
      </c>
      <c r="BD569" s="35" t="e">
        <f>+VLOOKUP($AA569,[4]!unidad_medida[[nombre]:[Columna1]],2,0)</f>
        <v>#REF!</v>
      </c>
      <c r="BE569" s="40" t="str">
        <f t="shared" si="402"/>
        <v>No Aplica</v>
      </c>
      <c r="BF569" s="40" t="str">
        <f t="shared" si="402"/>
        <v>No Aplica</v>
      </c>
      <c r="BG569" s="40" t="str">
        <f t="shared" si="402"/>
        <v>No Aplica</v>
      </c>
      <c r="BH569" s="41" t="e">
        <f>+VLOOKUP($AP569,[4]!Responsables[#Data],3,0)</f>
        <v>#REF!</v>
      </c>
      <c r="BI569" s="41" t="e">
        <f>+VLOOKUP($AA569,[4]!unidad_medida[[nombre]:[Columna1]],5,0)</f>
        <v>#REF!</v>
      </c>
    </row>
    <row r="570" spans="1:61" ht="24" x14ac:dyDescent="0.35">
      <c r="A570" s="58" t="s">
        <v>250</v>
      </c>
      <c r="B570" s="58" t="s">
        <v>251</v>
      </c>
      <c r="C570" s="59">
        <v>4.4000000000000004</v>
      </c>
      <c r="D570" s="19">
        <f t="shared" si="394"/>
        <v>98</v>
      </c>
      <c r="E570" s="20" t="str">
        <f t="shared" si="409"/>
        <v>GR</v>
      </c>
      <c r="F570" s="21"/>
      <c r="G570" s="22"/>
      <c r="H570" s="22"/>
      <c r="I570" s="24">
        <v>100113001</v>
      </c>
      <c r="J570" s="23" t="s">
        <v>48</v>
      </c>
      <c r="K570" s="22"/>
      <c r="L570" s="22"/>
      <c r="M570" s="22"/>
      <c r="N570" s="22"/>
      <c r="O570" s="22"/>
      <c r="P570" s="53" t="str">
        <f t="shared" si="403"/>
        <v>Ventas Estimadas de Empresas del Sector Agrícola en cultivos de Lupino según la Categoría de Tamaño Específica del Servicio de Impuestos Internos de Chile para el Año 2020 (USD)</v>
      </c>
      <c r="Q570" s="20" t="str">
        <f t="shared" si="408"/>
        <v>Gráfico 8</v>
      </c>
      <c r="R570" s="49" t="s">
        <v>171</v>
      </c>
      <c r="S570" s="50">
        <f t="shared" si="410"/>
        <v>100113001</v>
      </c>
      <c r="T570" s="28"/>
      <c r="U570" s="28"/>
      <c r="V570" s="28"/>
      <c r="W570" s="28"/>
      <c r="X570" s="28"/>
      <c r="Y570" s="28"/>
      <c r="Z570" s="25" t="str">
        <f t="shared" si="411"/>
        <v>https://analytics.zoho.com/open-view/2395394000001175359?ZOHO_CRITERIA=%224.5%22.%22Id_Categor%C3%ADa%22%3D100113001</v>
      </c>
      <c r="AA570" s="29" t="s">
        <v>216</v>
      </c>
      <c r="AB570" s="30" t="str">
        <f t="shared" si="406"/>
        <v>Chile</v>
      </c>
      <c r="AC570" s="31" t="str">
        <f t="shared" si="406"/>
        <v>Año 2020</v>
      </c>
      <c r="AD570" s="32" t="str">
        <f t="shared" si="406"/>
        <v>Dólar USA</v>
      </c>
      <c r="AE570" s="30" t="str">
        <f t="shared" si="406"/>
        <v>Ventas</v>
      </c>
      <c r="AG570" s="33" t="str">
        <f t="shared" si="388"/>
        <v>Gráfico 8</v>
      </c>
      <c r="AH570" s="34" t="str">
        <f t="shared" si="396"/>
        <v>Ventas Estimadas Agricultura</v>
      </c>
      <c r="AI570" s="34" t="str">
        <f t="shared" si="380"/>
        <v>Ventas estimadas de empresas dedicadas a agricultura y/o ganadería</v>
      </c>
      <c r="AJ570" s="34" t="str">
        <f t="shared" si="389"/>
        <v>Ventas Estimadas de Empresas del Sector Agrícola en cultivos de Lupino según la Categoría de Tamaño Específica del Servicio de Impuestos Internos de Chile para el Año 2020 (USD)</v>
      </c>
      <c r="AK570" s="35" t="str">
        <f t="shared" si="407"/>
        <v>Año 2020</v>
      </c>
      <c r="AL570" s="34" t="str">
        <f t="shared" si="407"/>
        <v>venta estimada, empresas en agricultura, cultivos, actividad económica, agricultura, ganadería</v>
      </c>
      <c r="AM570" s="36" t="str">
        <f t="shared" si="390"/>
        <v>https://analytics.zoho.com/open-view/2395394000001175359?ZOHO_CRITERIA=%224.5%22.%22Id_Categor%C3%ADa%22%3D100113001</v>
      </c>
      <c r="AN570" s="44" t="str">
        <f t="shared" ref="AN570:AW585" si="412">+AN569</f>
        <v>CHL</v>
      </c>
      <c r="AO570" s="44" t="str">
        <f t="shared" si="412"/>
        <v>País</v>
      </c>
      <c r="AP570" s="34" t="str">
        <f t="shared" si="412"/>
        <v>Número de Empleados de las empresas dedicadas a una actividad económica asociada a la agricultura o la ganadería, según tamaño de la empresa.</v>
      </c>
      <c r="AQ570" s="45">
        <f t="shared" si="412"/>
        <v>44324</v>
      </c>
      <c r="AR570" s="36" t="str">
        <f t="shared" si="412"/>
        <v>Español</v>
      </c>
      <c r="AS570" s="36" t="str">
        <f t="shared" si="412"/>
        <v>Naty</v>
      </c>
      <c r="AT570" s="40" t="str">
        <f t="shared" si="412"/>
        <v>No Aplica</v>
      </c>
      <c r="AU570" s="40" t="str">
        <f t="shared" si="412"/>
        <v>No Aplica</v>
      </c>
      <c r="AV570" s="40" t="str">
        <f t="shared" si="412"/>
        <v>No Aplica</v>
      </c>
      <c r="AW570" s="35">
        <v>100113001</v>
      </c>
      <c r="AX570" s="41" t="e">
        <f t="shared" ref="AX570:AZ585" si="413">+AX569</f>
        <v>#REF!</v>
      </c>
      <c r="AY570" s="46" t="str">
        <f t="shared" si="413"/>
        <v>Fruta</v>
      </c>
      <c r="AZ570" s="40">
        <f t="shared" si="413"/>
        <v>38</v>
      </c>
      <c r="BA570" s="41" t="e">
        <f>+VLOOKUP($Z570,[4]!Temporalidad[[nombre]:[Columna1]],7,0)</f>
        <v>#REF!</v>
      </c>
      <c r="BB570" s="41" t="e">
        <f>+VLOOKUP($B570,[4]!Tipo_Gráfico[#Data],2,0)</f>
        <v>#REF!</v>
      </c>
      <c r="BC570" s="36" t="str">
        <f t="shared" si="398"/>
        <v>Servicio de Impuestos Internos , Ministerio de Hacienda, Chile</v>
      </c>
      <c r="BD570" s="35" t="e">
        <f>+VLOOKUP($AA570,[4]!unidad_medida[[nombre]:[Columna1]],2,0)</f>
        <v>#REF!</v>
      </c>
      <c r="BE570" s="40" t="str">
        <f t="shared" ref="BE570:BG585" si="414">+BE569</f>
        <v>No Aplica</v>
      </c>
      <c r="BF570" s="40" t="str">
        <f t="shared" si="414"/>
        <v>No Aplica</v>
      </c>
      <c r="BG570" s="40" t="str">
        <f t="shared" si="414"/>
        <v>No Aplica</v>
      </c>
      <c r="BH570" s="41" t="e">
        <f>+VLOOKUP($AP570,[4]!Responsables[#Data],3,0)</f>
        <v>#REF!</v>
      </c>
      <c r="BI570" s="41" t="e">
        <f>+VLOOKUP($AA570,[4]!unidad_medida[[nombre]:[Columna1]],5,0)</f>
        <v>#REF!</v>
      </c>
    </row>
    <row r="571" spans="1:61" ht="24" x14ac:dyDescent="0.35">
      <c r="A571" s="58" t="s">
        <v>250</v>
      </c>
      <c r="B571" s="58" t="s">
        <v>251</v>
      </c>
      <c r="C571" s="59">
        <v>4.4000000000000004</v>
      </c>
      <c r="D571" s="19">
        <f t="shared" si="394"/>
        <v>99</v>
      </c>
      <c r="E571" s="20" t="s">
        <v>47</v>
      </c>
      <c r="F571" s="21"/>
      <c r="G571" s="22"/>
      <c r="H571" s="22"/>
      <c r="I571" s="24">
        <v>100113002</v>
      </c>
      <c r="J571" s="23" t="s">
        <v>48</v>
      </c>
      <c r="K571" s="22"/>
      <c r="L571" s="22"/>
      <c r="M571" s="22"/>
      <c r="N571" s="22"/>
      <c r="O571" s="22"/>
      <c r="P571" s="53" t="str">
        <f t="shared" si="403"/>
        <v>Ventas Estimadas de Empresas del Sector Agrícola en cultivos de Semillas de Maravilla según la Categoría de Tamaño Específica del Servicio de Impuestos Internos de Chile para el Año 2020 (USD)</v>
      </c>
      <c r="Q571" s="20" t="s">
        <v>206</v>
      </c>
      <c r="R571" s="49" t="s">
        <v>173</v>
      </c>
      <c r="S571" s="50">
        <f t="shared" si="410"/>
        <v>100113002</v>
      </c>
      <c r="T571" s="28"/>
      <c r="U571" s="28"/>
      <c r="V571" s="28"/>
      <c r="W571" s="28"/>
      <c r="X571" s="28"/>
      <c r="Y571" s="28"/>
      <c r="Z571" s="25" t="str">
        <f t="shared" si="411"/>
        <v>https://analytics.zoho.com/open-view/2395394000001175359?ZOHO_CRITERIA=%224.5%22.%22Id_Categor%C3%ADa%22%3D100113002</v>
      </c>
      <c r="AA571" s="29" t="s">
        <v>217</v>
      </c>
      <c r="AB571" s="30" t="str">
        <f t="shared" ref="AB571:AE586" si="415">+AB570</f>
        <v>Chile</v>
      </c>
      <c r="AC571" s="31" t="str">
        <f t="shared" si="415"/>
        <v>Año 2020</v>
      </c>
      <c r="AD571" s="32" t="str">
        <f t="shared" si="415"/>
        <v>Dólar USA</v>
      </c>
      <c r="AE571" s="30" t="str">
        <f t="shared" si="415"/>
        <v>Ventas</v>
      </c>
      <c r="AG571" s="33" t="str">
        <f t="shared" si="388"/>
        <v>Gráfico 8</v>
      </c>
      <c r="AH571" s="34" t="str">
        <f t="shared" si="396"/>
        <v>Ventas Estimadas Agricultura</v>
      </c>
      <c r="AI571" s="34" t="str">
        <f t="shared" si="380"/>
        <v>Ventas estimadas de empresas dedicadas a agricultura y/o ganadería</v>
      </c>
      <c r="AJ571" s="34" t="str">
        <f t="shared" si="389"/>
        <v>Ventas Estimadas de Empresas del Sector Agrícola en cultivos de Semillas de Maravilla según la Categoría de Tamaño Específica del Servicio de Impuestos Internos de Chile para el Año 2020 (USD)</v>
      </c>
      <c r="AK571" s="35" t="str">
        <f t="shared" ref="AK571:AL586" si="416">+AK570</f>
        <v>Año 2020</v>
      </c>
      <c r="AL571" s="34" t="str">
        <f t="shared" si="416"/>
        <v>venta estimada, empresas en agricultura, cultivos, actividad económica, agricultura, ganadería</v>
      </c>
      <c r="AM571" s="36" t="str">
        <f t="shared" si="390"/>
        <v>https://analytics.zoho.com/open-view/2395394000001175359?ZOHO_CRITERIA=%224.5%22.%22Id_Categor%C3%ADa%22%3D100113002</v>
      </c>
      <c r="AN571" s="44" t="str">
        <f t="shared" si="412"/>
        <v>CHL</v>
      </c>
      <c r="AO571" s="44" t="str">
        <f t="shared" si="412"/>
        <v>País</v>
      </c>
      <c r="AP571" s="34" t="str">
        <f t="shared" si="412"/>
        <v>Número de Empleados de las empresas dedicadas a una actividad económica asociada a la agricultura o la ganadería, según tamaño de la empresa.</v>
      </c>
      <c r="AQ571" s="45">
        <f t="shared" si="412"/>
        <v>44324</v>
      </c>
      <c r="AR571" s="36" t="str">
        <f t="shared" si="412"/>
        <v>Español</v>
      </c>
      <c r="AS571" s="36" t="str">
        <f t="shared" si="412"/>
        <v>Naty</v>
      </c>
      <c r="AT571" s="40" t="str">
        <f t="shared" si="412"/>
        <v>No Aplica</v>
      </c>
      <c r="AU571" s="40" t="str">
        <f t="shared" si="412"/>
        <v>No Aplica</v>
      </c>
      <c r="AV571" s="40" t="str">
        <f t="shared" si="412"/>
        <v>No Aplica</v>
      </c>
      <c r="AW571" s="35">
        <v>100113002</v>
      </c>
      <c r="AX571" s="41" t="e">
        <f t="shared" si="413"/>
        <v>#REF!</v>
      </c>
      <c r="AY571" s="46" t="str">
        <f t="shared" si="413"/>
        <v>Fruta</v>
      </c>
      <c r="AZ571" s="40">
        <f t="shared" si="413"/>
        <v>38</v>
      </c>
      <c r="BA571" s="41" t="e">
        <f>+VLOOKUP($Z571,[4]!Temporalidad[[nombre]:[Columna1]],7,0)</f>
        <v>#REF!</v>
      </c>
      <c r="BB571" s="41" t="e">
        <f>+VLOOKUP($B571,[4]!Tipo_Gráfico[#Data],2,0)</f>
        <v>#REF!</v>
      </c>
      <c r="BC571" s="36" t="str">
        <f t="shared" si="398"/>
        <v>Servicio de Impuestos Internos , Ministerio de Hacienda, Chile</v>
      </c>
      <c r="BD571" s="35" t="e">
        <f>+VLOOKUP($AA571,[4]!unidad_medida[[nombre]:[Columna1]],2,0)</f>
        <v>#REF!</v>
      </c>
      <c r="BE571" s="40" t="str">
        <f t="shared" si="414"/>
        <v>No Aplica</v>
      </c>
      <c r="BF571" s="40" t="str">
        <f t="shared" si="414"/>
        <v>No Aplica</v>
      </c>
      <c r="BG571" s="40" t="str">
        <f t="shared" si="414"/>
        <v>No Aplica</v>
      </c>
      <c r="BH571" s="41" t="e">
        <f>+VLOOKUP($AP571,[4]!Responsables[#Data],3,0)</f>
        <v>#REF!</v>
      </c>
      <c r="BI571" s="41" t="e">
        <f>+VLOOKUP($AA571,[4]!unidad_medida[[nombre]:[Columna1]],5,0)</f>
        <v>#REF!</v>
      </c>
    </row>
    <row r="572" spans="1:61" ht="24" x14ac:dyDescent="0.35">
      <c r="A572" s="58" t="s">
        <v>250</v>
      </c>
      <c r="B572" s="58" t="s">
        <v>251</v>
      </c>
      <c r="C572" s="59">
        <v>4.4000000000000004</v>
      </c>
      <c r="D572" s="19">
        <f t="shared" si="394"/>
        <v>100</v>
      </c>
      <c r="E572" s="20" t="str">
        <f>+E571</f>
        <v>GR</v>
      </c>
      <c r="F572" s="21"/>
      <c r="G572" s="22"/>
      <c r="H572" s="22"/>
      <c r="I572" s="24">
        <v>100113003</v>
      </c>
      <c r="J572" s="23" t="s">
        <v>48</v>
      </c>
      <c r="K572" s="22"/>
      <c r="L572" s="22"/>
      <c r="M572" s="22"/>
      <c r="N572" s="22"/>
      <c r="O572" s="22"/>
      <c r="P572" s="53" t="str">
        <f t="shared" si="403"/>
        <v>Ventas Estimadas de Empresas del Sector Agrícola en cultivos de Semillas de Raps según la Categoría de Tamaño Específica del Servicio de Impuestos Internos de Chile para el Año 2020 (USD)</v>
      </c>
      <c r="Q572" s="20" t="str">
        <f t="shared" ref="Q572:Q582" si="417">+Q571</f>
        <v>Gráfico 8</v>
      </c>
      <c r="R572" s="49" t="s">
        <v>175</v>
      </c>
      <c r="S572" s="50">
        <f t="shared" si="410"/>
        <v>100113003</v>
      </c>
      <c r="T572" s="28"/>
      <c r="U572" s="28"/>
      <c r="V572" s="28"/>
      <c r="W572" s="28"/>
      <c r="X572" s="28"/>
      <c r="Y572" s="28"/>
      <c r="Z572" s="25" t="str">
        <f t="shared" si="411"/>
        <v>https://analytics.zoho.com/open-view/2395394000001175359?ZOHO_CRITERIA=%224.5%22.%22Id_Categor%C3%ADa%22%3D100113003</v>
      </c>
      <c r="AA572" s="29" t="s">
        <v>218</v>
      </c>
      <c r="AB572" s="30" t="str">
        <f t="shared" si="415"/>
        <v>Chile</v>
      </c>
      <c r="AC572" s="31" t="str">
        <f t="shared" si="415"/>
        <v>Año 2020</v>
      </c>
      <c r="AD572" s="32" t="str">
        <f t="shared" si="415"/>
        <v>Dólar USA</v>
      </c>
      <c r="AE572" s="30" t="str">
        <f t="shared" si="415"/>
        <v>Ventas</v>
      </c>
      <c r="AG572" s="33" t="str">
        <f t="shared" si="388"/>
        <v>Gráfico 8</v>
      </c>
      <c r="AH572" s="34" t="str">
        <f t="shared" si="396"/>
        <v>Ventas Estimadas Agricultura</v>
      </c>
      <c r="AI572" s="34" t="str">
        <f t="shared" si="380"/>
        <v>Ventas estimadas de empresas dedicadas a agricultura y/o ganadería</v>
      </c>
      <c r="AJ572" s="34" t="str">
        <f t="shared" si="389"/>
        <v>Ventas Estimadas de Empresas del Sector Agrícola en cultivos de Semillas de Raps según la Categoría de Tamaño Específica del Servicio de Impuestos Internos de Chile para el Año 2020 (USD)</v>
      </c>
      <c r="AK572" s="35" t="str">
        <f t="shared" si="416"/>
        <v>Año 2020</v>
      </c>
      <c r="AL572" s="34" t="str">
        <f t="shared" si="416"/>
        <v>venta estimada, empresas en agricultura, cultivos, actividad económica, agricultura, ganadería</v>
      </c>
      <c r="AM572" s="36" t="str">
        <f t="shared" si="390"/>
        <v>https://analytics.zoho.com/open-view/2395394000001175359?ZOHO_CRITERIA=%224.5%22.%22Id_Categor%C3%ADa%22%3D100113003</v>
      </c>
      <c r="AN572" s="44" t="str">
        <f t="shared" si="412"/>
        <v>CHL</v>
      </c>
      <c r="AO572" s="44" t="str">
        <f t="shared" si="412"/>
        <v>País</v>
      </c>
      <c r="AP572" s="34" t="str">
        <f t="shared" si="412"/>
        <v>Número de Empleados de las empresas dedicadas a una actividad económica asociada a la agricultura o la ganadería, según tamaño de la empresa.</v>
      </c>
      <c r="AQ572" s="45">
        <f t="shared" si="412"/>
        <v>44324</v>
      </c>
      <c r="AR572" s="36" t="str">
        <f t="shared" si="412"/>
        <v>Español</v>
      </c>
      <c r="AS572" s="36" t="str">
        <f t="shared" si="412"/>
        <v>Naty</v>
      </c>
      <c r="AT572" s="40" t="str">
        <f t="shared" si="412"/>
        <v>No Aplica</v>
      </c>
      <c r="AU572" s="40" t="str">
        <f t="shared" si="412"/>
        <v>No Aplica</v>
      </c>
      <c r="AV572" s="40" t="str">
        <f t="shared" si="412"/>
        <v>No Aplica</v>
      </c>
      <c r="AW572" s="35">
        <v>100113003</v>
      </c>
      <c r="AX572" s="41" t="e">
        <f t="shared" si="413"/>
        <v>#REF!</v>
      </c>
      <c r="AY572" s="46" t="str">
        <f t="shared" si="413"/>
        <v>Fruta</v>
      </c>
      <c r="AZ572" s="40">
        <f t="shared" si="413"/>
        <v>38</v>
      </c>
      <c r="BA572" s="41" t="e">
        <f>+VLOOKUP($Z572,[4]!Temporalidad[[nombre]:[Columna1]],7,0)</f>
        <v>#REF!</v>
      </c>
      <c r="BB572" s="41" t="e">
        <f>+VLOOKUP($B572,[4]!Tipo_Gráfico[#Data],2,0)</f>
        <v>#REF!</v>
      </c>
      <c r="BC572" s="36" t="str">
        <f t="shared" si="398"/>
        <v>Servicio de Impuestos Internos , Ministerio de Hacienda, Chile</v>
      </c>
      <c r="BD572" s="35" t="e">
        <f>+VLOOKUP($AA572,[4]!unidad_medida[[nombre]:[Columna1]],2,0)</f>
        <v>#REF!</v>
      </c>
      <c r="BE572" s="40" t="str">
        <f t="shared" si="414"/>
        <v>No Aplica</v>
      </c>
      <c r="BF572" s="40" t="str">
        <f t="shared" si="414"/>
        <v>No Aplica</v>
      </c>
      <c r="BG572" s="40" t="str">
        <f t="shared" si="414"/>
        <v>No Aplica</v>
      </c>
      <c r="BH572" s="41" t="e">
        <f>+VLOOKUP($AP572,[4]!Responsables[#Data],3,0)</f>
        <v>#REF!</v>
      </c>
      <c r="BI572" s="41" t="e">
        <f>+VLOOKUP($AA572,[4]!unidad_medida[[nombre]:[Columna1]],5,0)</f>
        <v>#REF!</v>
      </c>
    </row>
    <row r="573" spans="1:61" ht="24" x14ac:dyDescent="0.35">
      <c r="A573" s="58" t="s">
        <v>250</v>
      </c>
      <c r="B573" s="58" t="s">
        <v>251</v>
      </c>
      <c r="C573" s="59">
        <v>4.4000000000000004</v>
      </c>
      <c r="D573" s="19">
        <f t="shared" si="394"/>
        <v>101</v>
      </c>
      <c r="E573" s="20" t="str">
        <f t="shared" ref="E573:E585" si="418">+E572</f>
        <v>GR</v>
      </c>
      <c r="F573" s="21"/>
      <c r="G573" s="22"/>
      <c r="H573" s="22"/>
      <c r="I573" s="24">
        <v>100113004</v>
      </c>
      <c r="J573" s="23" t="s">
        <v>48</v>
      </c>
      <c r="K573" s="22"/>
      <c r="L573" s="22"/>
      <c r="M573" s="22"/>
      <c r="N573" s="22"/>
      <c r="O573" s="22"/>
      <c r="P573" s="53" t="str">
        <f t="shared" si="403"/>
        <v>Ventas Estimadas de Empresas del Sector Agrícola en cultivos de Remolacha azucarera según la Categoría de Tamaño Específica del Servicio de Impuestos Internos de Chile para el Año 2020 (USD)</v>
      </c>
      <c r="Q573" s="20" t="str">
        <f t="shared" si="417"/>
        <v>Gráfico 8</v>
      </c>
      <c r="R573" s="49" t="s">
        <v>177</v>
      </c>
      <c r="S573" s="50">
        <f t="shared" si="410"/>
        <v>100113004</v>
      </c>
      <c r="T573" s="28"/>
      <c r="U573" s="28"/>
      <c r="V573" s="28"/>
      <c r="W573" s="28"/>
      <c r="X573" s="28"/>
      <c r="Y573" s="28"/>
      <c r="Z573" s="25" t="str">
        <f t="shared" si="411"/>
        <v>https://analytics.zoho.com/open-view/2395394000001175359?ZOHO_CRITERIA=%224.5%22.%22Id_Categor%C3%ADa%22%3D100113004</v>
      </c>
      <c r="AA573" s="29" t="s">
        <v>219</v>
      </c>
      <c r="AB573" s="30" t="str">
        <f t="shared" si="415"/>
        <v>Chile</v>
      </c>
      <c r="AC573" s="31" t="str">
        <f t="shared" si="415"/>
        <v>Año 2020</v>
      </c>
      <c r="AD573" s="32" t="str">
        <f t="shared" si="415"/>
        <v>Dólar USA</v>
      </c>
      <c r="AE573" s="30" t="str">
        <f t="shared" si="415"/>
        <v>Ventas</v>
      </c>
      <c r="AG573" s="33" t="str">
        <f t="shared" si="388"/>
        <v>Gráfico 8</v>
      </c>
      <c r="AH573" s="34" t="str">
        <f t="shared" si="396"/>
        <v>Ventas Estimadas Agricultura</v>
      </c>
      <c r="AI573" s="34" t="str">
        <f t="shared" si="380"/>
        <v>Ventas estimadas de empresas dedicadas a agricultura y/o ganadería</v>
      </c>
      <c r="AJ573" s="34" t="str">
        <f t="shared" si="389"/>
        <v>Ventas Estimadas de Empresas del Sector Agrícola en cultivos de Remolacha azucarera según la Categoría de Tamaño Específica del Servicio de Impuestos Internos de Chile para el Año 2020 (USD)</v>
      </c>
      <c r="AK573" s="35" t="str">
        <f t="shared" si="416"/>
        <v>Año 2020</v>
      </c>
      <c r="AL573" s="34" t="str">
        <f t="shared" si="416"/>
        <v>venta estimada, empresas en agricultura, cultivos, actividad económica, agricultura, ganadería</v>
      </c>
      <c r="AM573" s="36" t="str">
        <f t="shared" si="390"/>
        <v>https://analytics.zoho.com/open-view/2395394000001175359?ZOHO_CRITERIA=%224.5%22.%22Id_Categor%C3%ADa%22%3D100113004</v>
      </c>
      <c r="AN573" s="44" t="str">
        <f t="shared" si="412"/>
        <v>CHL</v>
      </c>
      <c r="AO573" s="44" t="str">
        <f t="shared" si="412"/>
        <v>País</v>
      </c>
      <c r="AP573" s="34" t="str">
        <f t="shared" si="412"/>
        <v>Número de Empleados de las empresas dedicadas a una actividad económica asociada a la agricultura o la ganadería, según tamaño de la empresa.</v>
      </c>
      <c r="AQ573" s="45">
        <f t="shared" si="412"/>
        <v>44324</v>
      </c>
      <c r="AR573" s="36" t="str">
        <f t="shared" si="412"/>
        <v>Español</v>
      </c>
      <c r="AS573" s="36" t="str">
        <f t="shared" si="412"/>
        <v>Naty</v>
      </c>
      <c r="AT573" s="40" t="str">
        <f t="shared" si="412"/>
        <v>No Aplica</v>
      </c>
      <c r="AU573" s="40" t="str">
        <f t="shared" si="412"/>
        <v>No Aplica</v>
      </c>
      <c r="AV573" s="40" t="str">
        <f t="shared" si="412"/>
        <v>No Aplica</v>
      </c>
      <c r="AW573" s="35">
        <v>100113004</v>
      </c>
      <c r="AX573" s="41" t="e">
        <f t="shared" si="413"/>
        <v>#REF!</v>
      </c>
      <c r="AY573" s="46" t="str">
        <f t="shared" si="413"/>
        <v>Fruta</v>
      </c>
      <c r="AZ573" s="40">
        <f t="shared" si="413"/>
        <v>38</v>
      </c>
      <c r="BA573" s="41" t="e">
        <f>+VLOOKUP($Z573,[4]!Temporalidad[[nombre]:[Columna1]],7,0)</f>
        <v>#REF!</v>
      </c>
      <c r="BB573" s="41" t="e">
        <f>+VLOOKUP($B573,[4]!Tipo_Gráfico[#Data],2,0)</f>
        <v>#REF!</v>
      </c>
      <c r="BC573" s="36" t="str">
        <f t="shared" si="398"/>
        <v>Servicio de Impuestos Internos , Ministerio de Hacienda, Chile</v>
      </c>
      <c r="BD573" s="35" t="e">
        <f>+VLOOKUP($AA573,[4]!unidad_medida[[nombre]:[Columna1]],2,0)</f>
        <v>#REF!</v>
      </c>
      <c r="BE573" s="40" t="str">
        <f t="shared" si="414"/>
        <v>No Aplica</v>
      </c>
      <c r="BF573" s="40" t="str">
        <f t="shared" si="414"/>
        <v>No Aplica</v>
      </c>
      <c r="BG573" s="40" t="str">
        <f t="shared" si="414"/>
        <v>No Aplica</v>
      </c>
      <c r="BH573" s="41" t="e">
        <f>+VLOOKUP($AP573,[4]!Responsables[#Data],3,0)</f>
        <v>#REF!</v>
      </c>
      <c r="BI573" s="41" t="e">
        <f>+VLOOKUP($AA573,[4]!unidad_medida[[nombre]:[Columna1]],5,0)</f>
        <v>#REF!</v>
      </c>
    </row>
    <row r="574" spans="1:61" ht="24" x14ac:dyDescent="0.35">
      <c r="A574" s="58" t="s">
        <v>250</v>
      </c>
      <c r="B574" s="58" t="s">
        <v>251</v>
      </c>
      <c r="C574" s="59">
        <v>4.4000000000000004</v>
      </c>
      <c r="D574" s="19">
        <f t="shared" si="394"/>
        <v>102</v>
      </c>
      <c r="E574" s="20" t="str">
        <f t="shared" si="418"/>
        <v>GR</v>
      </c>
      <c r="F574" s="21"/>
      <c r="G574" s="22"/>
      <c r="H574" s="22"/>
      <c r="I574" s="24">
        <v>100113005</v>
      </c>
      <c r="J574" s="23" t="s">
        <v>48</v>
      </c>
      <c r="K574" s="22"/>
      <c r="L574" s="22"/>
      <c r="M574" s="22"/>
      <c r="N574" s="22"/>
      <c r="O574" s="22"/>
      <c r="P574" s="53" t="str">
        <f t="shared" si="403"/>
        <v>Ventas Estimadas de Empresas del Sector Agrícola en cultivos de Tabaco según la Categoría de Tamaño Específica del Servicio de Impuestos Internos de Chile para el Año 2020 (USD)</v>
      </c>
      <c r="Q574" s="20" t="str">
        <f t="shared" si="417"/>
        <v>Gráfico 8</v>
      </c>
      <c r="R574" s="49" t="s">
        <v>179</v>
      </c>
      <c r="S574" s="50">
        <f t="shared" si="410"/>
        <v>100113005</v>
      </c>
      <c r="T574" s="28"/>
      <c r="U574" s="28"/>
      <c r="V574" s="28"/>
      <c r="W574" s="28"/>
      <c r="X574" s="28"/>
      <c r="Y574" s="28"/>
      <c r="Z574" s="25" t="str">
        <f t="shared" si="411"/>
        <v>https://analytics.zoho.com/open-view/2395394000001175359?ZOHO_CRITERIA=%224.5%22.%22Id_Categor%C3%ADa%22%3D100113005</v>
      </c>
      <c r="AA574" s="29" t="s">
        <v>220</v>
      </c>
      <c r="AB574" s="30" t="str">
        <f t="shared" si="415"/>
        <v>Chile</v>
      </c>
      <c r="AC574" s="31" t="str">
        <f t="shared" si="415"/>
        <v>Año 2020</v>
      </c>
      <c r="AD574" s="32" t="str">
        <f t="shared" si="415"/>
        <v>Dólar USA</v>
      </c>
      <c r="AE574" s="30" t="str">
        <f t="shared" si="415"/>
        <v>Ventas</v>
      </c>
      <c r="AG574" s="33" t="str">
        <f t="shared" si="388"/>
        <v>Gráfico 8</v>
      </c>
      <c r="AH574" s="34" t="str">
        <f t="shared" si="396"/>
        <v>Ventas Estimadas Agricultura</v>
      </c>
      <c r="AI574" s="34" t="str">
        <f t="shared" si="380"/>
        <v>Ventas estimadas de empresas dedicadas a agricultura y/o ganadería</v>
      </c>
      <c r="AJ574" s="34" t="str">
        <f t="shared" si="389"/>
        <v>Ventas Estimadas de Empresas del Sector Agrícola en cultivos de Tabaco según la Categoría de Tamaño Específica del Servicio de Impuestos Internos de Chile para el Año 2020 (USD)</v>
      </c>
      <c r="AK574" s="35" t="str">
        <f t="shared" si="416"/>
        <v>Año 2020</v>
      </c>
      <c r="AL574" s="34" t="str">
        <f t="shared" si="416"/>
        <v>venta estimada, empresas en agricultura, cultivos, actividad económica, agricultura, ganadería</v>
      </c>
      <c r="AM574" s="36" t="str">
        <f t="shared" si="390"/>
        <v>https://analytics.zoho.com/open-view/2395394000001175359?ZOHO_CRITERIA=%224.5%22.%22Id_Categor%C3%ADa%22%3D100113005</v>
      </c>
      <c r="AN574" s="44" t="str">
        <f t="shared" si="412"/>
        <v>CHL</v>
      </c>
      <c r="AO574" s="44" t="str">
        <f t="shared" si="412"/>
        <v>País</v>
      </c>
      <c r="AP574" s="34" t="str">
        <f t="shared" si="412"/>
        <v>Número de Empleados de las empresas dedicadas a una actividad económica asociada a la agricultura o la ganadería, según tamaño de la empresa.</v>
      </c>
      <c r="AQ574" s="45">
        <f t="shared" si="412"/>
        <v>44324</v>
      </c>
      <c r="AR574" s="36" t="str">
        <f t="shared" si="412"/>
        <v>Español</v>
      </c>
      <c r="AS574" s="36" t="str">
        <f t="shared" si="412"/>
        <v>Naty</v>
      </c>
      <c r="AT574" s="40" t="str">
        <f t="shared" si="412"/>
        <v>No Aplica</v>
      </c>
      <c r="AU574" s="40" t="str">
        <f t="shared" si="412"/>
        <v>No Aplica</v>
      </c>
      <c r="AV574" s="40" t="str">
        <f t="shared" si="412"/>
        <v>No Aplica</v>
      </c>
      <c r="AW574" s="35">
        <v>100113005</v>
      </c>
      <c r="AX574" s="41" t="e">
        <f t="shared" si="413"/>
        <v>#REF!</v>
      </c>
      <c r="AY574" s="46" t="str">
        <f t="shared" si="413"/>
        <v>Fruta</v>
      </c>
      <c r="AZ574" s="40">
        <f t="shared" si="413"/>
        <v>38</v>
      </c>
      <c r="BA574" s="41" t="e">
        <f>+VLOOKUP($Z574,[4]!Temporalidad[[nombre]:[Columna1]],7,0)</f>
        <v>#REF!</v>
      </c>
      <c r="BB574" s="41" t="e">
        <f>+VLOOKUP($B574,[4]!Tipo_Gráfico[#Data],2,0)</f>
        <v>#REF!</v>
      </c>
      <c r="BC574" s="36" t="str">
        <f t="shared" si="398"/>
        <v>Servicio de Impuestos Internos , Ministerio de Hacienda, Chile</v>
      </c>
      <c r="BD574" s="35" t="e">
        <f>+VLOOKUP($AA574,[4]!unidad_medida[[nombre]:[Columna1]],2,0)</f>
        <v>#REF!</v>
      </c>
      <c r="BE574" s="40" t="str">
        <f t="shared" si="414"/>
        <v>No Aplica</v>
      </c>
      <c r="BF574" s="40" t="str">
        <f t="shared" si="414"/>
        <v>No Aplica</v>
      </c>
      <c r="BG574" s="40" t="str">
        <f t="shared" si="414"/>
        <v>No Aplica</v>
      </c>
      <c r="BH574" s="41" t="e">
        <f>+VLOOKUP($AP574,[4]!Responsables[#Data],3,0)</f>
        <v>#REF!</v>
      </c>
      <c r="BI574" s="41" t="e">
        <f>+VLOOKUP($AA574,[4]!unidad_medida[[nombre]:[Columna1]],5,0)</f>
        <v>#REF!</v>
      </c>
    </row>
    <row r="575" spans="1:61" ht="24" x14ac:dyDescent="0.35">
      <c r="A575" s="58" t="s">
        <v>250</v>
      </c>
      <c r="B575" s="58" t="s">
        <v>251</v>
      </c>
      <c r="C575" s="59">
        <v>4.4000000000000004</v>
      </c>
      <c r="D575" s="19">
        <f t="shared" si="394"/>
        <v>103</v>
      </c>
      <c r="E575" s="20" t="str">
        <f t="shared" si="418"/>
        <v>GR</v>
      </c>
      <c r="F575" s="21"/>
      <c r="G575" s="22"/>
      <c r="H575" s="22"/>
      <c r="I575" s="24">
        <v>100114001</v>
      </c>
      <c r="J575" s="23" t="s">
        <v>48</v>
      </c>
      <c r="K575" s="22"/>
      <c r="L575" s="22"/>
      <c r="M575" s="22"/>
      <c r="N575" s="22"/>
      <c r="O575" s="22"/>
      <c r="P575" s="53" t="str">
        <f t="shared" si="403"/>
        <v>Ventas Estimadas de Empresas del Sector Agrícola en cultivos de Papas según la Categoría de Tamaño Específica del Servicio de Impuestos Internos de Chile para el Año 2020 (USD)</v>
      </c>
      <c r="Q575" s="20" t="str">
        <f t="shared" si="417"/>
        <v>Gráfico 8</v>
      </c>
      <c r="R575" s="49" t="s">
        <v>181</v>
      </c>
      <c r="S575" s="50">
        <f t="shared" si="410"/>
        <v>100114001</v>
      </c>
      <c r="T575" s="28"/>
      <c r="U575" s="28"/>
      <c r="V575" s="28"/>
      <c r="W575" s="28"/>
      <c r="X575" s="28"/>
      <c r="Y575" s="28"/>
      <c r="Z575" s="25" t="str">
        <f t="shared" si="411"/>
        <v>https://analytics.zoho.com/open-view/2395394000001175359?ZOHO_CRITERIA=%224.5%22.%22Id_Categor%C3%ADa%22%3D100114001</v>
      </c>
      <c r="AA575" s="29" t="s">
        <v>221</v>
      </c>
      <c r="AB575" s="30" t="str">
        <f t="shared" si="415"/>
        <v>Chile</v>
      </c>
      <c r="AC575" s="31" t="str">
        <f t="shared" si="415"/>
        <v>Año 2020</v>
      </c>
      <c r="AD575" s="32" t="str">
        <f t="shared" si="415"/>
        <v>Dólar USA</v>
      </c>
      <c r="AE575" s="30" t="str">
        <f t="shared" si="415"/>
        <v>Ventas</v>
      </c>
      <c r="AG575" s="33" t="str">
        <f t="shared" si="388"/>
        <v>Gráfico 8</v>
      </c>
      <c r="AH575" s="34" t="str">
        <f t="shared" si="396"/>
        <v>Ventas Estimadas Agricultura</v>
      </c>
      <c r="AI575" s="34" t="str">
        <f t="shared" si="380"/>
        <v>Ventas estimadas de empresas dedicadas a agricultura y/o ganadería</v>
      </c>
      <c r="AJ575" s="34" t="str">
        <f t="shared" si="389"/>
        <v>Ventas Estimadas de Empresas del Sector Agrícola en cultivos de Papas según la Categoría de Tamaño Específica del Servicio de Impuestos Internos de Chile para el Año 2020 (USD)</v>
      </c>
      <c r="AK575" s="35" t="str">
        <f t="shared" si="416"/>
        <v>Año 2020</v>
      </c>
      <c r="AL575" s="34" t="str">
        <f t="shared" si="416"/>
        <v>venta estimada, empresas en agricultura, cultivos, actividad económica, agricultura, ganadería</v>
      </c>
      <c r="AM575" s="36" t="str">
        <f t="shared" si="390"/>
        <v>https://analytics.zoho.com/open-view/2395394000001175359?ZOHO_CRITERIA=%224.5%22.%22Id_Categor%C3%ADa%22%3D100114001</v>
      </c>
      <c r="AN575" s="44" t="str">
        <f t="shared" si="412"/>
        <v>CHL</v>
      </c>
      <c r="AO575" s="44" t="str">
        <f t="shared" si="412"/>
        <v>País</v>
      </c>
      <c r="AP575" s="34" t="str">
        <f t="shared" si="412"/>
        <v>Número de Empleados de las empresas dedicadas a una actividad económica asociada a la agricultura o la ganadería, según tamaño de la empresa.</v>
      </c>
      <c r="AQ575" s="45">
        <f t="shared" si="412"/>
        <v>44324</v>
      </c>
      <c r="AR575" s="36" t="str">
        <f t="shared" si="412"/>
        <v>Español</v>
      </c>
      <c r="AS575" s="36" t="str">
        <f t="shared" si="412"/>
        <v>Naty</v>
      </c>
      <c r="AT575" s="40" t="str">
        <f t="shared" si="412"/>
        <v>No Aplica</v>
      </c>
      <c r="AU575" s="40" t="str">
        <f t="shared" si="412"/>
        <v>No Aplica</v>
      </c>
      <c r="AV575" s="40" t="str">
        <f t="shared" si="412"/>
        <v>No Aplica</v>
      </c>
      <c r="AW575" s="35">
        <v>100114001</v>
      </c>
      <c r="AX575" s="41" t="e">
        <f t="shared" si="413"/>
        <v>#REF!</v>
      </c>
      <c r="AY575" s="46" t="str">
        <f t="shared" si="413"/>
        <v>Fruta</v>
      </c>
      <c r="AZ575" s="40">
        <f t="shared" si="413"/>
        <v>38</v>
      </c>
      <c r="BA575" s="41" t="e">
        <f>+VLOOKUP($Z575,[4]!Temporalidad[[nombre]:[Columna1]],7,0)</f>
        <v>#REF!</v>
      </c>
      <c r="BB575" s="41" t="e">
        <f>+VLOOKUP($B575,[4]!Tipo_Gráfico[#Data],2,0)</f>
        <v>#REF!</v>
      </c>
      <c r="BC575" s="36" t="str">
        <f t="shared" si="398"/>
        <v>Servicio de Impuestos Internos , Ministerio de Hacienda, Chile</v>
      </c>
      <c r="BD575" s="35" t="e">
        <f>+VLOOKUP($AA575,[4]!unidad_medida[[nombre]:[Columna1]],2,0)</f>
        <v>#REF!</v>
      </c>
      <c r="BE575" s="40" t="str">
        <f t="shared" si="414"/>
        <v>No Aplica</v>
      </c>
      <c r="BF575" s="40" t="str">
        <f t="shared" si="414"/>
        <v>No Aplica</v>
      </c>
      <c r="BG575" s="40" t="str">
        <f t="shared" si="414"/>
        <v>No Aplica</v>
      </c>
      <c r="BH575" s="41" t="e">
        <f>+VLOOKUP($AP575,[4]!Responsables[#Data],3,0)</f>
        <v>#REF!</v>
      </c>
      <c r="BI575" s="41" t="e">
        <f>+VLOOKUP($AA575,[4]!unidad_medida[[nombre]:[Columna1]],5,0)</f>
        <v>#REF!</v>
      </c>
    </row>
    <row r="576" spans="1:61" ht="24" x14ac:dyDescent="0.35">
      <c r="A576" s="58" t="s">
        <v>250</v>
      </c>
      <c r="B576" s="58" t="s">
        <v>251</v>
      </c>
      <c r="C576" s="59">
        <v>4.4000000000000004</v>
      </c>
      <c r="D576" s="19">
        <f t="shared" si="394"/>
        <v>104</v>
      </c>
      <c r="E576" s="20" t="str">
        <f t="shared" si="418"/>
        <v>GR</v>
      </c>
      <c r="F576" s="21"/>
      <c r="G576" s="22"/>
      <c r="H576" s="22"/>
      <c r="I576" s="24">
        <v>100114002</v>
      </c>
      <c r="J576" s="23" t="s">
        <v>48</v>
      </c>
      <c r="K576" s="22"/>
      <c r="L576" s="22"/>
      <c r="M576" s="22"/>
      <c r="N576" s="22"/>
      <c r="O576" s="22"/>
      <c r="P576" s="53" t="str">
        <f t="shared" si="403"/>
        <v>Ventas Estimadas de Empresas del Sector Agrícola en cultivos de Camotes según la Categoría de Tamaño Específica del Servicio de Impuestos Internos de Chile para el Año 2020 (USD)</v>
      </c>
      <c r="Q576" s="20" t="str">
        <f t="shared" si="417"/>
        <v>Gráfico 8</v>
      </c>
      <c r="R576" s="49" t="s">
        <v>183</v>
      </c>
      <c r="S576" s="50">
        <f t="shared" si="410"/>
        <v>100114002</v>
      </c>
      <c r="T576" s="28"/>
      <c r="U576" s="28"/>
      <c r="V576" s="28"/>
      <c r="W576" s="28"/>
      <c r="X576" s="28"/>
      <c r="Y576" s="28"/>
      <c r="Z576" s="25" t="str">
        <f t="shared" si="411"/>
        <v>https://analytics.zoho.com/open-view/2395394000001175359?ZOHO_CRITERIA=%224.5%22.%22Id_Categor%C3%ADa%22%3D100114002</v>
      </c>
      <c r="AA576" s="29" t="s">
        <v>222</v>
      </c>
      <c r="AB576" s="30" t="str">
        <f t="shared" si="415"/>
        <v>Chile</v>
      </c>
      <c r="AC576" s="31" t="str">
        <f t="shared" si="415"/>
        <v>Año 2020</v>
      </c>
      <c r="AD576" s="32" t="str">
        <f t="shared" si="415"/>
        <v>Dólar USA</v>
      </c>
      <c r="AE576" s="30" t="str">
        <f t="shared" si="415"/>
        <v>Ventas</v>
      </c>
      <c r="AG576" s="33" t="str">
        <f t="shared" si="388"/>
        <v>Gráfico 8</v>
      </c>
      <c r="AH576" s="34" t="str">
        <f t="shared" si="396"/>
        <v>Ventas Estimadas Agricultura</v>
      </c>
      <c r="AI576" s="34" t="str">
        <f t="shared" si="380"/>
        <v>Ventas estimadas de empresas dedicadas a agricultura y/o ganadería</v>
      </c>
      <c r="AJ576" s="34" t="str">
        <f t="shared" si="389"/>
        <v>Ventas Estimadas de Empresas del Sector Agrícola en cultivos de Camotes según la Categoría de Tamaño Específica del Servicio de Impuestos Internos de Chile para el Año 2020 (USD)</v>
      </c>
      <c r="AK576" s="35" t="str">
        <f t="shared" si="416"/>
        <v>Año 2020</v>
      </c>
      <c r="AL576" s="34" t="str">
        <f t="shared" si="416"/>
        <v>venta estimada, empresas en agricultura, cultivos, actividad económica, agricultura, ganadería</v>
      </c>
      <c r="AM576" s="36" t="str">
        <f t="shared" si="390"/>
        <v>https://analytics.zoho.com/open-view/2395394000001175359?ZOHO_CRITERIA=%224.5%22.%22Id_Categor%C3%ADa%22%3D100114002</v>
      </c>
      <c r="AN576" s="44" t="str">
        <f t="shared" si="412"/>
        <v>CHL</v>
      </c>
      <c r="AO576" s="44" t="str">
        <f t="shared" si="412"/>
        <v>País</v>
      </c>
      <c r="AP576" s="34" t="str">
        <f t="shared" si="412"/>
        <v>Número de Empleados de las empresas dedicadas a una actividad económica asociada a la agricultura o la ganadería, según tamaño de la empresa.</v>
      </c>
      <c r="AQ576" s="45">
        <f t="shared" si="412"/>
        <v>44324</v>
      </c>
      <c r="AR576" s="36" t="str">
        <f t="shared" si="412"/>
        <v>Español</v>
      </c>
      <c r="AS576" s="36" t="str">
        <f t="shared" si="412"/>
        <v>Naty</v>
      </c>
      <c r="AT576" s="40" t="str">
        <f t="shared" si="412"/>
        <v>No Aplica</v>
      </c>
      <c r="AU576" s="40" t="str">
        <f t="shared" si="412"/>
        <v>No Aplica</v>
      </c>
      <c r="AV576" s="40" t="str">
        <f t="shared" si="412"/>
        <v>No Aplica</v>
      </c>
      <c r="AW576" s="35">
        <v>100114002</v>
      </c>
      <c r="AX576" s="41" t="e">
        <f t="shared" si="413"/>
        <v>#REF!</v>
      </c>
      <c r="AY576" s="46" t="str">
        <f t="shared" si="413"/>
        <v>Fruta</v>
      </c>
      <c r="AZ576" s="40">
        <f t="shared" si="413"/>
        <v>38</v>
      </c>
      <c r="BA576" s="41" t="e">
        <f>+VLOOKUP($Z576,[4]!Temporalidad[[nombre]:[Columna1]],7,0)</f>
        <v>#REF!</v>
      </c>
      <c r="BB576" s="41" t="e">
        <f>+VLOOKUP($B576,[4]!Tipo_Gráfico[#Data],2,0)</f>
        <v>#REF!</v>
      </c>
      <c r="BC576" s="36" t="str">
        <f t="shared" si="398"/>
        <v>Servicio de Impuestos Internos , Ministerio de Hacienda, Chile</v>
      </c>
      <c r="BD576" s="35" t="e">
        <f>+VLOOKUP($AA576,[4]!unidad_medida[[nombre]:[Columna1]],2,0)</f>
        <v>#REF!</v>
      </c>
      <c r="BE576" s="40" t="str">
        <f t="shared" si="414"/>
        <v>No Aplica</v>
      </c>
      <c r="BF576" s="40" t="str">
        <f t="shared" si="414"/>
        <v>No Aplica</v>
      </c>
      <c r="BG576" s="40" t="str">
        <f t="shared" si="414"/>
        <v>No Aplica</v>
      </c>
      <c r="BH576" s="41" t="e">
        <f>+VLOOKUP($AP576,[4]!Responsables[#Data],3,0)</f>
        <v>#REF!</v>
      </c>
      <c r="BI576" s="41" t="e">
        <f>+VLOOKUP($AA576,[4]!unidad_medida[[nombre]:[Columna1]],5,0)</f>
        <v>#REF!</v>
      </c>
    </row>
    <row r="577" spans="1:61" ht="24" x14ac:dyDescent="0.35">
      <c r="A577" s="58" t="s">
        <v>250</v>
      </c>
      <c r="B577" s="58" t="s">
        <v>251</v>
      </c>
      <c r="C577" s="59">
        <v>4.4000000000000004</v>
      </c>
      <c r="D577" s="19">
        <f t="shared" si="394"/>
        <v>105</v>
      </c>
      <c r="E577" s="20" t="str">
        <f t="shared" si="418"/>
        <v>GR</v>
      </c>
      <c r="F577" s="21"/>
      <c r="G577" s="22"/>
      <c r="H577" s="22"/>
      <c r="I577" s="24">
        <v>100114015</v>
      </c>
      <c r="J577" s="23" t="s">
        <v>48</v>
      </c>
      <c r="K577" s="22"/>
      <c r="L577" s="22"/>
      <c r="M577" s="22"/>
      <c r="N577" s="22"/>
      <c r="O577" s="22"/>
      <c r="P577" s="53" t="str">
        <f t="shared" si="403"/>
        <v>Ventas Estimadas de Empresas del Sector Agrícola en cultivos de Otros tubérculos según la Categoría de Tamaño Específica del Servicio de Impuestos Internos de Chile para el Año 2020 (USD)</v>
      </c>
      <c r="Q577" s="20" t="str">
        <f t="shared" si="417"/>
        <v>Gráfico 8</v>
      </c>
      <c r="R577" s="49" t="s">
        <v>185</v>
      </c>
      <c r="S577" s="50">
        <f t="shared" si="410"/>
        <v>100114015</v>
      </c>
      <c r="T577" s="28"/>
      <c r="U577" s="28"/>
      <c r="V577" s="28"/>
      <c r="W577" s="28"/>
      <c r="X577" s="28"/>
      <c r="Y577" s="28"/>
      <c r="Z577" s="25" t="str">
        <f t="shared" si="411"/>
        <v>https://analytics.zoho.com/open-view/2395394000001175359?ZOHO_CRITERIA=%224.5%22.%22Id_Categor%C3%ADa%22%3D100114015</v>
      </c>
      <c r="AA577" s="29" t="s">
        <v>223</v>
      </c>
      <c r="AB577" s="30" t="str">
        <f t="shared" si="415"/>
        <v>Chile</v>
      </c>
      <c r="AC577" s="31" t="str">
        <f t="shared" si="415"/>
        <v>Año 2020</v>
      </c>
      <c r="AD577" s="32" t="str">
        <f t="shared" si="415"/>
        <v>Dólar USA</v>
      </c>
      <c r="AE577" s="30" t="str">
        <f t="shared" si="415"/>
        <v>Ventas</v>
      </c>
      <c r="AG577" s="33" t="str">
        <f t="shared" si="388"/>
        <v>Gráfico 8</v>
      </c>
      <c r="AH577" s="34" t="str">
        <f t="shared" si="396"/>
        <v>Ventas Estimadas Agricultura</v>
      </c>
      <c r="AI577" s="34" t="str">
        <f t="shared" si="380"/>
        <v>Ventas estimadas de empresas dedicadas a agricultura y/o ganadería</v>
      </c>
      <c r="AJ577" s="34" t="str">
        <f t="shared" si="389"/>
        <v>Ventas Estimadas de Empresas del Sector Agrícola en cultivos de Otros tubérculos según la Categoría de Tamaño Específica del Servicio de Impuestos Internos de Chile para el Año 2020 (USD)</v>
      </c>
      <c r="AK577" s="35" t="str">
        <f t="shared" si="416"/>
        <v>Año 2020</v>
      </c>
      <c r="AL577" s="34" t="str">
        <f t="shared" si="416"/>
        <v>venta estimada, empresas en agricultura, cultivos, actividad económica, agricultura, ganadería</v>
      </c>
      <c r="AM577" s="36" t="str">
        <f t="shared" si="390"/>
        <v>https://analytics.zoho.com/open-view/2395394000001175359?ZOHO_CRITERIA=%224.5%22.%22Id_Categor%C3%ADa%22%3D100114015</v>
      </c>
      <c r="AN577" s="44" t="str">
        <f t="shared" si="412"/>
        <v>CHL</v>
      </c>
      <c r="AO577" s="44" t="str">
        <f t="shared" si="412"/>
        <v>País</v>
      </c>
      <c r="AP577" s="34" t="str">
        <f t="shared" si="412"/>
        <v>Número de Empleados de las empresas dedicadas a una actividad económica asociada a la agricultura o la ganadería, según tamaño de la empresa.</v>
      </c>
      <c r="AQ577" s="45">
        <f t="shared" si="412"/>
        <v>44324</v>
      </c>
      <c r="AR577" s="36" t="str">
        <f t="shared" si="412"/>
        <v>Español</v>
      </c>
      <c r="AS577" s="36" t="str">
        <f t="shared" si="412"/>
        <v>Naty</v>
      </c>
      <c r="AT577" s="40" t="str">
        <f t="shared" si="412"/>
        <v>No Aplica</v>
      </c>
      <c r="AU577" s="40" t="str">
        <f t="shared" si="412"/>
        <v>No Aplica</v>
      </c>
      <c r="AV577" s="40" t="str">
        <f t="shared" si="412"/>
        <v>No Aplica</v>
      </c>
      <c r="AW577" s="35">
        <v>100114015</v>
      </c>
      <c r="AX577" s="41" t="e">
        <f t="shared" si="413"/>
        <v>#REF!</v>
      </c>
      <c r="AY577" s="46" t="str">
        <f t="shared" si="413"/>
        <v>Fruta</v>
      </c>
      <c r="AZ577" s="40">
        <f t="shared" si="413"/>
        <v>38</v>
      </c>
      <c r="BA577" s="41" t="e">
        <f>+VLOOKUP($Z577,[4]!Temporalidad[[nombre]:[Columna1]],7,0)</f>
        <v>#REF!</v>
      </c>
      <c r="BB577" s="41" t="e">
        <f>+VLOOKUP($B577,[4]!Tipo_Gráfico[#Data],2,0)</f>
        <v>#REF!</v>
      </c>
      <c r="BC577" s="36" t="str">
        <f t="shared" si="398"/>
        <v>Servicio de Impuestos Internos , Ministerio de Hacienda, Chile</v>
      </c>
      <c r="BD577" s="35" t="e">
        <f>+VLOOKUP($AA577,[4]!unidad_medida[[nombre]:[Columna1]],2,0)</f>
        <v>#REF!</v>
      </c>
      <c r="BE577" s="40" t="str">
        <f t="shared" si="414"/>
        <v>No Aplica</v>
      </c>
      <c r="BF577" s="40" t="str">
        <f t="shared" si="414"/>
        <v>No Aplica</v>
      </c>
      <c r="BG577" s="40" t="str">
        <f t="shared" si="414"/>
        <v>No Aplica</v>
      </c>
      <c r="BH577" s="41" t="e">
        <f>+VLOOKUP($AP577,[4]!Responsables[#Data],3,0)</f>
        <v>#REF!</v>
      </c>
      <c r="BI577" s="41" t="e">
        <f>+VLOOKUP($AA577,[4]!unidad_medida[[nombre]:[Columna1]],5,0)</f>
        <v>#REF!</v>
      </c>
    </row>
    <row r="578" spans="1:61" ht="24" x14ac:dyDescent="0.35">
      <c r="A578" s="58" t="s">
        <v>250</v>
      </c>
      <c r="B578" s="58" t="s">
        <v>251</v>
      </c>
      <c r="C578" s="59">
        <v>4.4000000000000004</v>
      </c>
      <c r="D578" s="19">
        <f t="shared" si="394"/>
        <v>106</v>
      </c>
      <c r="E578" s="20" t="str">
        <f t="shared" si="418"/>
        <v>GR</v>
      </c>
      <c r="F578" s="21"/>
      <c r="G578" s="22"/>
      <c r="H578" s="22"/>
      <c r="I578" s="24">
        <v>100115001</v>
      </c>
      <c r="J578" s="23" t="s">
        <v>48</v>
      </c>
      <c r="K578" s="22"/>
      <c r="L578" s="22"/>
      <c r="M578" s="22"/>
      <c r="N578" s="22"/>
      <c r="O578" s="22"/>
      <c r="P578" s="53" t="str">
        <f t="shared" si="403"/>
        <v>Ventas Estimadas de Empresas del Sector Agrícola en cultivos de Semillas de hortalizas según la Categoría de Tamaño Específica del Servicio de Impuestos Internos de Chile para el Año 2020 (USD)</v>
      </c>
      <c r="Q578" s="20" t="str">
        <f t="shared" si="417"/>
        <v>Gráfico 8</v>
      </c>
      <c r="R578" s="49" t="s">
        <v>187</v>
      </c>
      <c r="S578" s="50">
        <f t="shared" si="410"/>
        <v>100115001</v>
      </c>
      <c r="T578" s="28"/>
      <c r="U578" s="28"/>
      <c r="V578" s="28"/>
      <c r="W578" s="28"/>
      <c r="X578" s="28"/>
      <c r="Y578" s="28"/>
      <c r="Z578" s="25" t="str">
        <f t="shared" si="411"/>
        <v>https://analytics.zoho.com/open-view/2395394000001175359?ZOHO_CRITERIA=%224.5%22.%22Id_Categor%C3%ADa%22%3D100115001</v>
      </c>
      <c r="AA578" s="29" t="s">
        <v>224</v>
      </c>
      <c r="AB578" s="30" t="str">
        <f t="shared" si="415"/>
        <v>Chile</v>
      </c>
      <c r="AC578" s="31" t="str">
        <f t="shared" si="415"/>
        <v>Año 2020</v>
      </c>
      <c r="AD578" s="32" t="str">
        <f t="shared" si="415"/>
        <v>Dólar USA</v>
      </c>
      <c r="AE578" s="30" t="str">
        <f t="shared" si="415"/>
        <v>Ventas</v>
      </c>
      <c r="AG578" s="33" t="str">
        <f t="shared" si="388"/>
        <v>Gráfico 8</v>
      </c>
      <c r="AH578" s="34" t="str">
        <f t="shared" si="396"/>
        <v>Ventas Estimadas Agricultura</v>
      </c>
      <c r="AI578" s="34" t="str">
        <f t="shared" si="380"/>
        <v>Ventas estimadas de empresas dedicadas a agricultura y/o ganadería</v>
      </c>
      <c r="AJ578" s="34" t="str">
        <f t="shared" si="389"/>
        <v>Ventas Estimadas de Empresas del Sector Agrícola en cultivos de Semillas de hortalizas según la Categoría de Tamaño Específica del Servicio de Impuestos Internos de Chile para el Año 2020 (USD)</v>
      </c>
      <c r="AK578" s="35" t="str">
        <f t="shared" si="416"/>
        <v>Año 2020</v>
      </c>
      <c r="AL578" s="34" t="str">
        <f t="shared" si="416"/>
        <v>venta estimada, empresas en agricultura, cultivos, actividad económica, agricultura, ganadería</v>
      </c>
      <c r="AM578" s="36" t="str">
        <f t="shared" si="390"/>
        <v>https://analytics.zoho.com/open-view/2395394000001175359?ZOHO_CRITERIA=%224.5%22.%22Id_Categor%C3%ADa%22%3D100115001</v>
      </c>
      <c r="AN578" s="44" t="str">
        <f t="shared" si="412"/>
        <v>CHL</v>
      </c>
      <c r="AO578" s="44" t="str">
        <f t="shared" si="412"/>
        <v>País</v>
      </c>
      <c r="AP578" s="34" t="str">
        <f t="shared" si="412"/>
        <v>Número de Empleados de las empresas dedicadas a una actividad económica asociada a la agricultura o la ganadería, según tamaño de la empresa.</v>
      </c>
      <c r="AQ578" s="45">
        <f t="shared" si="412"/>
        <v>44324</v>
      </c>
      <c r="AR578" s="36" t="str">
        <f t="shared" si="412"/>
        <v>Español</v>
      </c>
      <c r="AS578" s="36" t="str">
        <f t="shared" si="412"/>
        <v>Naty</v>
      </c>
      <c r="AT578" s="40" t="str">
        <f t="shared" si="412"/>
        <v>No Aplica</v>
      </c>
      <c r="AU578" s="40" t="str">
        <f t="shared" si="412"/>
        <v>No Aplica</v>
      </c>
      <c r="AV578" s="40" t="str">
        <f t="shared" si="412"/>
        <v>No Aplica</v>
      </c>
      <c r="AW578" s="35">
        <v>100115001</v>
      </c>
      <c r="AX578" s="41" t="e">
        <f t="shared" si="413"/>
        <v>#REF!</v>
      </c>
      <c r="AY578" s="46" t="str">
        <f t="shared" si="413"/>
        <v>Fruta</v>
      </c>
      <c r="AZ578" s="40">
        <f t="shared" si="413"/>
        <v>38</v>
      </c>
      <c r="BA578" s="41" t="e">
        <f>+VLOOKUP($Z578,[4]!Temporalidad[[nombre]:[Columna1]],7,0)</f>
        <v>#REF!</v>
      </c>
      <c r="BB578" s="41" t="e">
        <f>+VLOOKUP($B578,[4]!Tipo_Gráfico[#Data],2,0)</f>
        <v>#REF!</v>
      </c>
      <c r="BC578" s="36" t="str">
        <f t="shared" si="398"/>
        <v>Servicio de Impuestos Internos , Ministerio de Hacienda, Chile</v>
      </c>
      <c r="BD578" s="35" t="e">
        <f>+VLOOKUP($AA578,[4]!unidad_medida[[nombre]:[Columna1]],2,0)</f>
        <v>#REF!</v>
      </c>
      <c r="BE578" s="40" t="str">
        <f t="shared" si="414"/>
        <v>No Aplica</v>
      </c>
      <c r="BF578" s="40" t="str">
        <f t="shared" si="414"/>
        <v>No Aplica</v>
      </c>
      <c r="BG578" s="40" t="str">
        <f t="shared" si="414"/>
        <v>No Aplica</v>
      </c>
      <c r="BH578" s="41" t="e">
        <f>+VLOOKUP($AP578,[4]!Responsables[#Data],3,0)</f>
        <v>#REF!</v>
      </c>
      <c r="BI578" s="41" t="e">
        <f>+VLOOKUP($AA578,[4]!unidad_medida[[nombre]:[Columna1]],5,0)</f>
        <v>#REF!</v>
      </c>
    </row>
    <row r="579" spans="1:61" ht="42" x14ac:dyDescent="0.35">
      <c r="A579" s="58" t="s">
        <v>250</v>
      </c>
      <c r="B579" s="58" t="s">
        <v>251</v>
      </c>
      <c r="C579" s="59">
        <v>4.4000000000000004</v>
      </c>
      <c r="D579" s="19">
        <f t="shared" si="394"/>
        <v>107</v>
      </c>
      <c r="E579" s="20" t="str">
        <f t="shared" si="418"/>
        <v>GR</v>
      </c>
      <c r="F579" s="21"/>
      <c r="G579" s="22"/>
      <c r="H579" s="22"/>
      <c r="I579" s="24">
        <v>100115003</v>
      </c>
      <c r="J579" s="23" t="s">
        <v>48</v>
      </c>
      <c r="K579" s="22"/>
      <c r="L579" s="22"/>
      <c r="M579" s="22"/>
      <c r="N579" s="22"/>
      <c r="O579" s="22"/>
      <c r="P579" s="53" t="str">
        <f t="shared" si="403"/>
        <v>Ventas Estimadas de Empresas del Sector Agrícola en cultivos de Otras semillas de cereales, legumbres y oleaginosas según la Categoría de Tamaño Específica del Servicio de Impuestos Internos de Chile para el Año 2020 (USD)</v>
      </c>
      <c r="Q579" s="20" t="str">
        <f t="shared" si="417"/>
        <v>Gráfico 8</v>
      </c>
      <c r="R579" s="49" t="s">
        <v>189</v>
      </c>
      <c r="S579" s="50">
        <f t="shared" si="410"/>
        <v>100115003</v>
      </c>
      <c r="T579" s="28"/>
      <c r="U579" s="28"/>
      <c r="V579" s="28"/>
      <c r="W579" s="28"/>
      <c r="X579" s="28"/>
      <c r="Y579" s="28"/>
      <c r="Z579" s="25" t="str">
        <f t="shared" si="411"/>
        <v>https://analytics.zoho.com/open-view/2395394000001175359?ZOHO_CRITERIA=%224.5%22.%22Id_Categor%C3%ADa%22%3D100115003</v>
      </c>
      <c r="AA579" s="29" t="s">
        <v>225</v>
      </c>
      <c r="AB579" s="30" t="str">
        <f t="shared" si="415"/>
        <v>Chile</v>
      </c>
      <c r="AC579" s="31" t="str">
        <f t="shared" si="415"/>
        <v>Año 2020</v>
      </c>
      <c r="AD579" s="32" t="str">
        <f t="shared" si="415"/>
        <v>Dólar USA</v>
      </c>
      <c r="AE579" s="30" t="str">
        <f t="shared" si="415"/>
        <v>Ventas</v>
      </c>
      <c r="AG579" s="33" t="str">
        <f t="shared" si="388"/>
        <v>Gráfico 8</v>
      </c>
      <c r="AH579" s="34" t="str">
        <f t="shared" si="396"/>
        <v>Ventas Estimadas Agricultura</v>
      </c>
      <c r="AI579" s="34" t="str">
        <f t="shared" si="380"/>
        <v>Ventas estimadas de empresas dedicadas a agricultura y/o ganadería</v>
      </c>
      <c r="AJ579" s="34" t="str">
        <f t="shared" si="389"/>
        <v>Ventas Estimadas de Empresas del Sector Agrícola en cultivos de Otras semillas de cereales, legumbres y oleaginosas según la Categoría de Tamaño Específica del Servicio de Impuestos Internos de Chile para el Año 2020 (USD)</v>
      </c>
      <c r="AK579" s="35" t="str">
        <f t="shared" si="416"/>
        <v>Año 2020</v>
      </c>
      <c r="AL579" s="34" t="str">
        <f t="shared" si="416"/>
        <v>venta estimada, empresas en agricultura, cultivos, actividad económica, agricultura, ganadería</v>
      </c>
      <c r="AM579" s="36" t="str">
        <f t="shared" si="390"/>
        <v>https://analytics.zoho.com/open-view/2395394000001175359?ZOHO_CRITERIA=%224.5%22.%22Id_Categor%C3%ADa%22%3D100115003</v>
      </c>
      <c r="AN579" s="44" t="str">
        <f t="shared" si="412"/>
        <v>CHL</v>
      </c>
      <c r="AO579" s="44" t="str">
        <f t="shared" si="412"/>
        <v>País</v>
      </c>
      <c r="AP579" s="34" t="str">
        <f t="shared" si="412"/>
        <v>Número de Empleados de las empresas dedicadas a una actividad económica asociada a la agricultura o la ganadería, según tamaño de la empresa.</v>
      </c>
      <c r="AQ579" s="45">
        <f t="shared" si="412"/>
        <v>44324</v>
      </c>
      <c r="AR579" s="36" t="str">
        <f t="shared" si="412"/>
        <v>Español</v>
      </c>
      <c r="AS579" s="36" t="str">
        <f t="shared" si="412"/>
        <v>Naty</v>
      </c>
      <c r="AT579" s="40" t="str">
        <f t="shared" si="412"/>
        <v>No Aplica</v>
      </c>
      <c r="AU579" s="40" t="str">
        <f t="shared" si="412"/>
        <v>No Aplica</v>
      </c>
      <c r="AV579" s="40" t="str">
        <f t="shared" si="412"/>
        <v>No Aplica</v>
      </c>
      <c r="AW579" s="35">
        <v>100115003</v>
      </c>
      <c r="AX579" s="41" t="e">
        <f t="shared" si="413"/>
        <v>#REF!</v>
      </c>
      <c r="AY579" s="46" t="str">
        <f t="shared" si="413"/>
        <v>Fruta</v>
      </c>
      <c r="AZ579" s="40">
        <f t="shared" si="413"/>
        <v>38</v>
      </c>
      <c r="BA579" s="41" t="e">
        <f>+VLOOKUP($Z579,[4]!Temporalidad[[nombre]:[Columna1]],7,0)</f>
        <v>#REF!</v>
      </c>
      <c r="BB579" s="41" t="e">
        <f>+VLOOKUP($B579,[4]!Tipo_Gráfico[#Data],2,0)</f>
        <v>#REF!</v>
      </c>
      <c r="BC579" s="36" t="str">
        <f t="shared" si="398"/>
        <v>Servicio de Impuestos Internos , Ministerio de Hacienda, Chile</v>
      </c>
      <c r="BD579" s="35" t="e">
        <f>+VLOOKUP($AA579,[4]!unidad_medida[[nombre]:[Columna1]],2,0)</f>
        <v>#REF!</v>
      </c>
      <c r="BE579" s="40" t="str">
        <f t="shared" si="414"/>
        <v>No Aplica</v>
      </c>
      <c r="BF579" s="40" t="str">
        <f t="shared" si="414"/>
        <v>No Aplica</v>
      </c>
      <c r="BG579" s="40" t="str">
        <f t="shared" si="414"/>
        <v>No Aplica</v>
      </c>
      <c r="BH579" s="41" t="e">
        <f>+VLOOKUP($AP579,[4]!Responsables[#Data],3,0)</f>
        <v>#REF!</v>
      </c>
      <c r="BI579" s="41" t="e">
        <f>+VLOOKUP($AA579,[4]!unidad_medida[[nombre]:[Columna1]],5,0)</f>
        <v>#REF!</v>
      </c>
    </row>
    <row r="580" spans="1:61" ht="24" x14ac:dyDescent="0.35">
      <c r="A580" s="58" t="s">
        <v>250</v>
      </c>
      <c r="B580" s="58" t="s">
        <v>251</v>
      </c>
      <c r="C580" s="59">
        <v>4.4000000000000004</v>
      </c>
      <c r="D580" s="19">
        <f t="shared" si="394"/>
        <v>108</v>
      </c>
      <c r="E580" s="20" t="str">
        <f t="shared" si="418"/>
        <v>GR</v>
      </c>
      <c r="F580" s="21"/>
      <c r="G580" s="22"/>
      <c r="H580" s="22"/>
      <c r="I580" s="24">
        <v>100117002</v>
      </c>
      <c r="J580" s="23" t="s">
        <v>48</v>
      </c>
      <c r="K580" s="22"/>
      <c r="L580" s="22"/>
      <c r="M580" s="22"/>
      <c r="N580" s="22"/>
      <c r="O580" s="22"/>
      <c r="P580" s="53" t="str">
        <f t="shared" si="403"/>
        <v>Ventas Estimadas de Empresas del Sector Agrícola en cultivos de Plantas de fibra según la Categoría de Tamaño Específica del Servicio de Impuestos Internos de Chile para el Año 2020 (USD)</v>
      </c>
      <c r="Q580" s="20" t="str">
        <f t="shared" si="417"/>
        <v>Gráfico 8</v>
      </c>
      <c r="R580" s="49" t="s">
        <v>191</v>
      </c>
      <c r="S580" s="50">
        <f t="shared" si="410"/>
        <v>100117002</v>
      </c>
      <c r="T580" s="28"/>
      <c r="U580" s="28"/>
      <c r="V580" s="28"/>
      <c r="W580" s="28"/>
      <c r="X580" s="28"/>
      <c r="Y580" s="28"/>
      <c r="Z580" s="25" t="str">
        <f t="shared" si="411"/>
        <v>https://analytics.zoho.com/open-view/2395394000001175359?ZOHO_CRITERIA=%224.5%22.%22Id_Categor%C3%ADa%22%3D100117002</v>
      </c>
      <c r="AA580" s="29" t="s">
        <v>226</v>
      </c>
      <c r="AB580" s="30" t="str">
        <f t="shared" si="415"/>
        <v>Chile</v>
      </c>
      <c r="AC580" s="31" t="str">
        <f t="shared" si="415"/>
        <v>Año 2020</v>
      </c>
      <c r="AD580" s="32" t="str">
        <f t="shared" si="415"/>
        <v>Dólar USA</v>
      </c>
      <c r="AE580" s="30" t="str">
        <f t="shared" si="415"/>
        <v>Ventas</v>
      </c>
      <c r="AG580" s="33" t="str">
        <f t="shared" si="388"/>
        <v>Gráfico 8</v>
      </c>
      <c r="AH580" s="34" t="str">
        <f t="shared" si="396"/>
        <v>Ventas Estimadas Agricultura</v>
      </c>
      <c r="AI580" s="34" t="str">
        <f t="shared" si="380"/>
        <v>Ventas estimadas de empresas dedicadas a agricultura y/o ganadería</v>
      </c>
      <c r="AJ580" s="34" t="str">
        <f t="shared" si="389"/>
        <v>Ventas Estimadas de Empresas del Sector Agrícola en cultivos de Plantas de fibra según la Categoría de Tamaño Específica del Servicio de Impuestos Internos de Chile para el Año 2020 (USD)</v>
      </c>
      <c r="AK580" s="35" t="str">
        <f t="shared" si="416"/>
        <v>Año 2020</v>
      </c>
      <c r="AL580" s="34" t="str">
        <f t="shared" si="416"/>
        <v>venta estimada, empresas en agricultura, cultivos, actividad económica, agricultura, ganadería</v>
      </c>
      <c r="AM580" s="36" t="str">
        <f t="shared" si="390"/>
        <v>https://analytics.zoho.com/open-view/2395394000001175359?ZOHO_CRITERIA=%224.5%22.%22Id_Categor%C3%ADa%22%3D100117002</v>
      </c>
      <c r="AN580" s="44" t="str">
        <f t="shared" si="412"/>
        <v>CHL</v>
      </c>
      <c r="AO580" s="44" t="str">
        <f t="shared" si="412"/>
        <v>País</v>
      </c>
      <c r="AP580" s="34" t="str">
        <f t="shared" si="412"/>
        <v>Número de Empleados de las empresas dedicadas a una actividad económica asociada a la agricultura o la ganadería, según tamaño de la empresa.</v>
      </c>
      <c r="AQ580" s="45">
        <f t="shared" si="412"/>
        <v>44324</v>
      </c>
      <c r="AR580" s="36" t="str">
        <f t="shared" si="412"/>
        <v>Español</v>
      </c>
      <c r="AS580" s="36" t="str">
        <f t="shared" si="412"/>
        <v>Naty</v>
      </c>
      <c r="AT580" s="40" t="str">
        <f t="shared" si="412"/>
        <v>No Aplica</v>
      </c>
      <c r="AU580" s="40" t="str">
        <f t="shared" si="412"/>
        <v>No Aplica</v>
      </c>
      <c r="AV580" s="40" t="str">
        <f t="shared" si="412"/>
        <v>No Aplica</v>
      </c>
      <c r="AW580" s="35">
        <v>100117002</v>
      </c>
      <c r="AX580" s="41" t="e">
        <f t="shared" si="413"/>
        <v>#REF!</v>
      </c>
      <c r="AY580" s="46" t="str">
        <f t="shared" si="413"/>
        <v>Fruta</v>
      </c>
      <c r="AZ580" s="40">
        <f t="shared" si="413"/>
        <v>38</v>
      </c>
      <c r="BA580" s="41" t="e">
        <f>+VLOOKUP($Z580,[4]!Temporalidad[[nombre]:[Columna1]],7,0)</f>
        <v>#REF!</v>
      </c>
      <c r="BB580" s="41" t="e">
        <f>+VLOOKUP($B580,[4]!Tipo_Gráfico[#Data],2,0)</f>
        <v>#REF!</v>
      </c>
      <c r="BC580" s="36" t="str">
        <f t="shared" si="398"/>
        <v>Servicio de Impuestos Internos , Ministerio de Hacienda, Chile</v>
      </c>
      <c r="BD580" s="35" t="e">
        <f>+VLOOKUP($AA580,[4]!unidad_medida[[nombre]:[Columna1]],2,0)</f>
        <v>#REF!</v>
      </c>
      <c r="BE580" s="40" t="str">
        <f t="shared" si="414"/>
        <v>No Aplica</v>
      </c>
      <c r="BF580" s="40" t="str">
        <f t="shared" si="414"/>
        <v>No Aplica</v>
      </c>
      <c r="BG580" s="40" t="str">
        <f t="shared" si="414"/>
        <v>No Aplica</v>
      </c>
      <c r="BH580" s="41" t="e">
        <f>+VLOOKUP($AP580,[4]!Responsables[#Data],3,0)</f>
        <v>#REF!</v>
      </c>
      <c r="BI580" s="41" t="e">
        <f>+VLOOKUP($AA580,[4]!unidad_medida[[nombre]:[Columna1]],5,0)</f>
        <v>#REF!</v>
      </c>
    </row>
    <row r="581" spans="1:61" ht="24" x14ac:dyDescent="0.35">
      <c r="A581" s="58" t="s">
        <v>250</v>
      </c>
      <c r="B581" s="58" t="s">
        <v>251</v>
      </c>
      <c r="C581" s="59">
        <v>4.4000000000000004</v>
      </c>
      <c r="D581" s="19">
        <f t="shared" si="394"/>
        <v>109</v>
      </c>
      <c r="E581" s="20" t="str">
        <f t="shared" si="418"/>
        <v>GR</v>
      </c>
      <c r="F581" s="21"/>
      <c r="G581" s="22"/>
      <c r="H581" s="22"/>
      <c r="I581" s="24">
        <v>100117005</v>
      </c>
      <c r="J581" s="23" t="s">
        <v>48</v>
      </c>
      <c r="K581" s="22"/>
      <c r="L581" s="22"/>
      <c r="M581" s="22"/>
      <c r="N581" s="22"/>
      <c r="O581" s="22"/>
      <c r="P581" s="53" t="str">
        <f t="shared" si="403"/>
        <v>Ventas Estimadas de Empresas del Sector Agrícola en cultivos de Flores según la Categoría de Tamaño Específica del Servicio de Impuestos Internos de Chile para el Año 2020 (USD)</v>
      </c>
      <c r="Q581" s="20" t="str">
        <f t="shared" si="417"/>
        <v>Gráfico 8</v>
      </c>
      <c r="R581" s="49" t="s">
        <v>193</v>
      </c>
      <c r="S581" s="50">
        <f t="shared" si="410"/>
        <v>100117005</v>
      </c>
      <c r="T581" s="28"/>
      <c r="U581" s="28"/>
      <c r="V581" s="28"/>
      <c r="W581" s="28"/>
      <c r="X581" s="28"/>
      <c r="Y581" s="28"/>
      <c r="Z581" s="25" t="str">
        <f t="shared" si="411"/>
        <v>https://analytics.zoho.com/open-view/2395394000001175359?ZOHO_CRITERIA=%224.5%22.%22Id_Categor%C3%ADa%22%3D100117005</v>
      </c>
      <c r="AA581" s="29" t="s">
        <v>227</v>
      </c>
      <c r="AB581" s="30" t="str">
        <f t="shared" si="415"/>
        <v>Chile</v>
      </c>
      <c r="AC581" s="31" t="str">
        <f t="shared" si="415"/>
        <v>Año 2020</v>
      </c>
      <c r="AD581" s="32" t="str">
        <f t="shared" si="415"/>
        <v>Dólar USA</v>
      </c>
      <c r="AE581" s="30" t="str">
        <f t="shared" si="415"/>
        <v>Ventas</v>
      </c>
      <c r="AG581" s="33" t="str">
        <f t="shared" si="388"/>
        <v>Gráfico 8</v>
      </c>
      <c r="AH581" s="34" t="str">
        <f t="shared" si="396"/>
        <v>Ventas Estimadas Agricultura</v>
      </c>
      <c r="AI581" s="34" t="str">
        <f t="shared" si="380"/>
        <v>Ventas estimadas de empresas dedicadas a agricultura y/o ganadería</v>
      </c>
      <c r="AJ581" s="34" t="str">
        <f t="shared" si="389"/>
        <v>Ventas Estimadas de Empresas del Sector Agrícola en cultivos de Flores según la Categoría de Tamaño Específica del Servicio de Impuestos Internos de Chile para el Año 2020 (USD)</v>
      </c>
      <c r="AK581" s="35" t="str">
        <f t="shared" si="416"/>
        <v>Año 2020</v>
      </c>
      <c r="AL581" s="34" t="str">
        <f t="shared" si="416"/>
        <v>venta estimada, empresas en agricultura, cultivos, actividad económica, agricultura, ganadería</v>
      </c>
      <c r="AM581" s="36" t="str">
        <f t="shared" si="390"/>
        <v>https://analytics.zoho.com/open-view/2395394000001175359?ZOHO_CRITERIA=%224.5%22.%22Id_Categor%C3%ADa%22%3D100117005</v>
      </c>
      <c r="AN581" s="44" t="str">
        <f t="shared" si="412"/>
        <v>CHL</v>
      </c>
      <c r="AO581" s="44" t="str">
        <f t="shared" si="412"/>
        <v>País</v>
      </c>
      <c r="AP581" s="34" t="str">
        <f t="shared" si="412"/>
        <v>Número de Empleados de las empresas dedicadas a una actividad económica asociada a la agricultura o la ganadería, según tamaño de la empresa.</v>
      </c>
      <c r="AQ581" s="45">
        <f t="shared" si="412"/>
        <v>44324</v>
      </c>
      <c r="AR581" s="36" t="str">
        <f t="shared" si="412"/>
        <v>Español</v>
      </c>
      <c r="AS581" s="36" t="str">
        <f t="shared" si="412"/>
        <v>Naty</v>
      </c>
      <c r="AT581" s="40" t="str">
        <f t="shared" si="412"/>
        <v>No Aplica</v>
      </c>
      <c r="AU581" s="40" t="str">
        <f t="shared" si="412"/>
        <v>No Aplica</v>
      </c>
      <c r="AV581" s="40" t="str">
        <f t="shared" si="412"/>
        <v>No Aplica</v>
      </c>
      <c r="AW581" s="35">
        <v>100117005</v>
      </c>
      <c r="AX581" s="41" t="e">
        <f t="shared" si="413"/>
        <v>#REF!</v>
      </c>
      <c r="AY581" s="46" t="str">
        <f t="shared" si="413"/>
        <v>Fruta</v>
      </c>
      <c r="AZ581" s="40">
        <f t="shared" si="413"/>
        <v>38</v>
      </c>
      <c r="BA581" s="41" t="e">
        <f>+VLOOKUP($Z581,[4]!Temporalidad[[nombre]:[Columna1]],7,0)</f>
        <v>#REF!</v>
      </c>
      <c r="BB581" s="41" t="e">
        <f>+VLOOKUP($B581,[4]!Tipo_Gráfico[#Data],2,0)</f>
        <v>#REF!</v>
      </c>
      <c r="BC581" s="36" t="str">
        <f t="shared" si="398"/>
        <v>Servicio de Impuestos Internos , Ministerio de Hacienda, Chile</v>
      </c>
      <c r="BD581" s="35" t="e">
        <f>+VLOOKUP($AA581,[4]!unidad_medida[[nombre]:[Columna1]],2,0)</f>
        <v>#REF!</v>
      </c>
      <c r="BE581" s="40" t="str">
        <f t="shared" si="414"/>
        <v>No Aplica</v>
      </c>
      <c r="BF581" s="40" t="str">
        <f t="shared" si="414"/>
        <v>No Aplica</v>
      </c>
      <c r="BG581" s="40" t="str">
        <f t="shared" si="414"/>
        <v>No Aplica</v>
      </c>
      <c r="BH581" s="41" t="e">
        <f>+VLOOKUP($AP581,[4]!Responsables[#Data],3,0)</f>
        <v>#REF!</v>
      </c>
      <c r="BI581" s="41" t="e">
        <f>+VLOOKUP($AA581,[4]!unidad_medida[[nombre]:[Columna1]],5,0)</f>
        <v>#REF!</v>
      </c>
    </row>
    <row r="582" spans="1:61" ht="42" x14ac:dyDescent="0.35">
      <c r="A582" s="58" t="s">
        <v>250</v>
      </c>
      <c r="B582" s="58" t="s">
        <v>251</v>
      </c>
      <c r="C582" s="59">
        <v>4.4000000000000004</v>
      </c>
      <c r="D582" s="19">
        <f t="shared" si="394"/>
        <v>110</v>
      </c>
      <c r="E582" s="20" t="str">
        <f t="shared" si="418"/>
        <v>GR</v>
      </c>
      <c r="F582" s="21"/>
      <c r="G582" s="22"/>
      <c r="H582" s="22"/>
      <c r="I582" s="24">
        <v>100117006</v>
      </c>
      <c r="J582" s="23" t="s">
        <v>48</v>
      </c>
      <c r="K582" s="22"/>
      <c r="L582" s="22"/>
      <c r="M582" s="22"/>
      <c r="N582" s="22"/>
      <c r="O582" s="22"/>
      <c r="P582" s="53" t="str">
        <f t="shared" si="403"/>
        <v>Ventas Estimadas de Empresas del Sector Agrícola en cultivos de Forraje en praderas mejoradas o sembradas según la Categoría de Tamaño Específica del Servicio de Impuestos Internos de Chile para el Año 2020 (USD)</v>
      </c>
      <c r="Q582" s="20" t="str">
        <f t="shared" si="417"/>
        <v>Gráfico 8</v>
      </c>
      <c r="R582" s="49" t="s">
        <v>195</v>
      </c>
      <c r="S582" s="50">
        <f t="shared" si="410"/>
        <v>100117006</v>
      </c>
      <c r="T582" s="28"/>
      <c r="U582" s="28"/>
      <c r="V582" s="28"/>
      <c r="W582" s="28"/>
      <c r="X582" s="28"/>
      <c r="Y582" s="28"/>
      <c r="Z582" s="25" t="str">
        <f t="shared" si="411"/>
        <v>https://analytics.zoho.com/open-view/2395394000001175359?ZOHO_CRITERIA=%224.5%22.%22Id_Categor%C3%ADa%22%3D100117006</v>
      </c>
      <c r="AA582" s="29" t="s">
        <v>228</v>
      </c>
      <c r="AB582" s="30" t="str">
        <f t="shared" si="415"/>
        <v>Chile</v>
      </c>
      <c r="AC582" s="31" t="str">
        <f t="shared" si="415"/>
        <v>Año 2020</v>
      </c>
      <c r="AD582" s="32" t="str">
        <f t="shared" si="415"/>
        <v>Dólar USA</v>
      </c>
      <c r="AE582" s="30" t="str">
        <f t="shared" si="415"/>
        <v>Ventas</v>
      </c>
      <c r="AG582" s="33" t="str">
        <f t="shared" si="388"/>
        <v>Gráfico 8</v>
      </c>
      <c r="AH582" s="34" t="str">
        <f t="shared" si="396"/>
        <v>Ventas Estimadas Agricultura</v>
      </c>
      <c r="AI582" s="34" t="str">
        <f t="shared" si="380"/>
        <v>Ventas estimadas de empresas dedicadas a agricultura y/o ganadería</v>
      </c>
      <c r="AJ582" s="34" t="str">
        <f t="shared" si="389"/>
        <v>Ventas Estimadas de Empresas del Sector Agrícola en cultivos de Forraje en praderas mejoradas o sembradas según la Categoría de Tamaño Específica del Servicio de Impuestos Internos de Chile para el Año 2020 (USD)</v>
      </c>
      <c r="AK582" s="35" t="str">
        <f t="shared" si="416"/>
        <v>Año 2020</v>
      </c>
      <c r="AL582" s="34" t="str">
        <f t="shared" si="416"/>
        <v>venta estimada, empresas en agricultura, cultivos, actividad económica, agricultura, ganadería</v>
      </c>
      <c r="AM582" s="36" t="str">
        <f t="shared" si="390"/>
        <v>https://analytics.zoho.com/open-view/2395394000001175359?ZOHO_CRITERIA=%224.5%22.%22Id_Categor%C3%ADa%22%3D100117006</v>
      </c>
      <c r="AN582" s="44" t="str">
        <f t="shared" si="412"/>
        <v>CHL</v>
      </c>
      <c r="AO582" s="44" t="str">
        <f t="shared" si="412"/>
        <v>País</v>
      </c>
      <c r="AP582" s="34" t="str">
        <f t="shared" si="412"/>
        <v>Número de Empleados de las empresas dedicadas a una actividad económica asociada a la agricultura o la ganadería, según tamaño de la empresa.</v>
      </c>
      <c r="AQ582" s="45">
        <f t="shared" si="412"/>
        <v>44324</v>
      </c>
      <c r="AR582" s="36" t="str">
        <f t="shared" si="412"/>
        <v>Español</v>
      </c>
      <c r="AS582" s="36" t="str">
        <f t="shared" si="412"/>
        <v>Naty</v>
      </c>
      <c r="AT582" s="40" t="str">
        <f t="shared" si="412"/>
        <v>No Aplica</v>
      </c>
      <c r="AU582" s="40" t="str">
        <f t="shared" si="412"/>
        <v>No Aplica</v>
      </c>
      <c r="AV582" s="40" t="str">
        <f t="shared" si="412"/>
        <v>No Aplica</v>
      </c>
      <c r="AW582" s="35">
        <v>100117006</v>
      </c>
      <c r="AX582" s="41" t="e">
        <f t="shared" si="413"/>
        <v>#REF!</v>
      </c>
      <c r="AY582" s="46" t="str">
        <f t="shared" si="413"/>
        <v>Fruta</v>
      </c>
      <c r="AZ582" s="40">
        <f t="shared" si="413"/>
        <v>38</v>
      </c>
      <c r="BA582" s="41" t="e">
        <f>+VLOOKUP($Z582,[4]!Temporalidad[[nombre]:[Columna1]],7,0)</f>
        <v>#REF!</v>
      </c>
      <c r="BB582" s="41" t="e">
        <f>+VLOOKUP($B582,[4]!Tipo_Gráfico[#Data],2,0)</f>
        <v>#REF!</v>
      </c>
      <c r="BC582" s="36" t="str">
        <f t="shared" si="398"/>
        <v>Servicio de Impuestos Internos , Ministerio de Hacienda, Chile</v>
      </c>
      <c r="BD582" s="35" t="e">
        <f>+VLOOKUP($AA582,[4]!unidad_medida[[nombre]:[Columna1]],2,0)</f>
        <v>#REF!</v>
      </c>
      <c r="BE582" s="40" t="str">
        <f t="shared" si="414"/>
        <v>No Aplica</v>
      </c>
      <c r="BF582" s="40" t="str">
        <f t="shared" si="414"/>
        <v>No Aplica</v>
      </c>
      <c r="BG582" s="40" t="str">
        <f t="shared" si="414"/>
        <v>No Aplica</v>
      </c>
      <c r="BH582" s="41" t="e">
        <f>+VLOOKUP($AP582,[4]!Responsables[#Data],3,0)</f>
        <v>#REF!</v>
      </c>
      <c r="BI582" s="41" t="e">
        <f>+VLOOKUP($AA582,[4]!unidad_medida[[nombre]:[Columna1]],5,0)</f>
        <v>#REF!</v>
      </c>
    </row>
    <row r="583" spans="1:61" ht="24" x14ac:dyDescent="0.35">
      <c r="A583" s="58" t="s">
        <v>250</v>
      </c>
      <c r="B583" s="58" t="s">
        <v>251</v>
      </c>
      <c r="C583" s="59">
        <v>4.4000000000000004</v>
      </c>
      <c r="D583" s="19">
        <f t="shared" si="394"/>
        <v>111</v>
      </c>
      <c r="E583" s="20" t="str">
        <f t="shared" si="418"/>
        <v>GR</v>
      </c>
      <c r="F583" s="21"/>
      <c r="G583" s="22"/>
      <c r="H583" s="22"/>
      <c r="I583" s="22"/>
      <c r="J583" s="22"/>
      <c r="K583" s="22"/>
      <c r="L583" s="22"/>
      <c r="M583" s="22"/>
      <c r="N583" s="22"/>
      <c r="O583" s="22"/>
      <c r="P583" s="53" t="str">
        <f>+"Número de Empresas del Sector Agrícola según la Categoría de Tamaño Específica del Servicio de Impuestos Internos de Chile para el Año 2020 (USD)"</f>
        <v>Número de Empresas del Sector Agrícola según la Categoría de Tamaño Específica del Servicio de Impuestos Internos de Chile para el Año 2020 (USD)</v>
      </c>
      <c r="Q583" s="20" t="s">
        <v>229</v>
      </c>
      <c r="R583" s="51"/>
      <c r="S583" s="52"/>
      <c r="T583" s="28"/>
      <c r="U583" s="28"/>
      <c r="V583" s="28"/>
      <c r="W583" s="28"/>
      <c r="X583" s="28"/>
      <c r="Y583" s="28"/>
      <c r="Z583" s="25" t="s">
        <v>230</v>
      </c>
      <c r="AA583" s="29" t="s">
        <v>230</v>
      </c>
      <c r="AB583" s="30" t="str">
        <f t="shared" si="415"/>
        <v>Chile</v>
      </c>
      <c r="AC583" s="31" t="str">
        <f t="shared" si="415"/>
        <v>Año 2020</v>
      </c>
      <c r="AD583" s="32" t="s">
        <v>54</v>
      </c>
      <c r="AE583" s="30" t="s">
        <v>55</v>
      </c>
      <c r="AG583" s="33" t="str">
        <f t="shared" si="388"/>
        <v>Gráfico 9</v>
      </c>
      <c r="AH583" s="34" t="s">
        <v>231</v>
      </c>
      <c r="AI583" s="34" t="str">
        <f t="shared" si="380"/>
        <v>Ventas estimadas de empresas dedicadas a agricultura y/o ganadería</v>
      </c>
      <c r="AJ583" s="34" t="str">
        <f t="shared" si="389"/>
        <v>Número de Empresas del Sector Agrícola según la Categoría de Tamaño Específica del Servicio de Impuestos Internos de Chile para el Año 2020 (USD)</v>
      </c>
      <c r="AK583" s="35" t="str">
        <f t="shared" si="416"/>
        <v>Año 2020</v>
      </c>
      <c r="AL583" s="34" t="str">
        <f t="shared" si="416"/>
        <v>venta estimada, empresas en agricultura, cultivos, actividad económica, agricultura, ganadería</v>
      </c>
      <c r="AM583" s="36" t="str">
        <f t="shared" si="390"/>
        <v>https://analytics.zoho.com/open-view/2395394000001194468</v>
      </c>
      <c r="AN583" s="44" t="str">
        <f t="shared" si="412"/>
        <v>CHL</v>
      </c>
      <c r="AO583" s="44" t="str">
        <f t="shared" si="412"/>
        <v>País</v>
      </c>
      <c r="AP583" s="34" t="str">
        <f t="shared" si="412"/>
        <v>Número de Empleados de las empresas dedicadas a una actividad económica asociada a la agricultura o la ganadería, según tamaño de la empresa.</v>
      </c>
      <c r="AQ583" s="45">
        <f t="shared" si="412"/>
        <v>44324</v>
      </c>
      <c r="AR583" s="36" t="str">
        <f t="shared" si="412"/>
        <v>Español</v>
      </c>
      <c r="AS583" s="36" t="str">
        <f t="shared" si="412"/>
        <v>Naty</v>
      </c>
      <c r="AT583" s="40" t="str">
        <f t="shared" si="412"/>
        <v>No Aplica</v>
      </c>
      <c r="AU583" s="40" t="str">
        <f t="shared" si="412"/>
        <v>No Aplica</v>
      </c>
      <c r="AV583" s="40" t="str">
        <f t="shared" si="412"/>
        <v>No Aplica</v>
      </c>
      <c r="AW583" s="35">
        <f t="shared" si="412"/>
        <v>100117006</v>
      </c>
      <c r="AX583" s="41" t="e">
        <f t="shared" si="413"/>
        <v>#REF!</v>
      </c>
      <c r="AY583" s="46" t="str">
        <f t="shared" si="413"/>
        <v>Fruta</v>
      </c>
      <c r="AZ583" s="40">
        <f t="shared" si="413"/>
        <v>38</v>
      </c>
      <c r="BA583" s="41" t="e">
        <f>+VLOOKUP($Z583,[4]!Temporalidad[[nombre]:[Columna1]],7,0)</f>
        <v>#REF!</v>
      </c>
      <c r="BB583" s="41" t="e">
        <f>+VLOOKUP($B583,[4]!Tipo_Gráfico[#Data],2,0)</f>
        <v>#REF!</v>
      </c>
      <c r="BC583" s="36" t="str">
        <f t="shared" si="398"/>
        <v>Servicio de Impuestos Internos , Ministerio de Hacienda, Chile</v>
      </c>
      <c r="BD583" s="35" t="e">
        <f>+VLOOKUP($AA583,[4]!unidad_medida[[nombre]:[Columna1]],2,0)</f>
        <v>#REF!</v>
      </c>
      <c r="BE583" s="40" t="str">
        <f t="shared" si="414"/>
        <v>No Aplica</v>
      </c>
      <c r="BF583" s="40" t="str">
        <f t="shared" si="414"/>
        <v>No Aplica</v>
      </c>
      <c r="BG583" s="40" t="str">
        <f t="shared" si="414"/>
        <v>No Aplica</v>
      </c>
      <c r="BH583" s="41" t="e">
        <f>+VLOOKUP($AP583,[4]!Responsables[#Data],3,0)</f>
        <v>#REF!</v>
      </c>
      <c r="BI583" s="41" t="e">
        <f>+VLOOKUP($AA583,[4]!unidad_medida[[nombre]:[Columna1]],5,0)</f>
        <v>#REF!</v>
      </c>
    </row>
    <row r="584" spans="1:61" ht="24" x14ac:dyDescent="0.35">
      <c r="A584" s="58" t="s">
        <v>250</v>
      </c>
      <c r="B584" s="58" t="s">
        <v>251</v>
      </c>
      <c r="C584" s="59">
        <v>4.4000000000000004</v>
      </c>
      <c r="D584" s="19">
        <f t="shared" si="394"/>
        <v>112</v>
      </c>
      <c r="E584" s="20" t="str">
        <f t="shared" si="418"/>
        <v>GR</v>
      </c>
      <c r="F584" s="21"/>
      <c r="G584" s="22"/>
      <c r="H584" s="22"/>
      <c r="I584" s="22"/>
      <c r="J584" s="22"/>
      <c r="K584" s="22"/>
      <c r="L584" s="22"/>
      <c r="M584" s="22"/>
      <c r="N584" s="22"/>
      <c r="O584" s="22"/>
      <c r="P584" s="53" t="str">
        <f>+"Ventas Estimadas de Empresas del Sector Agrícola según la Categoría de Tamaño Específica del Servicio de Impuestos Internos de Chile para el Año 2020 (USD)"</f>
        <v>Ventas Estimadas de Empresas del Sector Agrícola según la Categoría de Tamaño Específica del Servicio de Impuestos Internos de Chile para el Año 2020 (USD)</v>
      </c>
      <c r="Q584" s="20" t="s">
        <v>232</v>
      </c>
      <c r="R584" s="51"/>
      <c r="S584" s="52"/>
      <c r="T584" s="28"/>
      <c r="U584" s="28"/>
      <c r="V584" s="28"/>
      <c r="W584" s="28"/>
      <c r="X584" s="28"/>
      <c r="Y584" s="28"/>
      <c r="Z584" s="25" t="s">
        <v>233</v>
      </c>
      <c r="AA584" s="29" t="s">
        <v>233</v>
      </c>
      <c r="AB584" s="30" t="str">
        <f t="shared" si="415"/>
        <v>Chile</v>
      </c>
      <c r="AC584" s="31" t="str">
        <f t="shared" si="415"/>
        <v>Año 2020</v>
      </c>
      <c r="AD584" s="32" t="s">
        <v>106</v>
      </c>
      <c r="AE584" s="30" t="s">
        <v>107</v>
      </c>
      <c r="AG584" s="33" t="str">
        <f t="shared" si="388"/>
        <v>Gráfico 10</v>
      </c>
      <c r="AH584" s="34" t="s">
        <v>108</v>
      </c>
      <c r="AI584" s="34" t="str">
        <f t="shared" si="380"/>
        <v>Ventas estimadas de empresas dedicadas a agricultura y/o ganadería</v>
      </c>
      <c r="AJ584" s="34" t="str">
        <f t="shared" si="389"/>
        <v>Ventas Estimadas de Empresas del Sector Agrícola según la Categoría de Tamaño Específica del Servicio de Impuestos Internos de Chile para el Año 2020 (USD)</v>
      </c>
      <c r="AK584" s="35" t="str">
        <f t="shared" si="416"/>
        <v>Año 2020</v>
      </c>
      <c r="AL584" s="34" t="str">
        <f t="shared" si="416"/>
        <v>venta estimada, empresas en agricultura, cultivos, actividad económica, agricultura, ganadería</v>
      </c>
      <c r="AM584" s="36" t="str">
        <f t="shared" si="390"/>
        <v>https://analytics.zoho.com/open-view/2395394000001194755</v>
      </c>
      <c r="AN584" s="44" t="str">
        <f t="shared" si="412"/>
        <v>CHL</v>
      </c>
      <c r="AO584" s="44" t="str">
        <f t="shared" si="412"/>
        <v>País</v>
      </c>
      <c r="AP584" s="34" t="str">
        <f t="shared" si="412"/>
        <v>Número de Empleados de las empresas dedicadas a una actividad económica asociada a la agricultura o la ganadería, según tamaño de la empresa.</v>
      </c>
      <c r="AQ584" s="45">
        <f t="shared" si="412"/>
        <v>44324</v>
      </c>
      <c r="AR584" s="36" t="str">
        <f t="shared" si="412"/>
        <v>Español</v>
      </c>
      <c r="AS584" s="36" t="str">
        <f t="shared" si="412"/>
        <v>Naty</v>
      </c>
      <c r="AT584" s="40" t="str">
        <f t="shared" si="412"/>
        <v>No Aplica</v>
      </c>
      <c r="AU584" s="40" t="str">
        <f t="shared" si="412"/>
        <v>No Aplica</v>
      </c>
      <c r="AV584" s="40" t="str">
        <f t="shared" si="412"/>
        <v>No Aplica</v>
      </c>
      <c r="AW584" s="35">
        <f t="shared" si="412"/>
        <v>100117006</v>
      </c>
      <c r="AX584" s="41" t="e">
        <f t="shared" si="413"/>
        <v>#REF!</v>
      </c>
      <c r="AY584" s="46" t="str">
        <f t="shared" si="413"/>
        <v>Fruta</v>
      </c>
      <c r="AZ584" s="40">
        <f t="shared" si="413"/>
        <v>38</v>
      </c>
      <c r="BA584" s="41" t="e">
        <f>+VLOOKUP($Z584,[4]!Temporalidad[[nombre]:[Columna1]],7,0)</f>
        <v>#REF!</v>
      </c>
      <c r="BB584" s="41" t="e">
        <f>+VLOOKUP($B584,[4]!Tipo_Gráfico[#Data],2,0)</f>
        <v>#REF!</v>
      </c>
      <c r="BC584" s="36" t="str">
        <f t="shared" si="398"/>
        <v>Servicio de Impuestos Internos , Ministerio de Hacienda, Chile</v>
      </c>
      <c r="BD584" s="35" t="e">
        <f>+VLOOKUP($AA584,[4]!unidad_medida[[nombre]:[Columna1]],2,0)</f>
        <v>#REF!</v>
      </c>
      <c r="BE584" s="40" t="str">
        <f t="shared" si="414"/>
        <v>No Aplica</v>
      </c>
      <c r="BF584" s="40" t="str">
        <f t="shared" si="414"/>
        <v>No Aplica</v>
      </c>
      <c r="BG584" s="40" t="str">
        <f t="shared" si="414"/>
        <v>No Aplica</v>
      </c>
      <c r="BH584" s="41" t="e">
        <f>+VLOOKUP($AP584,[4]!Responsables[#Data],3,0)</f>
        <v>#REF!</v>
      </c>
      <c r="BI584" s="41" t="e">
        <f>+VLOOKUP($AA584,[4]!unidad_medida[[nombre]:[Columna1]],5,0)</f>
        <v>#REF!</v>
      </c>
    </row>
    <row r="585" spans="1:61" ht="24" x14ac:dyDescent="0.35">
      <c r="A585" s="58" t="s">
        <v>250</v>
      </c>
      <c r="B585" s="58" t="s">
        <v>251</v>
      </c>
      <c r="C585" s="59">
        <v>4.4000000000000004</v>
      </c>
      <c r="D585" s="19">
        <f t="shared" si="394"/>
        <v>113</v>
      </c>
      <c r="E585" s="20" t="str">
        <f t="shared" si="418"/>
        <v>GR</v>
      </c>
      <c r="F585" s="21"/>
      <c r="G585" s="22"/>
      <c r="H585" s="22"/>
      <c r="I585" s="22"/>
      <c r="J585" s="22"/>
      <c r="K585" s="22"/>
      <c r="L585" s="22"/>
      <c r="M585" s="22"/>
      <c r="N585" s="22"/>
      <c r="O585" s="22"/>
      <c r="P585" s="53" t="s">
        <v>234</v>
      </c>
      <c r="Q585" s="20" t="s">
        <v>235</v>
      </c>
      <c r="R585" s="51"/>
      <c r="S585" s="52"/>
      <c r="T585" s="28"/>
      <c r="U585" s="28"/>
      <c r="V585" s="28"/>
      <c r="W585" s="28"/>
      <c r="X585" s="28"/>
      <c r="Y585" s="28"/>
      <c r="Z585" s="25" t="s">
        <v>236</v>
      </c>
      <c r="AA585" s="29" t="s">
        <v>236</v>
      </c>
      <c r="AB585" s="30" t="str">
        <f t="shared" si="415"/>
        <v>Chile</v>
      </c>
      <c r="AC585" s="31" t="str">
        <f t="shared" si="415"/>
        <v>Año 2020</v>
      </c>
      <c r="AD585" s="32" t="s">
        <v>54</v>
      </c>
      <c r="AE585" s="30" t="s">
        <v>55</v>
      </c>
      <c r="AG585" s="33" t="str">
        <f t="shared" si="388"/>
        <v>Gráfico 11</v>
      </c>
      <c r="AH585" s="34" t="s">
        <v>231</v>
      </c>
      <c r="AI585" s="34" t="str">
        <f t="shared" si="380"/>
        <v>Ventas estimadas de empresas dedicadas a agricultura y/o ganadería</v>
      </c>
      <c r="AJ585" s="34" t="str">
        <f t="shared" si="389"/>
        <v>Número de Empresas y Ventas Estimadas del Sector Agrícola según la Categoría de Tamaño Específica del Servicio de Impuestos Internos de Chile para el Año 2020 (USD)</v>
      </c>
      <c r="AK585" s="35" t="str">
        <f t="shared" si="416"/>
        <v>Año 2020</v>
      </c>
      <c r="AL585" s="34" t="str">
        <f t="shared" si="416"/>
        <v>venta estimada, empresas en agricultura, cultivos, actividad económica, agricultura, ganadería</v>
      </c>
      <c r="AM585" s="36" t="str">
        <f t="shared" si="390"/>
        <v>https://analytics.zoho.com/open-view/2395394000001194960</v>
      </c>
      <c r="AN585" s="44" t="str">
        <f t="shared" si="412"/>
        <v>CHL</v>
      </c>
      <c r="AO585" s="44" t="str">
        <f t="shared" si="412"/>
        <v>País</v>
      </c>
      <c r="AP585" s="34" t="str">
        <f t="shared" si="412"/>
        <v>Número de Empleados de las empresas dedicadas a una actividad económica asociada a la agricultura o la ganadería, según tamaño de la empresa.</v>
      </c>
      <c r="AQ585" s="45">
        <f t="shared" si="412"/>
        <v>44324</v>
      </c>
      <c r="AR585" s="36" t="str">
        <f t="shared" si="412"/>
        <v>Español</v>
      </c>
      <c r="AS585" s="36" t="str">
        <f t="shared" si="412"/>
        <v>Naty</v>
      </c>
      <c r="AT585" s="40" t="str">
        <f t="shared" si="412"/>
        <v>No Aplica</v>
      </c>
      <c r="AU585" s="40" t="str">
        <f t="shared" si="412"/>
        <v>No Aplica</v>
      </c>
      <c r="AV585" s="40" t="str">
        <f t="shared" si="412"/>
        <v>No Aplica</v>
      </c>
      <c r="AW585" s="35">
        <f t="shared" si="412"/>
        <v>100117006</v>
      </c>
      <c r="AX585" s="41" t="e">
        <f t="shared" si="413"/>
        <v>#REF!</v>
      </c>
      <c r="AY585" s="46" t="str">
        <f t="shared" si="413"/>
        <v>Fruta</v>
      </c>
      <c r="AZ585" s="40">
        <f t="shared" si="413"/>
        <v>38</v>
      </c>
      <c r="BA585" s="41" t="e">
        <f>+VLOOKUP($Z585,[4]!Temporalidad[[nombre]:[Columna1]],7,0)</f>
        <v>#REF!</v>
      </c>
      <c r="BB585" s="41" t="e">
        <f>+VLOOKUP($B585,[4]!Tipo_Gráfico[#Data],2,0)</f>
        <v>#REF!</v>
      </c>
      <c r="BC585" s="36" t="str">
        <f t="shared" si="398"/>
        <v>Servicio de Impuestos Internos , Ministerio de Hacienda, Chile</v>
      </c>
      <c r="BD585" s="35" t="e">
        <f>+VLOOKUP($AA585,[4]!unidad_medida[[nombre]:[Columna1]],2,0)</f>
        <v>#REF!</v>
      </c>
      <c r="BE585" s="40" t="str">
        <f t="shared" si="414"/>
        <v>No Aplica</v>
      </c>
      <c r="BF585" s="40" t="str">
        <f t="shared" si="414"/>
        <v>No Aplica</v>
      </c>
      <c r="BG585" s="40" t="str">
        <f t="shared" si="414"/>
        <v>No Aplica</v>
      </c>
      <c r="BH585" s="41" t="e">
        <f>+VLOOKUP($AP585,[4]!Responsables[#Data],3,0)</f>
        <v>#REF!</v>
      </c>
      <c r="BI585" s="41" t="e">
        <f>+VLOOKUP($AA585,[4]!unidad_medida[[nombre]:[Columna1]],5,0)</f>
        <v>#REF!</v>
      </c>
    </row>
    <row r="586" spans="1:61" ht="24" x14ac:dyDescent="0.35">
      <c r="A586" s="58" t="s">
        <v>250</v>
      </c>
      <c r="B586" s="58" t="s">
        <v>251</v>
      </c>
      <c r="C586" s="59">
        <v>4.4000000000000004</v>
      </c>
      <c r="D586" s="19">
        <f t="shared" si="394"/>
        <v>114</v>
      </c>
      <c r="E586" s="20" t="s">
        <v>237</v>
      </c>
      <c r="F586" s="21"/>
      <c r="G586" s="22"/>
      <c r="H586" s="24">
        <v>100110</v>
      </c>
      <c r="I586" s="23" t="s">
        <v>48</v>
      </c>
      <c r="J586" s="23" t="s">
        <v>48</v>
      </c>
      <c r="K586" s="22"/>
      <c r="L586" s="22"/>
      <c r="M586" s="22"/>
      <c r="N586" s="22"/>
      <c r="O586" s="22"/>
      <c r="P586" s="53" t="str">
        <f>+"Número de Empresas del Sector Agrícola en cultivos de  "&amp;R586&amp;"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586" s="20" t="s">
        <v>238</v>
      </c>
      <c r="R586" s="47" t="s">
        <v>136</v>
      </c>
      <c r="S586" s="48">
        <f>+H586</f>
        <v>100110</v>
      </c>
      <c r="T586" s="28"/>
      <c r="U586" s="28"/>
      <c r="V586" s="28"/>
      <c r="W586" s="28"/>
      <c r="X586" s="28"/>
      <c r="Y586" s="28"/>
      <c r="Z586" s="25"/>
      <c r="AA586" s="29"/>
      <c r="AB586" s="30" t="str">
        <f t="shared" si="415"/>
        <v>Chile</v>
      </c>
      <c r="AC586" s="31" t="str">
        <f t="shared" si="415"/>
        <v>Año 2020</v>
      </c>
      <c r="AD586" s="32" t="s">
        <v>239</v>
      </c>
      <c r="AE586" s="30" t="s">
        <v>138</v>
      </c>
      <c r="AG586" s="33" t="str">
        <f t="shared" si="388"/>
        <v>Informe 1</v>
      </c>
      <c r="AH586" s="34" t="s">
        <v>240</v>
      </c>
      <c r="AI586" s="34" t="str">
        <f t="shared" si="380"/>
        <v>Ventas estimadas de empresas dedicadas a agricultura y/o ganadería</v>
      </c>
      <c r="AJ586" s="34" t="str">
        <f t="shared" si="389"/>
        <v>Número de Empresas del Sector Agrícola en cultivos de  Legumbres  según la Categoría de Tamaño Específica del Servicio de Impuestos Internos de Chile para el Año 2020 (USD)</v>
      </c>
      <c r="AK586" s="35" t="str">
        <f t="shared" si="416"/>
        <v>Año 2020</v>
      </c>
      <c r="AL586" s="34" t="str">
        <f t="shared" si="416"/>
        <v>venta estimada, empresas en agricultura, cultivos, actividad económica, agricultura, ganadería</v>
      </c>
      <c r="AM586" s="36">
        <f t="shared" si="390"/>
        <v>0</v>
      </c>
      <c r="AN586" s="44" t="str">
        <f t="shared" ref="AN586:AZ601" si="419">+AN585</f>
        <v>CHL</v>
      </c>
      <c r="AO586" s="44" t="str">
        <f t="shared" si="419"/>
        <v>País</v>
      </c>
      <c r="AP586" s="34" t="str">
        <f t="shared" si="419"/>
        <v>Número de Empleados de las empresas dedicadas a una actividad económica asociada a la agricultura o la ganadería, según tamaño de la empresa.</v>
      </c>
      <c r="AQ586" s="45">
        <f t="shared" si="419"/>
        <v>44324</v>
      </c>
      <c r="AR586" s="36" t="str">
        <f t="shared" si="419"/>
        <v>Español</v>
      </c>
      <c r="AS586" s="36" t="str">
        <f t="shared" si="419"/>
        <v>Naty</v>
      </c>
      <c r="AT586" s="40" t="str">
        <f t="shared" si="419"/>
        <v>No Aplica</v>
      </c>
      <c r="AU586" s="40" t="str">
        <f t="shared" si="419"/>
        <v>No Aplica</v>
      </c>
      <c r="AV586" s="40" t="str">
        <f t="shared" si="419"/>
        <v>No Aplica</v>
      </c>
      <c r="AW586" s="35">
        <f t="shared" si="419"/>
        <v>100117006</v>
      </c>
      <c r="AX586" s="41" t="e">
        <f t="shared" si="419"/>
        <v>#REF!</v>
      </c>
      <c r="AY586" s="46" t="str">
        <f t="shared" si="419"/>
        <v>Fruta</v>
      </c>
      <c r="AZ586" s="40">
        <f t="shared" si="419"/>
        <v>38</v>
      </c>
      <c r="BA586" s="41" t="e">
        <f>+VLOOKUP($Z586,[4]!Temporalidad[[nombre]:[Columna1]],7,0)</f>
        <v>#REF!</v>
      </c>
      <c r="BB586" s="41" t="e">
        <f>+VLOOKUP($B586,[4]!Tipo_Gráfico[#Data],2,0)</f>
        <v>#REF!</v>
      </c>
      <c r="BC586" s="36" t="str">
        <f t="shared" si="398"/>
        <v>Servicio de Impuestos Internos , Ministerio de Hacienda, Chile</v>
      </c>
      <c r="BD586" s="35" t="e">
        <f>+VLOOKUP($AA586,[4]!unidad_medida[[nombre]:[Columna1]],2,0)</f>
        <v>#REF!</v>
      </c>
      <c r="BE586" s="40" t="str">
        <f t="shared" ref="BE586:BG601" si="420">+BE585</f>
        <v>No Aplica</v>
      </c>
      <c r="BF586" s="40" t="str">
        <f t="shared" si="420"/>
        <v>No Aplica</v>
      </c>
      <c r="BG586" s="40" t="str">
        <f t="shared" si="420"/>
        <v>No Aplica</v>
      </c>
      <c r="BH586" s="41" t="e">
        <f>+VLOOKUP($AP586,[4]!Responsables[#Data],3,0)</f>
        <v>#REF!</v>
      </c>
      <c r="BI586" s="41" t="e">
        <f>+VLOOKUP($AA586,[4]!unidad_medida[[nombre]:[Columna1]],5,0)</f>
        <v>#REF!</v>
      </c>
    </row>
    <row r="587" spans="1:61" ht="24" x14ac:dyDescent="0.35">
      <c r="A587" s="58" t="s">
        <v>250</v>
      </c>
      <c r="B587" s="58" t="s">
        <v>251</v>
      </c>
      <c r="C587" s="59">
        <v>4.4000000000000004</v>
      </c>
      <c r="D587" s="19">
        <f t="shared" si="394"/>
        <v>115</v>
      </c>
      <c r="E587" s="20" t="s">
        <v>237</v>
      </c>
      <c r="F587" s="21"/>
      <c r="G587" s="22"/>
      <c r="H587" s="24">
        <v>100111</v>
      </c>
      <c r="I587" s="23" t="s">
        <v>48</v>
      </c>
      <c r="J587" s="23" t="s">
        <v>48</v>
      </c>
      <c r="K587" s="22"/>
      <c r="L587" s="22"/>
      <c r="M587" s="22"/>
      <c r="N587" s="22"/>
      <c r="O587" s="22"/>
      <c r="P587" s="53" t="str">
        <f t="shared" ref="P587:P592" si="421">+"Número de Empresas del Sector Agrícola en cultivos de  "&amp;R587&amp;"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587" s="20" t="str">
        <f>+Q586</f>
        <v>Informe 1</v>
      </c>
      <c r="R587" s="47" t="s">
        <v>140</v>
      </c>
      <c r="S587" s="48">
        <f t="shared" ref="S587:S592" si="422">+H587</f>
        <v>100111</v>
      </c>
      <c r="T587" s="28"/>
      <c r="U587" s="28"/>
      <c r="V587" s="28"/>
      <c r="W587" s="28"/>
      <c r="X587" s="28"/>
      <c r="Y587" s="28"/>
      <c r="Z587" s="25"/>
      <c r="AA587" s="29"/>
      <c r="AB587" s="30" t="str">
        <f t="shared" ref="AB587:AE602" si="423">+AB586</f>
        <v>Chile</v>
      </c>
      <c r="AC587" s="31" t="str">
        <f t="shared" si="423"/>
        <v>Año 2020</v>
      </c>
      <c r="AD587" s="32" t="str">
        <f>+AD586</f>
        <v>empleados</v>
      </c>
      <c r="AE587" s="30" t="str">
        <f t="shared" ref="AE587:AE592" si="424">+AE586</f>
        <v>Empleados</v>
      </c>
      <c r="AG587" s="33" t="str">
        <f t="shared" si="388"/>
        <v>Informe 1</v>
      </c>
      <c r="AH587" s="34" t="str">
        <f t="shared" si="396"/>
        <v>Número de Empleados</v>
      </c>
      <c r="AI587" s="34" t="str">
        <f t="shared" si="380"/>
        <v>Ventas estimadas de empresas dedicadas a agricultura y/o ganadería</v>
      </c>
      <c r="AJ587" s="34" t="str">
        <f t="shared" si="389"/>
        <v>Número de Empresas del Sector Agrícola en cultivos de  Cereales  según la Categoría de Tamaño Específica del Servicio de Impuestos Internos de Chile para el Año 2020 (USD)</v>
      </c>
      <c r="AK587" s="35" t="str">
        <f t="shared" ref="AK587:AL602" si="425">+AK586</f>
        <v>Año 2020</v>
      </c>
      <c r="AL587" s="34" t="str">
        <f t="shared" si="425"/>
        <v>venta estimada, empresas en agricultura, cultivos, actividad económica, agricultura, ganadería</v>
      </c>
      <c r="AM587" s="36">
        <f t="shared" si="390"/>
        <v>0</v>
      </c>
      <c r="AN587" s="44" t="str">
        <f t="shared" si="419"/>
        <v>CHL</v>
      </c>
      <c r="AO587" s="44" t="str">
        <f t="shared" si="419"/>
        <v>País</v>
      </c>
      <c r="AP587" s="34" t="str">
        <f t="shared" si="419"/>
        <v>Número de Empleados de las empresas dedicadas a una actividad económica asociada a la agricultura o la ganadería, según tamaño de la empresa.</v>
      </c>
      <c r="AQ587" s="45">
        <f t="shared" si="419"/>
        <v>44324</v>
      </c>
      <c r="AR587" s="36" t="str">
        <f t="shared" si="419"/>
        <v>Español</v>
      </c>
      <c r="AS587" s="36" t="str">
        <f t="shared" si="419"/>
        <v>Naty</v>
      </c>
      <c r="AT587" s="40" t="str">
        <f t="shared" si="419"/>
        <v>No Aplica</v>
      </c>
      <c r="AU587" s="40" t="str">
        <f t="shared" si="419"/>
        <v>No Aplica</v>
      </c>
      <c r="AV587" s="40" t="str">
        <f t="shared" si="419"/>
        <v>No Aplica</v>
      </c>
      <c r="AW587" s="35">
        <f t="shared" si="419"/>
        <v>100117006</v>
      </c>
      <c r="AX587" s="41" t="e">
        <f t="shared" si="419"/>
        <v>#REF!</v>
      </c>
      <c r="AY587" s="46" t="str">
        <f t="shared" si="419"/>
        <v>Fruta</v>
      </c>
      <c r="AZ587" s="40">
        <f t="shared" si="419"/>
        <v>38</v>
      </c>
      <c r="BA587" s="41" t="e">
        <f>+VLOOKUP($Z587,[4]!Temporalidad[[nombre]:[Columna1]],7,0)</f>
        <v>#REF!</v>
      </c>
      <c r="BB587" s="41" t="e">
        <f>+VLOOKUP($B587,[4]!Tipo_Gráfico[#Data],2,0)</f>
        <v>#REF!</v>
      </c>
      <c r="BC587" s="36" t="str">
        <f t="shared" si="398"/>
        <v>Servicio de Impuestos Internos , Ministerio de Hacienda, Chile</v>
      </c>
      <c r="BD587" s="35" t="e">
        <f>+VLOOKUP($AA587,[4]!unidad_medida[[nombre]:[Columna1]],2,0)</f>
        <v>#REF!</v>
      </c>
      <c r="BE587" s="40" t="str">
        <f t="shared" si="420"/>
        <v>No Aplica</v>
      </c>
      <c r="BF587" s="40" t="str">
        <f t="shared" si="420"/>
        <v>No Aplica</v>
      </c>
      <c r="BG587" s="40" t="str">
        <f t="shared" si="420"/>
        <v>No Aplica</v>
      </c>
      <c r="BH587" s="41" t="e">
        <f>+VLOOKUP($AP587,[4]!Responsables[#Data],3,0)</f>
        <v>#REF!</v>
      </c>
      <c r="BI587" s="41" t="e">
        <f>+VLOOKUP($AA587,[4]!unidad_medida[[nombre]:[Columna1]],5,0)</f>
        <v>#REF!</v>
      </c>
    </row>
    <row r="588" spans="1:61" ht="24" x14ac:dyDescent="0.35">
      <c r="A588" s="58" t="s">
        <v>250</v>
      </c>
      <c r="B588" s="58" t="s">
        <v>251</v>
      </c>
      <c r="C588" s="59">
        <v>4.4000000000000004</v>
      </c>
      <c r="D588" s="19">
        <f t="shared" si="394"/>
        <v>116</v>
      </c>
      <c r="E588" s="20" t="s">
        <v>237</v>
      </c>
      <c r="F588" s="21"/>
      <c r="G588" s="22"/>
      <c r="H588" s="24">
        <v>100112</v>
      </c>
      <c r="I588" s="23" t="s">
        <v>48</v>
      </c>
      <c r="J588" s="23" t="s">
        <v>48</v>
      </c>
      <c r="K588" s="22"/>
      <c r="L588" s="22"/>
      <c r="M588" s="22"/>
      <c r="N588" s="22"/>
      <c r="O588" s="22"/>
      <c r="P588" s="53" t="str">
        <f t="shared" si="421"/>
        <v>Número de Empresas del Sector Agrícola en cultivos de  Hortalizas  según la Categoría de Tamaño Específica del Servicio de Impuestos Internos de Chile para el Año 2020 (USD)</v>
      </c>
      <c r="Q588" s="20" t="str">
        <f t="shared" ref="Q588:Q592" si="426">+Q587</f>
        <v>Informe 1</v>
      </c>
      <c r="R588" s="47" t="s">
        <v>142</v>
      </c>
      <c r="S588" s="48">
        <f t="shared" si="422"/>
        <v>100112</v>
      </c>
      <c r="T588" s="28"/>
      <c r="U588" s="28"/>
      <c r="V588" s="28"/>
      <c r="W588" s="28"/>
      <c r="X588" s="28"/>
      <c r="Y588" s="28"/>
      <c r="Z588" s="25"/>
      <c r="AA588" s="29"/>
      <c r="AB588" s="30" t="str">
        <f t="shared" si="423"/>
        <v>Chile</v>
      </c>
      <c r="AC588" s="31" t="str">
        <f t="shared" si="423"/>
        <v>Año 2020</v>
      </c>
      <c r="AD588" s="32" t="str">
        <f t="shared" si="423"/>
        <v>empleados</v>
      </c>
      <c r="AE588" s="30" t="str">
        <f t="shared" si="424"/>
        <v>Empleados</v>
      </c>
      <c r="AG588" s="33" t="str">
        <f t="shared" si="388"/>
        <v>Informe 1</v>
      </c>
      <c r="AH588" s="34" t="str">
        <f t="shared" si="396"/>
        <v>Número de Empleados</v>
      </c>
      <c r="AI588" s="34" t="str">
        <f t="shared" si="380"/>
        <v>Ventas estimadas de empresas dedicadas a agricultura y/o ganadería</v>
      </c>
      <c r="AJ588" s="34" t="str">
        <f t="shared" si="389"/>
        <v>Número de Empresas del Sector Agrícola en cultivos de  Hortalizas  según la Categoría de Tamaño Específica del Servicio de Impuestos Internos de Chile para el Año 2020 (USD)</v>
      </c>
      <c r="AK588" s="35" t="str">
        <f t="shared" si="425"/>
        <v>Año 2020</v>
      </c>
      <c r="AL588" s="34" t="str">
        <f t="shared" si="425"/>
        <v>venta estimada, empresas en agricultura, cultivos, actividad económica, agricultura, ganadería</v>
      </c>
      <c r="AM588" s="36">
        <f t="shared" si="390"/>
        <v>0</v>
      </c>
      <c r="AN588" s="44" t="str">
        <f t="shared" si="419"/>
        <v>CHL</v>
      </c>
      <c r="AO588" s="44" t="str">
        <f t="shared" si="419"/>
        <v>País</v>
      </c>
      <c r="AP588" s="34" t="str">
        <f t="shared" si="419"/>
        <v>Número de Empleados de las empresas dedicadas a una actividad económica asociada a la agricultura o la ganadería, según tamaño de la empresa.</v>
      </c>
      <c r="AQ588" s="45">
        <f t="shared" si="419"/>
        <v>44324</v>
      </c>
      <c r="AR588" s="36" t="str">
        <f t="shared" si="419"/>
        <v>Español</v>
      </c>
      <c r="AS588" s="36" t="str">
        <f t="shared" si="419"/>
        <v>Naty</v>
      </c>
      <c r="AT588" s="40" t="str">
        <f t="shared" si="419"/>
        <v>No Aplica</v>
      </c>
      <c r="AU588" s="40" t="str">
        <f t="shared" si="419"/>
        <v>No Aplica</v>
      </c>
      <c r="AV588" s="40" t="str">
        <f t="shared" si="419"/>
        <v>No Aplica</v>
      </c>
      <c r="AW588" s="35">
        <f t="shared" si="419"/>
        <v>100117006</v>
      </c>
      <c r="AX588" s="41" t="e">
        <f t="shared" si="419"/>
        <v>#REF!</v>
      </c>
      <c r="AY588" s="46" t="str">
        <f t="shared" si="419"/>
        <v>Fruta</v>
      </c>
      <c r="AZ588" s="40">
        <f t="shared" si="419"/>
        <v>38</v>
      </c>
      <c r="BA588" s="41" t="e">
        <f>+VLOOKUP($Z588,[4]!Temporalidad[[nombre]:[Columna1]],7,0)</f>
        <v>#REF!</v>
      </c>
      <c r="BB588" s="41" t="e">
        <f>+VLOOKUP($B588,[4]!Tipo_Gráfico[#Data],2,0)</f>
        <v>#REF!</v>
      </c>
      <c r="BC588" s="36" t="str">
        <f t="shared" si="398"/>
        <v>Servicio de Impuestos Internos , Ministerio de Hacienda, Chile</v>
      </c>
      <c r="BD588" s="35" t="e">
        <f>+VLOOKUP($AA588,[4]!unidad_medida[[nombre]:[Columna1]],2,0)</f>
        <v>#REF!</v>
      </c>
      <c r="BE588" s="40" t="str">
        <f t="shared" si="420"/>
        <v>No Aplica</v>
      </c>
      <c r="BF588" s="40" t="str">
        <f t="shared" si="420"/>
        <v>No Aplica</v>
      </c>
      <c r="BG588" s="40" t="str">
        <f t="shared" si="420"/>
        <v>No Aplica</v>
      </c>
      <c r="BH588" s="41" t="e">
        <f>+VLOOKUP($AP588,[4]!Responsables[#Data],3,0)</f>
        <v>#REF!</v>
      </c>
      <c r="BI588" s="41" t="e">
        <f>+VLOOKUP($AA588,[4]!unidad_medida[[nombre]:[Columna1]],5,0)</f>
        <v>#REF!</v>
      </c>
    </row>
    <row r="589" spans="1:61" ht="24" x14ac:dyDescent="0.35">
      <c r="A589" s="58" t="s">
        <v>250</v>
      </c>
      <c r="B589" s="58" t="s">
        <v>251</v>
      </c>
      <c r="C589" s="59">
        <v>4.4000000000000004</v>
      </c>
      <c r="D589" s="19">
        <f t="shared" si="394"/>
        <v>117</v>
      </c>
      <c r="E589" s="20" t="s">
        <v>237</v>
      </c>
      <c r="F589" s="21"/>
      <c r="G589" s="22"/>
      <c r="H589" s="24">
        <v>100113</v>
      </c>
      <c r="I589" s="23" t="s">
        <v>48</v>
      </c>
      <c r="J589" s="23" t="s">
        <v>48</v>
      </c>
      <c r="K589" s="22"/>
      <c r="L589" s="22"/>
      <c r="M589" s="22"/>
      <c r="N589" s="22"/>
      <c r="O589" s="22"/>
      <c r="P589" s="53" t="str">
        <f t="shared" si="421"/>
        <v>Número de Empresas del Sector Agrícola en cultivos de  Industriales  según la Categoría de Tamaño Específica del Servicio de Impuestos Internos de Chile para el Año 2020 (USD)</v>
      </c>
      <c r="Q589" s="20" t="str">
        <f t="shared" si="426"/>
        <v>Informe 1</v>
      </c>
      <c r="R589" s="47" t="s">
        <v>144</v>
      </c>
      <c r="S589" s="48">
        <f t="shared" si="422"/>
        <v>100113</v>
      </c>
      <c r="T589" s="28"/>
      <c r="U589" s="28"/>
      <c r="V589" s="28"/>
      <c r="W589" s="28"/>
      <c r="X589" s="28"/>
      <c r="Y589" s="28"/>
      <c r="Z589" s="25"/>
      <c r="AA589" s="29"/>
      <c r="AB589" s="30" t="str">
        <f t="shared" si="423"/>
        <v>Chile</v>
      </c>
      <c r="AC589" s="31" t="str">
        <f t="shared" si="423"/>
        <v>Año 2020</v>
      </c>
      <c r="AD589" s="32" t="str">
        <f t="shared" si="423"/>
        <v>empleados</v>
      </c>
      <c r="AE589" s="30" t="str">
        <f t="shared" si="424"/>
        <v>Empleados</v>
      </c>
      <c r="AG589" s="33" t="str">
        <f t="shared" si="388"/>
        <v>Informe 1</v>
      </c>
      <c r="AH589" s="34" t="str">
        <f t="shared" si="396"/>
        <v>Número de Empleados</v>
      </c>
      <c r="AI589" s="34" t="str">
        <f t="shared" si="396"/>
        <v>Ventas estimadas de empresas dedicadas a agricultura y/o ganadería</v>
      </c>
      <c r="AJ589" s="34" t="str">
        <f t="shared" si="389"/>
        <v>Número de Empresas del Sector Agrícola en cultivos de  Industriales  según la Categoría de Tamaño Específica del Servicio de Impuestos Internos de Chile para el Año 2020 (USD)</v>
      </c>
      <c r="AK589" s="35" t="str">
        <f t="shared" si="425"/>
        <v>Año 2020</v>
      </c>
      <c r="AL589" s="34" t="str">
        <f t="shared" si="425"/>
        <v>venta estimada, empresas en agricultura, cultivos, actividad económica, agricultura, ganadería</v>
      </c>
      <c r="AM589" s="36">
        <f t="shared" si="390"/>
        <v>0</v>
      </c>
      <c r="AN589" s="44" t="str">
        <f t="shared" si="419"/>
        <v>CHL</v>
      </c>
      <c r="AO589" s="44" t="str">
        <f t="shared" si="419"/>
        <v>País</v>
      </c>
      <c r="AP589" s="34" t="str">
        <f t="shared" si="419"/>
        <v>Número de Empleados de las empresas dedicadas a una actividad económica asociada a la agricultura o la ganadería, según tamaño de la empresa.</v>
      </c>
      <c r="AQ589" s="45">
        <f t="shared" si="419"/>
        <v>44324</v>
      </c>
      <c r="AR589" s="36" t="str">
        <f t="shared" si="419"/>
        <v>Español</v>
      </c>
      <c r="AS589" s="36" t="str">
        <f t="shared" si="419"/>
        <v>Naty</v>
      </c>
      <c r="AT589" s="40" t="str">
        <f t="shared" si="419"/>
        <v>No Aplica</v>
      </c>
      <c r="AU589" s="40" t="str">
        <f t="shared" si="419"/>
        <v>No Aplica</v>
      </c>
      <c r="AV589" s="40" t="str">
        <f t="shared" si="419"/>
        <v>No Aplica</v>
      </c>
      <c r="AW589" s="35">
        <f t="shared" si="419"/>
        <v>100117006</v>
      </c>
      <c r="AX589" s="41" t="e">
        <f t="shared" si="419"/>
        <v>#REF!</v>
      </c>
      <c r="AY589" s="46" t="str">
        <f t="shared" si="419"/>
        <v>Fruta</v>
      </c>
      <c r="AZ589" s="40">
        <f t="shared" si="419"/>
        <v>38</v>
      </c>
      <c r="BA589" s="41" t="e">
        <f>+VLOOKUP($Z589,[4]!Temporalidad[[nombre]:[Columna1]],7,0)</f>
        <v>#REF!</v>
      </c>
      <c r="BB589" s="41" t="e">
        <f>+VLOOKUP($B589,[4]!Tipo_Gráfico[#Data],2,0)</f>
        <v>#REF!</v>
      </c>
      <c r="BC589" s="36" t="str">
        <f t="shared" si="398"/>
        <v>Servicio de Impuestos Internos , Ministerio de Hacienda, Chile</v>
      </c>
      <c r="BD589" s="35" t="e">
        <f>+VLOOKUP($AA589,[4]!unidad_medida[[nombre]:[Columna1]],2,0)</f>
        <v>#REF!</v>
      </c>
      <c r="BE589" s="40" t="str">
        <f t="shared" si="420"/>
        <v>No Aplica</v>
      </c>
      <c r="BF589" s="40" t="str">
        <f t="shared" si="420"/>
        <v>No Aplica</v>
      </c>
      <c r="BG589" s="40" t="str">
        <f t="shared" si="420"/>
        <v>No Aplica</v>
      </c>
      <c r="BH589" s="41" t="e">
        <f>+VLOOKUP($AP589,[4]!Responsables[#Data],3,0)</f>
        <v>#REF!</v>
      </c>
      <c r="BI589" s="41" t="e">
        <f>+VLOOKUP($AA589,[4]!unidad_medida[[nombre]:[Columna1]],5,0)</f>
        <v>#REF!</v>
      </c>
    </row>
    <row r="590" spans="1:61" ht="24" x14ac:dyDescent="0.35">
      <c r="A590" s="58" t="s">
        <v>250</v>
      </c>
      <c r="B590" s="58" t="s">
        <v>251</v>
      </c>
      <c r="C590" s="59">
        <v>4.4000000000000004</v>
      </c>
      <c r="D590" s="19">
        <f t="shared" si="394"/>
        <v>118</v>
      </c>
      <c r="E590" s="20" t="s">
        <v>237</v>
      </c>
      <c r="F590" s="21"/>
      <c r="G590" s="22"/>
      <c r="H590" s="24">
        <v>100114</v>
      </c>
      <c r="I590" s="23" t="s">
        <v>48</v>
      </c>
      <c r="J590" s="23" t="s">
        <v>48</v>
      </c>
      <c r="K590" s="22"/>
      <c r="L590" s="22"/>
      <c r="M590" s="22"/>
      <c r="N590" s="22"/>
      <c r="O590" s="22"/>
      <c r="P590" s="53" t="str">
        <f t="shared" si="421"/>
        <v>Número de Empresas del Sector Agrícola en cultivos de  Tubérculos  según la Categoría de Tamaño Específica del Servicio de Impuestos Internos de Chile para el Año 2020 (USD)</v>
      </c>
      <c r="Q590" s="20" t="str">
        <f t="shared" si="426"/>
        <v>Informe 1</v>
      </c>
      <c r="R590" s="47" t="s">
        <v>146</v>
      </c>
      <c r="S590" s="48">
        <f t="shared" si="422"/>
        <v>100114</v>
      </c>
      <c r="T590" s="28"/>
      <c r="U590" s="28"/>
      <c r="V590" s="28"/>
      <c r="W590" s="28"/>
      <c r="X590" s="28"/>
      <c r="Y590" s="28"/>
      <c r="Z590" s="25"/>
      <c r="AA590" s="29"/>
      <c r="AB590" s="30" t="str">
        <f t="shared" si="423"/>
        <v>Chile</v>
      </c>
      <c r="AC590" s="31" t="str">
        <f t="shared" si="423"/>
        <v>Año 2020</v>
      </c>
      <c r="AD590" s="32" t="str">
        <f t="shared" si="423"/>
        <v>empleados</v>
      </c>
      <c r="AE590" s="30" t="str">
        <f t="shared" si="424"/>
        <v>Empleados</v>
      </c>
      <c r="AG590" s="33" t="str">
        <f t="shared" si="388"/>
        <v>Informe 1</v>
      </c>
      <c r="AH590" s="34" t="str">
        <f t="shared" ref="AH590:AI605" si="427">+AH589</f>
        <v>Número de Empleados</v>
      </c>
      <c r="AI590" s="34" t="str">
        <f t="shared" si="427"/>
        <v>Ventas estimadas de empresas dedicadas a agricultura y/o ganadería</v>
      </c>
      <c r="AJ590" s="34" t="str">
        <f t="shared" si="389"/>
        <v>Número de Empresas del Sector Agrícola en cultivos de  Tubérculos  según la Categoría de Tamaño Específica del Servicio de Impuestos Internos de Chile para el Año 2020 (USD)</v>
      </c>
      <c r="AK590" s="35" t="str">
        <f t="shared" si="425"/>
        <v>Año 2020</v>
      </c>
      <c r="AL590" s="34" t="str">
        <f t="shared" si="425"/>
        <v>venta estimada, empresas en agricultura, cultivos, actividad económica, agricultura, ganadería</v>
      </c>
      <c r="AM590" s="36">
        <f t="shared" si="390"/>
        <v>0</v>
      </c>
      <c r="AN590" s="44" t="str">
        <f t="shared" si="419"/>
        <v>CHL</v>
      </c>
      <c r="AO590" s="44" t="str">
        <f t="shared" si="419"/>
        <v>País</v>
      </c>
      <c r="AP590" s="34" t="str">
        <f t="shared" si="419"/>
        <v>Número de Empleados de las empresas dedicadas a una actividad económica asociada a la agricultura o la ganadería, según tamaño de la empresa.</v>
      </c>
      <c r="AQ590" s="45">
        <f t="shared" si="419"/>
        <v>44324</v>
      </c>
      <c r="AR590" s="36" t="str">
        <f t="shared" si="419"/>
        <v>Español</v>
      </c>
      <c r="AS590" s="36" t="str">
        <f t="shared" si="419"/>
        <v>Naty</v>
      </c>
      <c r="AT590" s="40" t="str">
        <f t="shared" si="419"/>
        <v>No Aplica</v>
      </c>
      <c r="AU590" s="40" t="str">
        <f t="shared" si="419"/>
        <v>No Aplica</v>
      </c>
      <c r="AV590" s="40" t="str">
        <f t="shared" si="419"/>
        <v>No Aplica</v>
      </c>
      <c r="AW590" s="35">
        <f t="shared" si="419"/>
        <v>100117006</v>
      </c>
      <c r="AX590" s="41" t="e">
        <f t="shared" si="419"/>
        <v>#REF!</v>
      </c>
      <c r="AY590" s="46" t="str">
        <f t="shared" si="419"/>
        <v>Fruta</v>
      </c>
      <c r="AZ590" s="40">
        <f t="shared" si="419"/>
        <v>38</v>
      </c>
      <c r="BA590" s="41" t="e">
        <f>+VLOOKUP($Z590,[4]!Temporalidad[[nombre]:[Columna1]],7,0)</f>
        <v>#REF!</v>
      </c>
      <c r="BB590" s="41" t="e">
        <f>+VLOOKUP($B590,[4]!Tipo_Gráfico[#Data],2,0)</f>
        <v>#REF!</v>
      </c>
      <c r="BC590" s="36" t="str">
        <f t="shared" si="398"/>
        <v>Servicio de Impuestos Internos , Ministerio de Hacienda, Chile</v>
      </c>
      <c r="BD590" s="35" t="e">
        <f>+VLOOKUP($AA590,[4]!unidad_medida[[nombre]:[Columna1]],2,0)</f>
        <v>#REF!</v>
      </c>
      <c r="BE590" s="40" t="str">
        <f t="shared" si="420"/>
        <v>No Aplica</v>
      </c>
      <c r="BF590" s="40" t="str">
        <f t="shared" si="420"/>
        <v>No Aplica</v>
      </c>
      <c r="BG590" s="40" t="str">
        <f t="shared" si="420"/>
        <v>No Aplica</v>
      </c>
      <c r="BH590" s="41" t="e">
        <f>+VLOOKUP($AP590,[4]!Responsables[#Data],3,0)</f>
        <v>#REF!</v>
      </c>
      <c r="BI590" s="41" t="e">
        <f>+VLOOKUP($AA590,[4]!unidad_medida[[nombre]:[Columna1]],5,0)</f>
        <v>#REF!</v>
      </c>
    </row>
    <row r="591" spans="1:61" ht="24" x14ac:dyDescent="0.35">
      <c r="A591" s="58" t="s">
        <v>250</v>
      </c>
      <c r="B591" s="58" t="s">
        <v>251</v>
      </c>
      <c r="C591" s="59">
        <v>4.4000000000000004</v>
      </c>
      <c r="D591" s="19">
        <f t="shared" si="394"/>
        <v>119</v>
      </c>
      <c r="E591" s="20" t="s">
        <v>237</v>
      </c>
      <c r="F591" s="21"/>
      <c r="G591" s="22"/>
      <c r="H591" s="24">
        <v>100115</v>
      </c>
      <c r="I591" s="23" t="s">
        <v>48</v>
      </c>
      <c r="J591" s="23" t="s">
        <v>48</v>
      </c>
      <c r="K591" s="22"/>
      <c r="L591" s="22"/>
      <c r="M591" s="22"/>
      <c r="N591" s="22"/>
      <c r="O591" s="22"/>
      <c r="P591" s="53" t="str">
        <f t="shared" si="421"/>
        <v>Número de Empresas del Sector Agrícola en cultivos de  Semillas  según la Categoría de Tamaño Específica del Servicio de Impuestos Internos de Chile para el Año 2020 (USD)</v>
      </c>
      <c r="Q591" s="20" t="str">
        <f t="shared" si="426"/>
        <v>Informe 1</v>
      </c>
      <c r="R591" s="47" t="s">
        <v>148</v>
      </c>
      <c r="S591" s="48">
        <f t="shared" si="422"/>
        <v>100115</v>
      </c>
      <c r="T591" s="28"/>
      <c r="U591" s="28"/>
      <c r="V591" s="28"/>
      <c r="W591" s="28"/>
      <c r="X591" s="28"/>
      <c r="Y591" s="28"/>
      <c r="Z591" s="25"/>
      <c r="AA591" s="29"/>
      <c r="AB591" s="30" t="str">
        <f t="shared" si="423"/>
        <v>Chile</v>
      </c>
      <c r="AC591" s="31" t="str">
        <f t="shared" si="423"/>
        <v>Año 2020</v>
      </c>
      <c r="AD591" s="32" t="str">
        <f t="shared" si="423"/>
        <v>empleados</v>
      </c>
      <c r="AE591" s="30" t="str">
        <f t="shared" si="424"/>
        <v>Empleados</v>
      </c>
      <c r="AG591" s="33" t="str">
        <f t="shared" si="388"/>
        <v>Informe 1</v>
      </c>
      <c r="AH591" s="34" t="str">
        <f t="shared" si="427"/>
        <v>Número de Empleados</v>
      </c>
      <c r="AI591" s="34" t="str">
        <f t="shared" si="427"/>
        <v>Ventas estimadas de empresas dedicadas a agricultura y/o ganadería</v>
      </c>
      <c r="AJ591" s="34" t="str">
        <f t="shared" si="389"/>
        <v>Número de Empresas del Sector Agrícola en cultivos de  Semillas  según la Categoría de Tamaño Específica del Servicio de Impuestos Internos de Chile para el Año 2020 (USD)</v>
      </c>
      <c r="AK591" s="35" t="str">
        <f t="shared" si="425"/>
        <v>Año 2020</v>
      </c>
      <c r="AL591" s="34" t="str">
        <f t="shared" si="425"/>
        <v>venta estimada, empresas en agricultura, cultivos, actividad económica, agricultura, ganadería</v>
      </c>
      <c r="AM591" s="36">
        <f t="shared" si="390"/>
        <v>0</v>
      </c>
      <c r="AN591" s="44" t="str">
        <f t="shared" si="419"/>
        <v>CHL</v>
      </c>
      <c r="AO591" s="44" t="str">
        <f t="shared" si="419"/>
        <v>País</v>
      </c>
      <c r="AP591" s="34" t="str">
        <f t="shared" si="419"/>
        <v>Número de Empleados de las empresas dedicadas a una actividad económica asociada a la agricultura o la ganadería, según tamaño de la empresa.</v>
      </c>
      <c r="AQ591" s="45">
        <f t="shared" si="419"/>
        <v>44324</v>
      </c>
      <c r="AR591" s="36" t="str">
        <f t="shared" si="419"/>
        <v>Español</v>
      </c>
      <c r="AS591" s="36" t="str">
        <f t="shared" si="419"/>
        <v>Naty</v>
      </c>
      <c r="AT591" s="40" t="str">
        <f t="shared" si="419"/>
        <v>No Aplica</v>
      </c>
      <c r="AU591" s="40" t="str">
        <f t="shared" si="419"/>
        <v>No Aplica</v>
      </c>
      <c r="AV591" s="40" t="str">
        <f t="shared" si="419"/>
        <v>No Aplica</v>
      </c>
      <c r="AW591" s="35">
        <f t="shared" si="419"/>
        <v>100117006</v>
      </c>
      <c r="AX591" s="41" t="e">
        <f t="shared" si="419"/>
        <v>#REF!</v>
      </c>
      <c r="AY591" s="46" t="str">
        <f t="shared" si="419"/>
        <v>Fruta</v>
      </c>
      <c r="AZ591" s="40">
        <f t="shared" si="419"/>
        <v>38</v>
      </c>
      <c r="BA591" s="41" t="e">
        <f>+VLOOKUP($Z591,[4]!Temporalidad[[nombre]:[Columna1]],7,0)</f>
        <v>#REF!</v>
      </c>
      <c r="BB591" s="41" t="e">
        <f>+VLOOKUP($B591,[4]!Tipo_Gráfico[#Data],2,0)</f>
        <v>#REF!</v>
      </c>
      <c r="BC591" s="36" t="str">
        <f t="shared" si="398"/>
        <v>Servicio de Impuestos Internos , Ministerio de Hacienda, Chile</v>
      </c>
      <c r="BD591" s="35" t="e">
        <f>+VLOOKUP($AA591,[4]!unidad_medida[[nombre]:[Columna1]],2,0)</f>
        <v>#REF!</v>
      </c>
      <c r="BE591" s="40" t="str">
        <f t="shared" si="420"/>
        <v>No Aplica</v>
      </c>
      <c r="BF591" s="40" t="str">
        <f t="shared" si="420"/>
        <v>No Aplica</v>
      </c>
      <c r="BG591" s="40" t="str">
        <f t="shared" si="420"/>
        <v>No Aplica</v>
      </c>
      <c r="BH591" s="41" t="e">
        <f>+VLOOKUP($AP591,[4]!Responsables[#Data],3,0)</f>
        <v>#REF!</v>
      </c>
      <c r="BI591" s="41" t="e">
        <f>+VLOOKUP($AA591,[4]!unidad_medida[[nombre]:[Columna1]],5,0)</f>
        <v>#REF!</v>
      </c>
    </row>
    <row r="592" spans="1:61" ht="24" x14ac:dyDescent="0.35">
      <c r="A592" s="58" t="s">
        <v>250</v>
      </c>
      <c r="B592" s="58" t="s">
        <v>251</v>
      </c>
      <c r="C592" s="59">
        <v>4.4000000000000004</v>
      </c>
      <c r="D592" s="19">
        <f t="shared" si="394"/>
        <v>120</v>
      </c>
      <c r="E592" s="20" t="s">
        <v>237</v>
      </c>
      <c r="F592" s="21"/>
      <c r="G592" s="22"/>
      <c r="H592" s="24">
        <v>100117</v>
      </c>
      <c r="I592" s="23" t="s">
        <v>48</v>
      </c>
      <c r="J592" s="23" t="s">
        <v>48</v>
      </c>
      <c r="K592" s="22"/>
      <c r="L592" s="22"/>
      <c r="M592" s="22"/>
      <c r="N592" s="22"/>
      <c r="O592" s="22"/>
      <c r="P592" s="53" t="str">
        <f t="shared" si="421"/>
        <v>Número de Empresas del Sector Agrícola en cultivos de  Plantas y forraje  según la Categoría de Tamaño Específica del Servicio de Impuestos Internos de Chile para el Año 2020 (USD)</v>
      </c>
      <c r="Q592" s="20" t="str">
        <f t="shared" si="426"/>
        <v>Informe 1</v>
      </c>
      <c r="R592" s="47" t="s">
        <v>150</v>
      </c>
      <c r="S592" s="48">
        <f t="shared" si="422"/>
        <v>100117</v>
      </c>
      <c r="T592" s="28"/>
      <c r="U592" s="28"/>
      <c r="V592" s="28"/>
      <c r="W592" s="28"/>
      <c r="X592" s="28"/>
      <c r="Y592" s="28"/>
      <c r="Z592" s="25"/>
      <c r="AA592" s="29"/>
      <c r="AB592" s="30" t="str">
        <f t="shared" si="423"/>
        <v>Chile</v>
      </c>
      <c r="AC592" s="31" t="str">
        <f t="shared" si="423"/>
        <v>Año 2020</v>
      </c>
      <c r="AD592" s="32" t="str">
        <f t="shared" si="423"/>
        <v>empleados</v>
      </c>
      <c r="AE592" s="30" t="str">
        <f t="shared" si="424"/>
        <v>Empleados</v>
      </c>
      <c r="AG592" s="33" t="str">
        <f t="shared" si="388"/>
        <v>Informe 1</v>
      </c>
      <c r="AH592" s="34" t="str">
        <f t="shared" si="427"/>
        <v>Número de Empleados</v>
      </c>
      <c r="AI592" s="34" t="str">
        <f t="shared" si="427"/>
        <v>Ventas estimadas de empresas dedicadas a agricultura y/o ganadería</v>
      </c>
      <c r="AJ592" s="34" t="str">
        <f t="shared" si="389"/>
        <v>Número de Empresas del Sector Agrícola en cultivos de  Plantas y forraje  según la Categoría de Tamaño Específica del Servicio de Impuestos Internos de Chile para el Año 2020 (USD)</v>
      </c>
      <c r="AK592" s="35" t="str">
        <f t="shared" si="425"/>
        <v>Año 2020</v>
      </c>
      <c r="AL592" s="34" t="str">
        <f t="shared" si="425"/>
        <v>venta estimada, empresas en agricultura, cultivos, actividad económica, agricultura, ganadería</v>
      </c>
      <c r="AM592" s="36">
        <f t="shared" si="390"/>
        <v>0</v>
      </c>
      <c r="AN592" s="44" t="str">
        <f t="shared" si="419"/>
        <v>CHL</v>
      </c>
      <c r="AO592" s="44" t="str">
        <f t="shared" si="419"/>
        <v>País</v>
      </c>
      <c r="AP592" s="34" t="str">
        <f t="shared" si="419"/>
        <v>Número de Empleados de las empresas dedicadas a una actividad económica asociada a la agricultura o la ganadería, según tamaño de la empresa.</v>
      </c>
      <c r="AQ592" s="45">
        <f t="shared" si="419"/>
        <v>44324</v>
      </c>
      <c r="AR592" s="36" t="str">
        <f t="shared" si="419"/>
        <v>Español</v>
      </c>
      <c r="AS592" s="36" t="str">
        <f t="shared" si="419"/>
        <v>Naty</v>
      </c>
      <c r="AT592" s="40" t="str">
        <f t="shared" si="419"/>
        <v>No Aplica</v>
      </c>
      <c r="AU592" s="40" t="str">
        <f t="shared" si="419"/>
        <v>No Aplica</v>
      </c>
      <c r="AV592" s="40" t="str">
        <f t="shared" si="419"/>
        <v>No Aplica</v>
      </c>
      <c r="AW592" s="35">
        <f t="shared" si="419"/>
        <v>100117006</v>
      </c>
      <c r="AX592" s="41" t="e">
        <f t="shared" si="419"/>
        <v>#REF!</v>
      </c>
      <c r="AY592" s="46" t="str">
        <f t="shared" si="419"/>
        <v>Fruta</v>
      </c>
      <c r="AZ592" s="40">
        <f t="shared" si="419"/>
        <v>38</v>
      </c>
      <c r="BA592" s="41" t="e">
        <f>+VLOOKUP($Z592,[4]!Temporalidad[[nombre]:[Columna1]],7,0)</f>
        <v>#REF!</v>
      </c>
      <c r="BB592" s="41" t="e">
        <f>+VLOOKUP($B592,[4]!Tipo_Gráfico[#Data],2,0)</f>
        <v>#REF!</v>
      </c>
      <c r="BC592" s="36" t="str">
        <f t="shared" si="398"/>
        <v>Servicio de Impuestos Internos , Ministerio de Hacienda, Chile</v>
      </c>
      <c r="BD592" s="35" t="e">
        <f>+VLOOKUP($AA592,[4]!unidad_medida[[nombre]:[Columna1]],2,0)</f>
        <v>#REF!</v>
      </c>
      <c r="BE592" s="40" t="str">
        <f t="shared" si="420"/>
        <v>No Aplica</v>
      </c>
      <c r="BF592" s="40" t="str">
        <f t="shared" si="420"/>
        <v>No Aplica</v>
      </c>
      <c r="BG592" s="40" t="str">
        <f t="shared" si="420"/>
        <v>No Aplica</v>
      </c>
      <c r="BH592" s="41" t="e">
        <f>+VLOOKUP($AP592,[4]!Responsables[#Data],3,0)</f>
        <v>#REF!</v>
      </c>
      <c r="BI592" s="41" t="e">
        <f>+VLOOKUP($AA592,[4]!unidad_medida[[nombre]:[Columna1]],5,0)</f>
        <v>#REF!</v>
      </c>
    </row>
    <row r="593" spans="1:61" ht="24" x14ac:dyDescent="0.35">
      <c r="A593" s="58" t="s">
        <v>250</v>
      </c>
      <c r="B593" s="58" t="s">
        <v>251</v>
      </c>
      <c r="C593" s="59">
        <v>4.4000000000000004</v>
      </c>
      <c r="D593" s="19">
        <f t="shared" si="394"/>
        <v>121</v>
      </c>
      <c r="E593" s="20" t="s">
        <v>237</v>
      </c>
      <c r="F593" s="21"/>
      <c r="G593" s="22"/>
      <c r="H593" s="24">
        <v>100110</v>
      </c>
      <c r="I593" s="23" t="s">
        <v>48</v>
      </c>
      <c r="J593" s="23" t="s">
        <v>48</v>
      </c>
      <c r="K593" s="22"/>
      <c r="L593" s="22"/>
      <c r="M593" s="22"/>
      <c r="N593" s="22"/>
      <c r="O593" s="22"/>
      <c r="P593" s="53" t="str">
        <f>+"Número de Empresas del Sector Agrícola en cultivos de  "&amp;R593&amp;"  según la Categoría de Tamaño Específica del Servicio de Impuestos Internos de Chile para el Año 2020 (USD)"</f>
        <v>Número de Empresas del Sector Agrícola en cultivos de  Legumbres  según la Categoría de Tamaño Específica del Servicio de Impuestos Internos de Chile para el Año 2020 (USD)</v>
      </c>
      <c r="Q593" s="20" t="s">
        <v>241</v>
      </c>
      <c r="R593" s="47" t="s">
        <v>136</v>
      </c>
      <c r="S593" s="48">
        <f>+H593</f>
        <v>100110</v>
      </c>
      <c r="T593" s="28"/>
      <c r="U593" s="28"/>
      <c r="V593" s="28"/>
      <c r="W593" s="28"/>
      <c r="X593" s="28"/>
      <c r="Y593" s="28"/>
      <c r="Z593" s="25"/>
      <c r="AA593" s="29"/>
      <c r="AB593" s="30" t="str">
        <f t="shared" si="423"/>
        <v>Chile</v>
      </c>
      <c r="AC593" s="31" t="str">
        <f t="shared" si="423"/>
        <v>Año 2020</v>
      </c>
      <c r="AD593" s="32" t="s">
        <v>54</v>
      </c>
      <c r="AE593" s="30" t="s">
        <v>55</v>
      </c>
      <c r="AG593" s="33" t="str">
        <f t="shared" si="388"/>
        <v>Informe 2</v>
      </c>
      <c r="AH593" s="34" t="s">
        <v>231</v>
      </c>
      <c r="AI593" s="34" t="str">
        <f t="shared" si="427"/>
        <v>Ventas estimadas de empresas dedicadas a agricultura y/o ganadería</v>
      </c>
      <c r="AJ593" s="34" t="str">
        <f t="shared" si="389"/>
        <v>Número de Empresas del Sector Agrícola en cultivos de  Legumbres  según la Categoría de Tamaño Específica del Servicio de Impuestos Internos de Chile para el Año 2020 (USD)</v>
      </c>
      <c r="AK593" s="35" t="str">
        <f t="shared" si="425"/>
        <v>Año 2020</v>
      </c>
      <c r="AL593" s="34" t="str">
        <f t="shared" si="425"/>
        <v>venta estimada, empresas en agricultura, cultivos, actividad económica, agricultura, ganadería</v>
      </c>
      <c r="AM593" s="36">
        <f t="shared" si="390"/>
        <v>0</v>
      </c>
      <c r="AN593" s="44" t="str">
        <f t="shared" si="419"/>
        <v>CHL</v>
      </c>
      <c r="AO593" s="44" t="str">
        <f t="shared" si="419"/>
        <v>País</v>
      </c>
      <c r="AP593" s="34" t="str">
        <f t="shared" si="419"/>
        <v>Número de Empleados de las empresas dedicadas a una actividad económica asociada a la agricultura o la ganadería, según tamaño de la empresa.</v>
      </c>
      <c r="AQ593" s="45">
        <f t="shared" si="419"/>
        <v>44324</v>
      </c>
      <c r="AR593" s="36" t="str">
        <f t="shared" si="419"/>
        <v>Español</v>
      </c>
      <c r="AS593" s="36" t="str">
        <f t="shared" si="419"/>
        <v>Naty</v>
      </c>
      <c r="AT593" s="40" t="str">
        <f t="shared" si="419"/>
        <v>No Aplica</v>
      </c>
      <c r="AU593" s="40" t="str">
        <f t="shared" si="419"/>
        <v>No Aplica</v>
      </c>
      <c r="AV593" s="40" t="str">
        <f t="shared" si="419"/>
        <v>No Aplica</v>
      </c>
      <c r="AW593" s="35">
        <f t="shared" si="419"/>
        <v>100117006</v>
      </c>
      <c r="AX593" s="41" t="e">
        <f t="shared" si="419"/>
        <v>#REF!</v>
      </c>
      <c r="AY593" s="46" t="str">
        <f t="shared" si="419"/>
        <v>Fruta</v>
      </c>
      <c r="AZ593" s="40">
        <f t="shared" si="419"/>
        <v>38</v>
      </c>
      <c r="BA593" s="41" t="e">
        <f>+VLOOKUP($Z593,[4]!Temporalidad[[nombre]:[Columna1]],7,0)</f>
        <v>#REF!</v>
      </c>
      <c r="BB593" s="41" t="e">
        <f>+VLOOKUP($B593,[4]!Tipo_Gráfico[#Data],2,0)</f>
        <v>#REF!</v>
      </c>
      <c r="BC593" s="36" t="str">
        <f t="shared" si="398"/>
        <v>Servicio de Impuestos Internos , Ministerio de Hacienda, Chile</v>
      </c>
      <c r="BD593" s="35" t="e">
        <f>+VLOOKUP($AA593,[4]!unidad_medida[[nombre]:[Columna1]],2,0)</f>
        <v>#REF!</v>
      </c>
      <c r="BE593" s="40" t="str">
        <f t="shared" si="420"/>
        <v>No Aplica</v>
      </c>
      <c r="BF593" s="40" t="str">
        <f t="shared" si="420"/>
        <v>No Aplica</v>
      </c>
      <c r="BG593" s="40" t="str">
        <f t="shared" si="420"/>
        <v>No Aplica</v>
      </c>
      <c r="BH593" s="41" t="e">
        <f>+VLOOKUP($AP593,[4]!Responsables[#Data],3,0)</f>
        <v>#REF!</v>
      </c>
      <c r="BI593" s="41" t="e">
        <f>+VLOOKUP($AA593,[4]!unidad_medida[[nombre]:[Columna1]],5,0)</f>
        <v>#REF!</v>
      </c>
    </row>
    <row r="594" spans="1:61" ht="24" x14ac:dyDescent="0.35">
      <c r="A594" s="58" t="s">
        <v>250</v>
      </c>
      <c r="B594" s="58" t="s">
        <v>251</v>
      </c>
      <c r="C594" s="59">
        <v>4.4000000000000004</v>
      </c>
      <c r="D594" s="19">
        <f t="shared" si="394"/>
        <v>122</v>
      </c>
      <c r="E594" s="20" t="s">
        <v>237</v>
      </c>
      <c r="F594" s="21"/>
      <c r="G594" s="22"/>
      <c r="H594" s="24">
        <v>100111</v>
      </c>
      <c r="I594" s="23" t="s">
        <v>48</v>
      </c>
      <c r="J594" s="23" t="s">
        <v>48</v>
      </c>
      <c r="K594" s="22"/>
      <c r="L594" s="22"/>
      <c r="M594" s="22"/>
      <c r="N594" s="22"/>
      <c r="O594" s="22"/>
      <c r="P594" s="53" t="str">
        <f t="shared" ref="P594:P599" si="428">+"Número de Empresas del Sector Agrícola en cultivos de  "&amp;R594&amp;"  según la Categoría de Tamaño Específica del Servicio de Impuestos Internos de Chile para el Año 2020 (USD)"</f>
        <v>Número de Empresas del Sector Agrícola en cultivos de  Cereales  según la Categoría de Tamaño Específica del Servicio de Impuestos Internos de Chile para el Año 2020 (USD)</v>
      </c>
      <c r="Q594" s="20" t="str">
        <f>+Q593</f>
        <v>Informe 2</v>
      </c>
      <c r="R594" s="47" t="s">
        <v>140</v>
      </c>
      <c r="S594" s="48">
        <f t="shared" ref="S594:S599" si="429">+H594</f>
        <v>100111</v>
      </c>
      <c r="T594" s="28"/>
      <c r="U594" s="28"/>
      <c r="V594" s="28"/>
      <c r="W594" s="28"/>
      <c r="X594" s="28"/>
      <c r="Y594" s="28"/>
      <c r="Z594" s="25"/>
      <c r="AA594" s="29"/>
      <c r="AB594" s="30" t="str">
        <f t="shared" si="423"/>
        <v>Chile</v>
      </c>
      <c r="AC594" s="31" t="str">
        <f t="shared" si="423"/>
        <v>Año 2020</v>
      </c>
      <c r="AD594" s="32" t="str">
        <f t="shared" si="423"/>
        <v>empresas</v>
      </c>
      <c r="AE594" s="30" t="str">
        <f t="shared" si="423"/>
        <v>Número</v>
      </c>
      <c r="AG594" s="33" t="str">
        <f t="shared" si="388"/>
        <v>Informe 2</v>
      </c>
      <c r="AH594" s="34" t="str">
        <f t="shared" si="427"/>
        <v>Número de Empresas</v>
      </c>
      <c r="AI594" s="34" t="str">
        <f t="shared" si="427"/>
        <v>Ventas estimadas de empresas dedicadas a agricultura y/o ganadería</v>
      </c>
      <c r="AJ594" s="34" t="str">
        <f t="shared" si="389"/>
        <v>Número de Empresas del Sector Agrícola en cultivos de  Cereales  según la Categoría de Tamaño Específica del Servicio de Impuestos Internos de Chile para el Año 2020 (USD)</v>
      </c>
      <c r="AK594" s="35" t="str">
        <f t="shared" si="425"/>
        <v>Año 2020</v>
      </c>
      <c r="AL594" s="34" t="str">
        <f t="shared" si="425"/>
        <v>venta estimada, empresas en agricultura, cultivos, actividad económica, agricultura, ganadería</v>
      </c>
      <c r="AM594" s="36">
        <f t="shared" si="390"/>
        <v>0</v>
      </c>
      <c r="AN594" s="44" t="str">
        <f t="shared" si="419"/>
        <v>CHL</v>
      </c>
      <c r="AO594" s="44" t="str">
        <f t="shared" si="419"/>
        <v>País</v>
      </c>
      <c r="AP594" s="34" t="str">
        <f t="shared" si="419"/>
        <v>Número de Empleados de las empresas dedicadas a una actividad económica asociada a la agricultura o la ganadería, según tamaño de la empresa.</v>
      </c>
      <c r="AQ594" s="45">
        <f t="shared" si="419"/>
        <v>44324</v>
      </c>
      <c r="AR594" s="36" t="str">
        <f t="shared" si="419"/>
        <v>Español</v>
      </c>
      <c r="AS594" s="36" t="str">
        <f t="shared" si="419"/>
        <v>Naty</v>
      </c>
      <c r="AT594" s="40" t="str">
        <f t="shared" si="419"/>
        <v>No Aplica</v>
      </c>
      <c r="AU594" s="40" t="str">
        <f t="shared" si="419"/>
        <v>No Aplica</v>
      </c>
      <c r="AV594" s="40" t="str">
        <f t="shared" si="419"/>
        <v>No Aplica</v>
      </c>
      <c r="AW594" s="35">
        <f t="shared" si="419"/>
        <v>100117006</v>
      </c>
      <c r="AX594" s="41" t="e">
        <f t="shared" si="419"/>
        <v>#REF!</v>
      </c>
      <c r="AY594" s="46" t="str">
        <f t="shared" si="419"/>
        <v>Fruta</v>
      </c>
      <c r="AZ594" s="40">
        <f t="shared" si="419"/>
        <v>38</v>
      </c>
      <c r="BA594" s="41" t="e">
        <f>+VLOOKUP($Z594,[4]!Temporalidad[[nombre]:[Columna1]],7,0)</f>
        <v>#REF!</v>
      </c>
      <c r="BB594" s="41" t="e">
        <f>+VLOOKUP($B594,[4]!Tipo_Gráfico[#Data],2,0)</f>
        <v>#REF!</v>
      </c>
      <c r="BC594" s="36" t="str">
        <f t="shared" si="398"/>
        <v>Servicio de Impuestos Internos , Ministerio de Hacienda, Chile</v>
      </c>
      <c r="BD594" s="35" t="e">
        <f>+VLOOKUP($AA594,[4]!unidad_medida[[nombre]:[Columna1]],2,0)</f>
        <v>#REF!</v>
      </c>
      <c r="BE594" s="40" t="str">
        <f t="shared" si="420"/>
        <v>No Aplica</v>
      </c>
      <c r="BF594" s="40" t="str">
        <f t="shared" si="420"/>
        <v>No Aplica</v>
      </c>
      <c r="BG594" s="40" t="str">
        <f t="shared" si="420"/>
        <v>No Aplica</v>
      </c>
      <c r="BH594" s="41" t="e">
        <f>+VLOOKUP($AP594,[4]!Responsables[#Data],3,0)</f>
        <v>#REF!</v>
      </c>
      <c r="BI594" s="41" t="e">
        <f>+VLOOKUP($AA594,[4]!unidad_medida[[nombre]:[Columna1]],5,0)</f>
        <v>#REF!</v>
      </c>
    </row>
    <row r="595" spans="1:61" ht="24" x14ac:dyDescent="0.35">
      <c r="A595" s="58" t="s">
        <v>250</v>
      </c>
      <c r="B595" s="58" t="s">
        <v>251</v>
      </c>
      <c r="C595" s="59">
        <v>4.4000000000000004</v>
      </c>
      <c r="D595" s="19">
        <f t="shared" si="394"/>
        <v>123</v>
      </c>
      <c r="E595" s="20" t="s">
        <v>237</v>
      </c>
      <c r="F595" s="21"/>
      <c r="G595" s="22"/>
      <c r="H595" s="24">
        <v>100112</v>
      </c>
      <c r="I595" s="23" t="s">
        <v>48</v>
      </c>
      <c r="J595" s="23" t="s">
        <v>48</v>
      </c>
      <c r="K595" s="22"/>
      <c r="L595" s="22"/>
      <c r="M595" s="22"/>
      <c r="N595" s="22"/>
      <c r="O595" s="22"/>
      <c r="P595" s="53" t="str">
        <f t="shared" si="428"/>
        <v>Número de Empresas del Sector Agrícola en cultivos de  Hortalizas  según la Categoría de Tamaño Específica del Servicio de Impuestos Internos de Chile para el Año 2020 (USD)</v>
      </c>
      <c r="Q595" s="20" t="str">
        <f t="shared" ref="Q595:Q599" si="430">+Q594</f>
        <v>Informe 2</v>
      </c>
      <c r="R595" s="47" t="s">
        <v>142</v>
      </c>
      <c r="S595" s="48">
        <f t="shared" si="429"/>
        <v>100112</v>
      </c>
      <c r="T595" s="28"/>
      <c r="U595" s="28"/>
      <c r="V595" s="28"/>
      <c r="W595" s="28"/>
      <c r="X595" s="28"/>
      <c r="Y595" s="28"/>
      <c r="Z595" s="25"/>
      <c r="AA595" s="29"/>
      <c r="AB595" s="30" t="str">
        <f t="shared" si="423"/>
        <v>Chile</v>
      </c>
      <c r="AC595" s="31" t="str">
        <f t="shared" si="423"/>
        <v>Año 2020</v>
      </c>
      <c r="AD595" s="32" t="str">
        <f t="shared" si="423"/>
        <v>empresas</v>
      </c>
      <c r="AE595" s="30" t="str">
        <f t="shared" si="423"/>
        <v>Número</v>
      </c>
      <c r="AG595" s="33" t="str">
        <f t="shared" si="388"/>
        <v>Informe 2</v>
      </c>
      <c r="AH595" s="34" t="str">
        <f t="shared" si="427"/>
        <v>Número de Empresas</v>
      </c>
      <c r="AI595" s="34" t="str">
        <f t="shared" si="427"/>
        <v>Ventas estimadas de empresas dedicadas a agricultura y/o ganadería</v>
      </c>
      <c r="AJ595" s="34" t="str">
        <f t="shared" si="389"/>
        <v>Número de Empresas del Sector Agrícola en cultivos de  Hortalizas  según la Categoría de Tamaño Específica del Servicio de Impuestos Internos de Chile para el Año 2020 (USD)</v>
      </c>
      <c r="AK595" s="35" t="str">
        <f t="shared" si="425"/>
        <v>Año 2020</v>
      </c>
      <c r="AL595" s="34" t="str">
        <f t="shared" si="425"/>
        <v>venta estimada, empresas en agricultura, cultivos, actividad económica, agricultura, ganadería</v>
      </c>
      <c r="AM595" s="36">
        <f t="shared" si="390"/>
        <v>0</v>
      </c>
      <c r="AN595" s="44" t="str">
        <f t="shared" si="419"/>
        <v>CHL</v>
      </c>
      <c r="AO595" s="44" t="str">
        <f t="shared" si="419"/>
        <v>País</v>
      </c>
      <c r="AP595" s="34" t="str">
        <f t="shared" si="419"/>
        <v>Número de Empleados de las empresas dedicadas a una actividad económica asociada a la agricultura o la ganadería, según tamaño de la empresa.</v>
      </c>
      <c r="AQ595" s="45">
        <f t="shared" si="419"/>
        <v>44324</v>
      </c>
      <c r="AR595" s="36" t="str">
        <f t="shared" si="419"/>
        <v>Español</v>
      </c>
      <c r="AS595" s="36" t="str">
        <f t="shared" si="419"/>
        <v>Naty</v>
      </c>
      <c r="AT595" s="40" t="str">
        <f t="shared" si="419"/>
        <v>No Aplica</v>
      </c>
      <c r="AU595" s="40" t="str">
        <f t="shared" si="419"/>
        <v>No Aplica</v>
      </c>
      <c r="AV595" s="40" t="str">
        <f t="shared" si="419"/>
        <v>No Aplica</v>
      </c>
      <c r="AW595" s="35">
        <f t="shared" si="419"/>
        <v>100117006</v>
      </c>
      <c r="AX595" s="41" t="e">
        <f t="shared" si="419"/>
        <v>#REF!</v>
      </c>
      <c r="AY595" s="46" t="str">
        <f t="shared" si="419"/>
        <v>Fruta</v>
      </c>
      <c r="AZ595" s="40">
        <f t="shared" si="419"/>
        <v>38</v>
      </c>
      <c r="BA595" s="41" t="e">
        <f>+VLOOKUP($Z595,[4]!Temporalidad[[nombre]:[Columna1]],7,0)</f>
        <v>#REF!</v>
      </c>
      <c r="BB595" s="41" t="e">
        <f>+VLOOKUP($B595,[4]!Tipo_Gráfico[#Data],2,0)</f>
        <v>#REF!</v>
      </c>
      <c r="BC595" s="36" t="str">
        <f t="shared" si="398"/>
        <v>Servicio de Impuestos Internos , Ministerio de Hacienda, Chile</v>
      </c>
      <c r="BD595" s="35" t="e">
        <f>+VLOOKUP($AA595,[4]!unidad_medida[[nombre]:[Columna1]],2,0)</f>
        <v>#REF!</v>
      </c>
      <c r="BE595" s="40" t="str">
        <f t="shared" si="420"/>
        <v>No Aplica</v>
      </c>
      <c r="BF595" s="40" t="str">
        <f t="shared" si="420"/>
        <v>No Aplica</v>
      </c>
      <c r="BG595" s="40" t="str">
        <f t="shared" si="420"/>
        <v>No Aplica</v>
      </c>
      <c r="BH595" s="41" t="e">
        <f>+VLOOKUP($AP595,[4]!Responsables[#Data],3,0)</f>
        <v>#REF!</v>
      </c>
      <c r="BI595" s="41" t="e">
        <f>+VLOOKUP($AA595,[4]!unidad_medida[[nombre]:[Columna1]],5,0)</f>
        <v>#REF!</v>
      </c>
    </row>
    <row r="596" spans="1:61" ht="24" x14ac:dyDescent="0.35">
      <c r="A596" s="58" t="s">
        <v>250</v>
      </c>
      <c r="B596" s="58" t="s">
        <v>251</v>
      </c>
      <c r="C596" s="59">
        <v>4.4000000000000004</v>
      </c>
      <c r="D596" s="19">
        <f t="shared" si="394"/>
        <v>124</v>
      </c>
      <c r="E596" s="20" t="s">
        <v>237</v>
      </c>
      <c r="F596" s="21"/>
      <c r="G596" s="22"/>
      <c r="H596" s="24">
        <v>100113</v>
      </c>
      <c r="I596" s="23" t="s">
        <v>48</v>
      </c>
      <c r="J596" s="23" t="s">
        <v>48</v>
      </c>
      <c r="K596" s="22"/>
      <c r="L596" s="22"/>
      <c r="M596" s="22"/>
      <c r="N596" s="22"/>
      <c r="O596" s="22"/>
      <c r="P596" s="53" t="str">
        <f t="shared" si="428"/>
        <v>Número de Empresas del Sector Agrícola en cultivos de  Industriales  según la Categoría de Tamaño Específica del Servicio de Impuestos Internos de Chile para el Año 2020 (USD)</v>
      </c>
      <c r="Q596" s="20" t="str">
        <f t="shared" si="430"/>
        <v>Informe 2</v>
      </c>
      <c r="R596" s="47" t="s">
        <v>144</v>
      </c>
      <c r="S596" s="48">
        <f t="shared" si="429"/>
        <v>100113</v>
      </c>
      <c r="T596" s="28"/>
      <c r="U596" s="28"/>
      <c r="V596" s="28"/>
      <c r="W596" s="28"/>
      <c r="X596" s="28"/>
      <c r="Y596" s="28"/>
      <c r="Z596" s="25"/>
      <c r="AA596" s="29"/>
      <c r="AB596" s="30" t="str">
        <f t="shared" si="423"/>
        <v>Chile</v>
      </c>
      <c r="AC596" s="31" t="str">
        <f t="shared" si="423"/>
        <v>Año 2020</v>
      </c>
      <c r="AD596" s="32" t="str">
        <f t="shared" si="423"/>
        <v>empresas</v>
      </c>
      <c r="AE596" s="30" t="str">
        <f t="shared" si="423"/>
        <v>Número</v>
      </c>
      <c r="AG596" s="33" t="str">
        <f t="shared" si="388"/>
        <v>Informe 2</v>
      </c>
      <c r="AH596" s="34" t="str">
        <f t="shared" si="427"/>
        <v>Número de Empresas</v>
      </c>
      <c r="AI596" s="34" t="str">
        <f t="shared" si="427"/>
        <v>Ventas estimadas de empresas dedicadas a agricultura y/o ganadería</v>
      </c>
      <c r="AJ596" s="34" t="str">
        <f t="shared" si="389"/>
        <v>Número de Empresas del Sector Agrícola en cultivos de  Industriales  según la Categoría de Tamaño Específica del Servicio de Impuestos Internos de Chile para el Año 2020 (USD)</v>
      </c>
      <c r="AK596" s="35" t="str">
        <f t="shared" si="425"/>
        <v>Año 2020</v>
      </c>
      <c r="AL596" s="34" t="str">
        <f t="shared" si="425"/>
        <v>venta estimada, empresas en agricultura, cultivos, actividad económica, agricultura, ganadería</v>
      </c>
      <c r="AM596" s="36">
        <f t="shared" si="390"/>
        <v>0</v>
      </c>
      <c r="AN596" s="44" t="str">
        <f t="shared" si="419"/>
        <v>CHL</v>
      </c>
      <c r="AO596" s="44" t="str">
        <f t="shared" si="419"/>
        <v>País</v>
      </c>
      <c r="AP596" s="34" t="str">
        <f t="shared" si="419"/>
        <v>Número de Empleados de las empresas dedicadas a una actividad económica asociada a la agricultura o la ganadería, según tamaño de la empresa.</v>
      </c>
      <c r="AQ596" s="45">
        <f t="shared" si="419"/>
        <v>44324</v>
      </c>
      <c r="AR596" s="36" t="str">
        <f t="shared" si="419"/>
        <v>Español</v>
      </c>
      <c r="AS596" s="36" t="str">
        <f t="shared" si="419"/>
        <v>Naty</v>
      </c>
      <c r="AT596" s="40" t="str">
        <f t="shared" si="419"/>
        <v>No Aplica</v>
      </c>
      <c r="AU596" s="40" t="str">
        <f t="shared" si="419"/>
        <v>No Aplica</v>
      </c>
      <c r="AV596" s="40" t="str">
        <f t="shared" si="419"/>
        <v>No Aplica</v>
      </c>
      <c r="AW596" s="35">
        <f t="shared" si="419"/>
        <v>100117006</v>
      </c>
      <c r="AX596" s="41" t="e">
        <f t="shared" si="419"/>
        <v>#REF!</v>
      </c>
      <c r="AY596" s="46" t="str">
        <f t="shared" si="419"/>
        <v>Fruta</v>
      </c>
      <c r="AZ596" s="40">
        <f t="shared" si="419"/>
        <v>38</v>
      </c>
      <c r="BA596" s="41" t="e">
        <f>+VLOOKUP($Z596,[4]!Temporalidad[[nombre]:[Columna1]],7,0)</f>
        <v>#REF!</v>
      </c>
      <c r="BB596" s="41" t="e">
        <f>+VLOOKUP($B596,[4]!Tipo_Gráfico[#Data],2,0)</f>
        <v>#REF!</v>
      </c>
      <c r="BC596" s="36" t="str">
        <f t="shared" si="398"/>
        <v>Servicio de Impuestos Internos , Ministerio de Hacienda, Chile</v>
      </c>
      <c r="BD596" s="35" t="e">
        <f>+VLOOKUP($AA596,[4]!unidad_medida[[nombre]:[Columna1]],2,0)</f>
        <v>#REF!</v>
      </c>
      <c r="BE596" s="40" t="str">
        <f t="shared" si="420"/>
        <v>No Aplica</v>
      </c>
      <c r="BF596" s="40" t="str">
        <f t="shared" si="420"/>
        <v>No Aplica</v>
      </c>
      <c r="BG596" s="40" t="str">
        <f t="shared" si="420"/>
        <v>No Aplica</v>
      </c>
      <c r="BH596" s="41" t="e">
        <f>+VLOOKUP($AP596,[4]!Responsables[#Data],3,0)</f>
        <v>#REF!</v>
      </c>
      <c r="BI596" s="41" t="e">
        <f>+VLOOKUP($AA596,[4]!unidad_medida[[nombre]:[Columna1]],5,0)</f>
        <v>#REF!</v>
      </c>
    </row>
    <row r="597" spans="1:61" ht="24" x14ac:dyDescent="0.35">
      <c r="A597" s="58" t="s">
        <v>250</v>
      </c>
      <c r="B597" s="58" t="s">
        <v>251</v>
      </c>
      <c r="C597" s="59">
        <v>4.4000000000000004</v>
      </c>
      <c r="D597" s="19">
        <f t="shared" si="394"/>
        <v>125</v>
      </c>
      <c r="E597" s="20" t="s">
        <v>237</v>
      </c>
      <c r="F597" s="21"/>
      <c r="G597" s="22"/>
      <c r="H597" s="24">
        <v>100114</v>
      </c>
      <c r="I597" s="23" t="s">
        <v>48</v>
      </c>
      <c r="J597" s="23" t="s">
        <v>48</v>
      </c>
      <c r="K597" s="22"/>
      <c r="L597" s="22"/>
      <c r="M597" s="22"/>
      <c r="N597" s="22"/>
      <c r="O597" s="22"/>
      <c r="P597" s="53" t="str">
        <f t="shared" si="428"/>
        <v>Número de Empresas del Sector Agrícola en cultivos de  Tubérculos  según la Categoría de Tamaño Específica del Servicio de Impuestos Internos de Chile para el Año 2020 (USD)</v>
      </c>
      <c r="Q597" s="20" t="str">
        <f t="shared" si="430"/>
        <v>Informe 2</v>
      </c>
      <c r="R597" s="47" t="s">
        <v>146</v>
      </c>
      <c r="S597" s="48">
        <f t="shared" si="429"/>
        <v>100114</v>
      </c>
      <c r="T597" s="28"/>
      <c r="U597" s="28"/>
      <c r="V597" s="28"/>
      <c r="W597" s="28"/>
      <c r="X597" s="28"/>
      <c r="Y597" s="28"/>
      <c r="Z597" s="25"/>
      <c r="AA597" s="29"/>
      <c r="AB597" s="30" t="str">
        <f t="shared" si="423"/>
        <v>Chile</v>
      </c>
      <c r="AC597" s="31" t="str">
        <f t="shared" si="423"/>
        <v>Año 2020</v>
      </c>
      <c r="AD597" s="32" t="str">
        <f t="shared" si="423"/>
        <v>empresas</v>
      </c>
      <c r="AE597" s="30" t="str">
        <f t="shared" si="423"/>
        <v>Número</v>
      </c>
      <c r="AG597" s="33" t="str">
        <f t="shared" si="388"/>
        <v>Informe 2</v>
      </c>
      <c r="AH597" s="34" t="str">
        <f t="shared" si="427"/>
        <v>Número de Empresas</v>
      </c>
      <c r="AI597" s="34" t="str">
        <f t="shared" si="427"/>
        <v>Ventas estimadas de empresas dedicadas a agricultura y/o ganadería</v>
      </c>
      <c r="AJ597" s="34" t="str">
        <f t="shared" si="389"/>
        <v>Número de Empresas del Sector Agrícola en cultivos de  Tubérculos  según la Categoría de Tamaño Específica del Servicio de Impuestos Internos de Chile para el Año 2020 (USD)</v>
      </c>
      <c r="AK597" s="35" t="str">
        <f t="shared" si="425"/>
        <v>Año 2020</v>
      </c>
      <c r="AL597" s="34" t="str">
        <f t="shared" si="425"/>
        <v>venta estimada, empresas en agricultura, cultivos, actividad económica, agricultura, ganadería</v>
      </c>
      <c r="AM597" s="36">
        <f t="shared" si="390"/>
        <v>0</v>
      </c>
      <c r="AN597" s="44" t="str">
        <f t="shared" si="419"/>
        <v>CHL</v>
      </c>
      <c r="AO597" s="44" t="str">
        <f t="shared" si="419"/>
        <v>País</v>
      </c>
      <c r="AP597" s="34" t="str">
        <f t="shared" si="419"/>
        <v>Número de Empleados de las empresas dedicadas a una actividad económica asociada a la agricultura o la ganadería, según tamaño de la empresa.</v>
      </c>
      <c r="AQ597" s="45">
        <f t="shared" si="419"/>
        <v>44324</v>
      </c>
      <c r="AR597" s="36" t="str">
        <f t="shared" si="419"/>
        <v>Español</v>
      </c>
      <c r="AS597" s="36" t="str">
        <f t="shared" si="419"/>
        <v>Naty</v>
      </c>
      <c r="AT597" s="40" t="str">
        <f t="shared" si="419"/>
        <v>No Aplica</v>
      </c>
      <c r="AU597" s="40" t="str">
        <f t="shared" si="419"/>
        <v>No Aplica</v>
      </c>
      <c r="AV597" s="40" t="str">
        <f t="shared" si="419"/>
        <v>No Aplica</v>
      </c>
      <c r="AW597" s="35">
        <f t="shared" si="419"/>
        <v>100117006</v>
      </c>
      <c r="AX597" s="41" t="e">
        <f t="shared" si="419"/>
        <v>#REF!</v>
      </c>
      <c r="AY597" s="46" t="str">
        <f t="shared" si="419"/>
        <v>Fruta</v>
      </c>
      <c r="AZ597" s="40">
        <f t="shared" si="419"/>
        <v>38</v>
      </c>
      <c r="BA597" s="41" t="e">
        <f>+VLOOKUP($Z597,[4]!Temporalidad[[nombre]:[Columna1]],7,0)</f>
        <v>#REF!</v>
      </c>
      <c r="BB597" s="41" t="e">
        <f>+VLOOKUP($B597,[4]!Tipo_Gráfico[#Data],2,0)</f>
        <v>#REF!</v>
      </c>
      <c r="BC597" s="36" t="str">
        <f t="shared" si="398"/>
        <v>Servicio de Impuestos Internos , Ministerio de Hacienda, Chile</v>
      </c>
      <c r="BD597" s="35" t="e">
        <f>+VLOOKUP($AA597,[4]!unidad_medida[[nombre]:[Columna1]],2,0)</f>
        <v>#REF!</v>
      </c>
      <c r="BE597" s="40" t="str">
        <f t="shared" si="420"/>
        <v>No Aplica</v>
      </c>
      <c r="BF597" s="40" t="str">
        <f t="shared" si="420"/>
        <v>No Aplica</v>
      </c>
      <c r="BG597" s="40" t="str">
        <f t="shared" si="420"/>
        <v>No Aplica</v>
      </c>
      <c r="BH597" s="41" t="e">
        <f>+VLOOKUP($AP597,[4]!Responsables[#Data],3,0)</f>
        <v>#REF!</v>
      </c>
      <c r="BI597" s="41" t="e">
        <f>+VLOOKUP($AA597,[4]!unidad_medida[[nombre]:[Columna1]],5,0)</f>
        <v>#REF!</v>
      </c>
    </row>
    <row r="598" spans="1:61" ht="24" x14ac:dyDescent="0.35">
      <c r="A598" s="58" t="s">
        <v>250</v>
      </c>
      <c r="B598" s="58" t="s">
        <v>251</v>
      </c>
      <c r="C598" s="59">
        <v>4.4000000000000004</v>
      </c>
      <c r="D598" s="19">
        <f t="shared" si="394"/>
        <v>126</v>
      </c>
      <c r="E598" s="20" t="s">
        <v>237</v>
      </c>
      <c r="F598" s="21"/>
      <c r="G598" s="22"/>
      <c r="H598" s="24">
        <v>100115</v>
      </c>
      <c r="I598" s="23" t="s">
        <v>48</v>
      </c>
      <c r="J598" s="23" t="s">
        <v>48</v>
      </c>
      <c r="K598" s="22"/>
      <c r="L598" s="22"/>
      <c r="M598" s="22"/>
      <c r="N598" s="22"/>
      <c r="O598" s="22"/>
      <c r="P598" s="53" t="str">
        <f t="shared" si="428"/>
        <v>Número de Empresas del Sector Agrícola en cultivos de  Semillas  según la Categoría de Tamaño Específica del Servicio de Impuestos Internos de Chile para el Año 2020 (USD)</v>
      </c>
      <c r="Q598" s="20" t="str">
        <f t="shared" si="430"/>
        <v>Informe 2</v>
      </c>
      <c r="R598" s="47" t="s">
        <v>148</v>
      </c>
      <c r="S598" s="48">
        <f t="shared" si="429"/>
        <v>100115</v>
      </c>
      <c r="T598" s="28"/>
      <c r="U598" s="28"/>
      <c r="V598" s="28"/>
      <c r="W598" s="28"/>
      <c r="X598" s="28"/>
      <c r="Y598" s="28"/>
      <c r="Z598" s="25"/>
      <c r="AA598" s="29"/>
      <c r="AB598" s="30" t="str">
        <f t="shared" si="423"/>
        <v>Chile</v>
      </c>
      <c r="AC598" s="31" t="str">
        <f t="shared" si="423"/>
        <v>Año 2020</v>
      </c>
      <c r="AD598" s="32" t="str">
        <f t="shared" si="423"/>
        <v>empresas</v>
      </c>
      <c r="AE598" s="30" t="str">
        <f t="shared" si="423"/>
        <v>Número</v>
      </c>
      <c r="AG598" s="33" t="str">
        <f t="shared" si="388"/>
        <v>Informe 2</v>
      </c>
      <c r="AH598" s="34" t="str">
        <f t="shared" si="427"/>
        <v>Número de Empresas</v>
      </c>
      <c r="AI598" s="34" t="str">
        <f t="shared" si="427"/>
        <v>Ventas estimadas de empresas dedicadas a agricultura y/o ganadería</v>
      </c>
      <c r="AJ598" s="34" t="str">
        <f t="shared" si="389"/>
        <v>Número de Empresas del Sector Agrícola en cultivos de  Semillas  según la Categoría de Tamaño Específica del Servicio de Impuestos Internos de Chile para el Año 2020 (USD)</v>
      </c>
      <c r="AK598" s="35" t="str">
        <f t="shared" si="425"/>
        <v>Año 2020</v>
      </c>
      <c r="AL598" s="34" t="str">
        <f t="shared" si="425"/>
        <v>venta estimada, empresas en agricultura, cultivos, actividad económica, agricultura, ganadería</v>
      </c>
      <c r="AM598" s="36">
        <f t="shared" si="390"/>
        <v>0</v>
      </c>
      <c r="AN598" s="44" t="str">
        <f t="shared" si="419"/>
        <v>CHL</v>
      </c>
      <c r="AO598" s="44" t="str">
        <f t="shared" si="419"/>
        <v>País</v>
      </c>
      <c r="AP598" s="34" t="str">
        <f t="shared" si="419"/>
        <v>Número de Empleados de las empresas dedicadas a una actividad económica asociada a la agricultura o la ganadería, según tamaño de la empresa.</v>
      </c>
      <c r="AQ598" s="45">
        <f t="shared" si="419"/>
        <v>44324</v>
      </c>
      <c r="AR598" s="36" t="str">
        <f t="shared" si="419"/>
        <v>Español</v>
      </c>
      <c r="AS598" s="36" t="str">
        <f t="shared" si="419"/>
        <v>Naty</v>
      </c>
      <c r="AT598" s="40" t="str">
        <f t="shared" si="419"/>
        <v>No Aplica</v>
      </c>
      <c r="AU598" s="40" t="str">
        <f t="shared" si="419"/>
        <v>No Aplica</v>
      </c>
      <c r="AV598" s="40" t="str">
        <f t="shared" si="419"/>
        <v>No Aplica</v>
      </c>
      <c r="AW598" s="35">
        <f t="shared" si="419"/>
        <v>100117006</v>
      </c>
      <c r="AX598" s="41" t="e">
        <f t="shared" si="419"/>
        <v>#REF!</v>
      </c>
      <c r="AY598" s="46" t="str">
        <f t="shared" si="419"/>
        <v>Fruta</v>
      </c>
      <c r="AZ598" s="40">
        <f t="shared" si="419"/>
        <v>38</v>
      </c>
      <c r="BA598" s="41" t="e">
        <f>+VLOOKUP($Z598,[4]!Temporalidad[[nombre]:[Columna1]],7,0)</f>
        <v>#REF!</v>
      </c>
      <c r="BB598" s="41" t="e">
        <f>+VLOOKUP($B598,[4]!Tipo_Gráfico[#Data],2,0)</f>
        <v>#REF!</v>
      </c>
      <c r="BC598" s="36" t="str">
        <f t="shared" si="398"/>
        <v>Servicio de Impuestos Internos , Ministerio de Hacienda, Chile</v>
      </c>
      <c r="BD598" s="35" t="e">
        <f>+VLOOKUP($AA598,[4]!unidad_medida[[nombre]:[Columna1]],2,0)</f>
        <v>#REF!</v>
      </c>
      <c r="BE598" s="40" t="str">
        <f t="shared" si="420"/>
        <v>No Aplica</v>
      </c>
      <c r="BF598" s="40" t="str">
        <f t="shared" si="420"/>
        <v>No Aplica</v>
      </c>
      <c r="BG598" s="40" t="str">
        <f t="shared" si="420"/>
        <v>No Aplica</v>
      </c>
      <c r="BH598" s="41" t="e">
        <f>+VLOOKUP($AP598,[4]!Responsables[#Data],3,0)</f>
        <v>#REF!</v>
      </c>
      <c r="BI598" s="41" t="e">
        <f>+VLOOKUP($AA598,[4]!unidad_medida[[nombre]:[Columna1]],5,0)</f>
        <v>#REF!</v>
      </c>
    </row>
    <row r="599" spans="1:61" ht="24" x14ac:dyDescent="0.35">
      <c r="A599" s="58" t="s">
        <v>250</v>
      </c>
      <c r="B599" s="58" t="s">
        <v>251</v>
      </c>
      <c r="C599" s="59">
        <v>4.4000000000000004</v>
      </c>
      <c r="D599" s="19">
        <f t="shared" si="394"/>
        <v>127</v>
      </c>
      <c r="E599" s="20" t="s">
        <v>237</v>
      </c>
      <c r="F599" s="21"/>
      <c r="G599" s="22"/>
      <c r="H599" s="24">
        <v>100117</v>
      </c>
      <c r="I599" s="23" t="s">
        <v>48</v>
      </c>
      <c r="J599" s="23" t="s">
        <v>48</v>
      </c>
      <c r="K599" s="22"/>
      <c r="L599" s="22"/>
      <c r="M599" s="22"/>
      <c r="N599" s="22"/>
      <c r="O599" s="22"/>
      <c r="P599" s="53" t="str">
        <f t="shared" si="428"/>
        <v>Número de Empresas del Sector Agrícola en cultivos de  Plantas y forraje  según la Categoría de Tamaño Específica del Servicio de Impuestos Internos de Chile para el Año 2020 (USD)</v>
      </c>
      <c r="Q599" s="20" t="str">
        <f t="shared" si="430"/>
        <v>Informe 2</v>
      </c>
      <c r="R599" s="47" t="s">
        <v>150</v>
      </c>
      <c r="S599" s="48">
        <f t="shared" si="429"/>
        <v>100117</v>
      </c>
      <c r="T599" s="28"/>
      <c r="U599" s="28"/>
      <c r="V599" s="28"/>
      <c r="W599" s="28"/>
      <c r="X599" s="28"/>
      <c r="Y599" s="28"/>
      <c r="Z599" s="25"/>
      <c r="AA599" s="29"/>
      <c r="AB599" s="30" t="str">
        <f t="shared" si="423"/>
        <v>Chile</v>
      </c>
      <c r="AC599" s="31" t="str">
        <f t="shared" si="423"/>
        <v>Año 2020</v>
      </c>
      <c r="AD599" s="32" t="str">
        <f t="shared" si="423"/>
        <v>empresas</v>
      </c>
      <c r="AE599" s="30" t="str">
        <f t="shared" si="423"/>
        <v>Número</v>
      </c>
      <c r="AG599" s="33" t="str">
        <f t="shared" si="388"/>
        <v>Informe 2</v>
      </c>
      <c r="AH599" s="34" t="str">
        <f t="shared" si="427"/>
        <v>Número de Empresas</v>
      </c>
      <c r="AI599" s="34" t="str">
        <f t="shared" si="427"/>
        <v>Ventas estimadas de empresas dedicadas a agricultura y/o ganadería</v>
      </c>
      <c r="AJ599" s="34" t="str">
        <f t="shared" si="389"/>
        <v>Número de Empresas del Sector Agrícola en cultivos de  Plantas y forraje  según la Categoría de Tamaño Específica del Servicio de Impuestos Internos de Chile para el Año 2020 (USD)</v>
      </c>
      <c r="AK599" s="35" t="str">
        <f t="shared" si="425"/>
        <v>Año 2020</v>
      </c>
      <c r="AL599" s="34" t="str">
        <f t="shared" si="425"/>
        <v>venta estimada, empresas en agricultura, cultivos, actividad económica, agricultura, ganadería</v>
      </c>
      <c r="AM599" s="36">
        <f t="shared" si="390"/>
        <v>0</v>
      </c>
      <c r="AN599" s="44" t="str">
        <f t="shared" si="419"/>
        <v>CHL</v>
      </c>
      <c r="AO599" s="44" t="str">
        <f t="shared" si="419"/>
        <v>País</v>
      </c>
      <c r="AP599" s="34" t="str">
        <f t="shared" si="419"/>
        <v>Número de Empleados de las empresas dedicadas a una actividad económica asociada a la agricultura o la ganadería, según tamaño de la empresa.</v>
      </c>
      <c r="AQ599" s="45">
        <f t="shared" si="419"/>
        <v>44324</v>
      </c>
      <c r="AR599" s="36" t="str">
        <f t="shared" si="419"/>
        <v>Español</v>
      </c>
      <c r="AS599" s="36" t="str">
        <f t="shared" si="419"/>
        <v>Naty</v>
      </c>
      <c r="AT599" s="40" t="str">
        <f t="shared" si="419"/>
        <v>No Aplica</v>
      </c>
      <c r="AU599" s="40" t="str">
        <f t="shared" si="419"/>
        <v>No Aplica</v>
      </c>
      <c r="AV599" s="40" t="str">
        <f t="shared" si="419"/>
        <v>No Aplica</v>
      </c>
      <c r="AW599" s="35">
        <f t="shared" si="419"/>
        <v>100117006</v>
      </c>
      <c r="AX599" s="41" t="e">
        <f t="shared" si="419"/>
        <v>#REF!</v>
      </c>
      <c r="AY599" s="46" t="str">
        <f t="shared" si="419"/>
        <v>Fruta</v>
      </c>
      <c r="AZ599" s="40">
        <f t="shared" si="419"/>
        <v>38</v>
      </c>
      <c r="BA599" s="41" t="e">
        <f>+VLOOKUP($Z599,[4]!Temporalidad[[nombre]:[Columna1]],7,0)</f>
        <v>#REF!</v>
      </c>
      <c r="BB599" s="41" t="e">
        <f>+VLOOKUP($B599,[4]!Tipo_Gráfico[#Data],2,0)</f>
        <v>#REF!</v>
      </c>
      <c r="BC599" s="36" t="str">
        <f t="shared" si="398"/>
        <v>Servicio de Impuestos Internos , Ministerio de Hacienda, Chile</v>
      </c>
      <c r="BD599" s="35" t="e">
        <f>+VLOOKUP($AA599,[4]!unidad_medida[[nombre]:[Columna1]],2,0)</f>
        <v>#REF!</v>
      </c>
      <c r="BE599" s="40" t="str">
        <f t="shared" si="420"/>
        <v>No Aplica</v>
      </c>
      <c r="BF599" s="40" t="str">
        <f t="shared" si="420"/>
        <v>No Aplica</v>
      </c>
      <c r="BG599" s="40" t="str">
        <f t="shared" si="420"/>
        <v>No Aplica</v>
      </c>
      <c r="BH599" s="41" t="e">
        <f>+VLOOKUP($AP599,[4]!Responsables[#Data],3,0)</f>
        <v>#REF!</v>
      </c>
      <c r="BI599" s="41" t="e">
        <f>+VLOOKUP($AA599,[4]!unidad_medida[[nombre]:[Columna1]],5,0)</f>
        <v>#REF!</v>
      </c>
    </row>
    <row r="600" spans="1:61" ht="24" x14ac:dyDescent="0.35">
      <c r="A600" s="58" t="s">
        <v>250</v>
      </c>
      <c r="B600" s="58" t="s">
        <v>251</v>
      </c>
      <c r="C600" s="59">
        <v>4.4000000000000004</v>
      </c>
      <c r="D600" s="19">
        <f t="shared" si="394"/>
        <v>128</v>
      </c>
      <c r="E600" s="20" t="s">
        <v>237</v>
      </c>
      <c r="F600" s="21"/>
      <c r="G600" s="22"/>
      <c r="H600" s="24">
        <v>100110</v>
      </c>
      <c r="I600" s="23" t="s">
        <v>48</v>
      </c>
      <c r="J600" s="23" t="s">
        <v>48</v>
      </c>
      <c r="K600" s="22"/>
      <c r="L600" s="22"/>
      <c r="M600" s="22"/>
      <c r="N600" s="22"/>
      <c r="O600" s="22"/>
      <c r="P600" s="53" t="str">
        <f>+"Ventas Estimadas de Empresas del Sector Agrícola en cultivos de  "&amp;R600&amp;"  según la Categoría de Tamaño Específica del Servicio de Impuestos Internos de Chile para el Año 2020 (USD)"</f>
        <v>Ventas Estimadas de Empresas del Sector Agrícola en cultivos de  Legumbres  según la Categoría de Tamaño Específica del Servicio de Impuestos Internos de Chile para el Año 2020 (USD)</v>
      </c>
      <c r="Q600" s="20" t="s">
        <v>242</v>
      </c>
      <c r="R600" s="47" t="s">
        <v>136</v>
      </c>
      <c r="S600" s="48">
        <f>+H600</f>
        <v>100110</v>
      </c>
      <c r="T600" s="28"/>
      <c r="U600" s="28"/>
      <c r="V600" s="28"/>
      <c r="W600" s="28"/>
      <c r="X600" s="28"/>
      <c r="Y600" s="28"/>
      <c r="Z600" s="25"/>
      <c r="AA600" s="29"/>
      <c r="AB600" s="30" t="str">
        <f t="shared" si="423"/>
        <v>Chile</v>
      </c>
      <c r="AC600" s="31" t="str">
        <f t="shared" si="423"/>
        <v>Año 2020</v>
      </c>
      <c r="AD600" s="32" t="s">
        <v>106</v>
      </c>
      <c r="AE600" s="30" t="s">
        <v>107</v>
      </c>
      <c r="AG600" s="33" t="str">
        <f t="shared" si="388"/>
        <v>Informe 3</v>
      </c>
      <c r="AH600" s="34" t="s">
        <v>108</v>
      </c>
      <c r="AI600" s="34" t="str">
        <f t="shared" si="427"/>
        <v>Ventas estimadas de empresas dedicadas a agricultura y/o ganadería</v>
      </c>
      <c r="AJ600" s="34" t="str">
        <f t="shared" si="389"/>
        <v>Ventas Estimadas de Empresas del Sector Agrícola en cultivos de  Legumbres  según la Categoría de Tamaño Específica del Servicio de Impuestos Internos de Chile para el Año 2020 (USD)</v>
      </c>
      <c r="AK600" s="35" t="str">
        <f t="shared" si="425"/>
        <v>Año 2020</v>
      </c>
      <c r="AL600" s="34" t="str">
        <f t="shared" si="425"/>
        <v>venta estimada, empresas en agricultura, cultivos, actividad económica, agricultura, ganadería</v>
      </c>
      <c r="AM600" s="36">
        <f t="shared" si="390"/>
        <v>0</v>
      </c>
      <c r="AN600" s="44" t="str">
        <f t="shared" si="419"/>
        <v>CHL</v>
      </c>
      <c r="AO600" s="44" t="str">
        <f t="shared" si="419"/>
        <v>País</v>
      </c>
      <c r="AP600" s="34" t="str">
        <f t="shared" si="419"/>
        <v>Número de Empleados de las empresas dedicadas a una actividad económica asociada a la agricultura o la ganadería, según tamaño de la empresa.</v>
      </c>
      <c r="AQ600" s="45">
        <f t="shared" si="419"/>
        <v>44324</v>
      </c>
      <c r="AR600" s="36" t="str">
        <f t="shared" si="419"/>
        <v>Español</v>
      </c>
      <c r="AS600" s="36" t="str">
        <f t="shared" si="419"/>
        <v>Naty</v>
      </c>
      <c r="AT600" s="40" t="str">
        <f t="shared" si="419"/>
        <v>No Aplica</v>
      </c>
      <c r="AU600" s="40" t="str">
        <f t="shared" si="419"/>
        <v>No Aplica</v>
      </c>
      <c r="AV600" s="40" t="str">
        <f t="shared" si="419"/>
        <v>No Aplica</v>
      </c>
      <c r="AW600" s="35">
        <f t="shared" si="419"/>
        <v>100117006</v>
      </c>
      <c r="AX600" s="41" t="e">
        <f t="shared" si="419"/>
        <v>#REF!</v>
      </c>
      <c r="AY600" s="46" t="str">
        <f t="shared" si="419"/>
        <v>Fruta</v>
      </c>
      <c r="AZ600" s="40">
        <f t="shared" si="419"/>
        <v>38</v>
      </c>
      <c r="BA600" s="41" t="e">
        <f>+VLOOKUP($Z600,[4]!Temporalidad[[nombre]:[Columna1]],7,0)</f>
        <v>#REF!</v>
      </c>
      <c r="BB600" s="41" t="e">
        <f>+VLOOKUP($B600,[4]!Tipo_Gráfico[#Data],2,0)</f>
        <v>#REF!</v>
      </c>
      <c r="BC600" s="36" t="str">
        <f t="shared" si="398"/>
        <v>Servicio de Impuestos Internos , Ministerio de Hacienda, Chile</v>
      </c>
      <c r="BD600" s="35" t="e">
        <f>+VLOOKUP($AA600,[4]!unidad_medida[[nombre]:[Columna1]],2,0)</f>
        <v>#REF!</v>
      </c>
      <c r="BE600" s="40" t="str">
        <f t="shared" si="420"/>
        <v>No Aplica</v>
      </c>
      <c r="BF600" s="40" t="str">
        <f t="shared" si="420"/>
        <v>No Aplica</v>
      </c>
      <c r="BG600" s="40" t="str">
        <f t="shared" si="420"/>
        <v>No Aplica</v>
      </c>
      <c r="BH600" s="41" t="e">
        <f>+VLOOKUP($AP600,[4]!Responsables[#Data],3,0)</f>
        <v>#REF!</v>
      </c>
      <c r="BI600" s="41" t="e">
        <f>+VLOOKUP($AA600,[4]!unidad_medida[[nombre]:[Columna1]],5,0)</f>
        <v>#REF!</v>
      </c>
    </row>
    <row r="601" spans="1:61" ht="24" x14ac:dyDescent="0.35">
      <c r="A601" s="58" t="s">
        <v>250</v>
      </c>
      <c r="B601" s="58" t="s">
        <v>251</v>
      </c>
      <c r="C601" s="59">
        <v>4.4000000000000004</v>
      </c>
      <c r="D601" s="19">
        <f t="shared" si="394"/>
        <v>129</v>
      </c>
      <c r="E601" s="20" t="s">
        <v>237</v>
      </c>
      <c r="F601" s="21"/>
      <c r="G601" s="22"/>
      <c r="H601" s="24">
        <v>100111</v>
      </c>
      <c r="I601" s="23" t="s">
        <v>48</v>
      </c>
      <c r="J601" s="23" t="s">
        <v>48</v>
      </c>
      <c r="K601" s="22"/>
      <c r="L601" s="22"/>
      <c r="M601" s="22"/>
      <c r="N601" s="22"/>
      <c r="O601" s="22"/>
      <c r="P601" s="53" t="str">
        <f t="shared" ref="P601:P606" si="431">+"Ventas Estimadas de Empresas del Sector Agrícola en cultivos de  "&amp;R601&amp;"  según la Categoría de Tamaño Específica del Servicio de Impuestos Internos de Chile para el Año 2020 (USD)"</f>
        <v>Ventas Estimadas de Empresas del Sector Agrícola en cultivos de  Cereales  según la Categoría de Tamaño Específica del Servicio de Impuestos Internos de Chile para el Año 2020 (USD)</v>
      </c>
      <c r="Q601" s="20" t="str">
        <f>+Q600</f>
        <v>Informe 3</v>
      </c>
      <c r="R601" s="47" t="s">
        <v>140</v>
      </c>
      <c r="S601" s="48">
        <f t="shared" ref="S601:S606" si="432">+H601</f>
        <v>100111</v>
      </c>
      <c r="T601" s="28"/>
      <c r="U601" s="28"/>
      <c r="V601" s="28"/>
      <c r="W601" s="28"/>
      <c r="X601" s="28"/>
      <c r="Y601" s="28"/>
      <c r="Z601" s="25"/>
      <c r="AA601" s="29"/>
      <c r="AB601" s="30" t="str">
        <f t="shared" si="423"/>
        <v>Chile</v>
      </c>
      <c r="AC601" s="31" t="str">
        <f t="shared" si="423"/>
        <v>Año 2020</v>
      </c>
      <c r="AD601" s="32" t="str">
        <f t="shared" si="423"/>
        <v>Dólar USA</v>
      </c>
      <c r="AE601" s="30" t="str">
        <f t="shared" si="423"/>
        <v>Ventas</v>
      </c>
      <c r="AG601" s="33" t="str">
        <f t="shared" si="388"/>
        <v>Informe 3</v>
      </c>
      <c r="AH601" s="34" t="str">
        <f t="shared" si="427"/>
        <v>Ventas Estimadas Agricultura</v>
      </c>
      <c r="AI601" s="34" t="str">
        <f t="shared" si="427"/>
        <v>Ventas estimadas de empresas dedicadas a agricultura y/o ganadería</v>
      </c>
      <c r="AJ601" s="34" t="str">
        <f t="shared" si="389"/>
        <v>Ventas Estimadas de Empresas del Sector Agrícola en cultivos de  Cereales  según la Categoría de Tamaño Específica del Servicio de Impuestos Internos de Chile para el Año 2020 (USD)</v>
      </c>
      <c r="AK601" s="35" t="str">
        <f t="shared" si="425"/>
        <v>Año 2020</v>
      </c>
      <c r="AL601" s="34" t="str">
        <f t="shared" si="425"/>
        <v>venta estimada, empresas en agricultura, cultivos, actividad económica, agricultura, ganadería</v>
      </c>
      <c r="AM601" s="36">
        <f t="shared" si="390"/>
        <v>0</v>
      </c>
      <c r="AN601" s="44" t="str">
        <f t="shared" si="419"/>
        <v>CHL</v>
      </c>
      <c r="AO601" s="44" t="str">
        <f t="shared" si="419"/>
        <v>País</v>
      </c>
      <c r="AP601" s="34" t="str">
        <f t="shared" si="419"/>
        <v>Número de Empleados de las empresas dedicadas a una actividad económica asociada a la agricultura o la ganadería, según tamaño de la empresa.</v>
      </c>
      <c r="AQ601" s="45">
        <f t="shared" si="419"/>
        <v>44324</v>
      </c>
      <c r="AR601" s="36" t="str">
        <f t="shared" si="419"/>
        <v>Español</v>
      </c>
      <c r="AS601" s="36" t="str">
        <f t="shared" si="419"/>
        <v>Naty</v>
      </c>
      <c r="AT601" s="40" t="str">
        <f t="shared" si="419"/>
        <v>No Aplica</v>
      </c>
      <c r="AU601" s="40" t="str">
        <f t="shared" si="419"/>
        <v>No Aplica</v>
      </c>
      <c r="AV601" s="40" t="str">
        <f t="shared" si="419"/>
        <v>No Aplica</v>
      </c>
      <c r="AW601" s="35">
        <f t="shared" si="419"/>
        <v>100117006</v>
      </c>
      <c r="AX601" s="41" t="e">
        <f t="shared" si="419"/>
        <v>#REF!</v>
      </c>
      <c r="AY601" s="46" t="str">
        <f t="shared" si="419"/>
        <v>Fruta</v>
      </c>
      <c r="AZ601" s="40">
        <f t="shared" si="419"/>
        <v>38</v>
      </c>
      <c r="BA601" s="41" t="e">
        <f>+VLOOKUP($Z601,[4]!Temporalidad[[nombre]:[Columna1]],7,0)</f>
        <v>#REF!</v>
      </c>
      <c r="BB601" s="41" t="e">
        <f>+VLOOKUP($B601,[4]!Tipo_Gráfico[#Data],2,0)</f>
        <v>#REF!</v>
      </c>
      <c r="BC601" s="36" t="str">
        <f t="shared" si="398"/>
        <v>Servicio de Impuestos Internos , Ministerio de Hacienda, Chile</v>
      </c>
      <c r="BD601" s="35" t="e">
        <f>+VLOOKUP($AA601,[4]!unidad_medida[[nombre]:[Columna1]],2,0)</f>
        <v>#REF!</v>
      </c>
      <c r="BE601" s="40" t="str">
        <f t="shared" si="420"/>
        <v>No Aplica</v>
      </c>
      <c r="BF601" s="40" t="str">
        <f t="shared" si="420"/>
        <v>No Aplica</v>
      </c>
      <c r="BG601" s="40" t="str">
        <f t="shared" si="420"/>
        <v>No Aplica</v>
      </c>
      <c r="BH601" s="41" t="e">
        <f>+VLOOKUP($AP601,[4]!Responsables[#Data],3,0)</f>
        <v>#REF!</v>
      </c>
      <c r="BI601" s="41" t="e">
        <f>+VLOOKUP($AA601,[4]!unidad_medida[[nombre]:[Columna1]],5,0)</f>
        <v>#REF!</v>
      </c>
    </row>
    <row r="602" spans="1:61" ht="24" x14ac:dyDescent="0.35">
      <c r="A602" s="58" t="s">
        <v>250</v>
      </c>
      <c r="B602" s="58" t="s">
        <v>251</v>
      </c>
      <c r="C602" s="59">
        <v>4.4000000000000004</v>
      </c>
      <c r="D602" s="19">
        <f t="shared" si="394"/>
        <v>130</v>
      </c>
      <c r="E602" s="20" t="s">
        <v>237</v>
      </c>
      <c r="F602" s="21"/>
      <c r="G602" s="22"/>
      <c r="H602" s="24">
        <v>100112</v>
      </c>
      <c r="I602" s="23" t="s">
        <v>48</v>
      </c>
      <c r="J602" s="23" t="s">
        <v>48</v>
      </c>
      <c r="K602" s="22"/>
      <c r="L602" s="22"/>
      <c r="M602" s="22"/>
      <c r="N602" s="22"/>
      <c r="O602" s="22"/>
      <c r="P602" s="53" t="str">
        <f t="shared" si="431"/>
        <v>Ventas Estimadas de Empresas del Sector Agrícola en cultivos de  Hortalizas  según la Categoría de Tamaño Específica del Servicio de Impuestos Internos de Chile para el Año 2020 (USD)</v>
      </c>
      <c r="Q602" s="20" t="str">
        <f t="shared" ref="Q602:Q606" si="433">+Q601</f>
        <v>Informe 3</v>
      </c>
      <c r="R602" s="47" t="s">
        <v>142</v>
      </c>
      <c r="S602" s="48">
        <f t="shared" si="432"/>
        <v>100112</v>
      </c>
      <c r="T602" s="28"/>
      <c r="U602" s="28"/>
      <c r="V602" s="28"/>
      <c r="W602" s="28"/>
      <c r="X602" s="28"/>
      <c r="Y602" s="28"/>
      <c r="Z602" s="25"/>
      <c r="AA602" s="29"/>
      <c r="AB602" s="30" t="str">
        <f t="shared" si="423"/>
        <v>Chile</v>
      </c>
      <c r="AC602" s="31" t="str">
        <f t="shared" si="423"/>
        <v>Año 2020</v>
      </c>
      <c r="AD602" s="32" t="str">
        <f t="shared" si="423"/>
        <v>Dólar USA</v>
      </c>
      <c r="AE602" s="30" t="str">
        <f t="shared" si="423"/>
        <v>Ventas</v>
      </c>
      <c r="AG602" s="33" t="str">
        <f t="shared" ref="AG602:AG629" si="434">+IF(Q602="","",Q602)</f>
        <v>Informe 3</v>
      </c>
      <c r="AH602" s="34" t="str">
        <f t="shared" si="427"/>
        <v>Ventas Estimadas Agricultura</v>
      </c>
      <c r="AI602" s="34" t="str">
        <f t="shared" si="427"/>
        <v>Ventas estimadas de empresas dedicadas a agricultura y/o ganadería</v>
      </c>
      <c r="AJ602" s="34" t="str">
        <f t="shared" ref="AJ602:AJ629" si="435">+P602</f>
        <v>Ventas Estimadas de Empresas del Sector Agrícola en cultivos de  Hortalizas  según la Categoría de Tamaño Específica del Servicio de Impuestos Internos de Chile para el Año 2020 (USD)</v>
      </c>
      <c r="AK602" s="35" t="str">
        <f t="shared" si="425"/>
        <v>Año 2020</v>
      </c>
      <c r="AL602" s="34" t="str">
        <f t="shared" si="425"/>
        <v>venta estimada, empresas en agricultura, cultivos, actividad económica, agricultura, ganadería</v>
      </c>
      <c r="AM602" s="36">
        <f t="shared" ref="AM602:AM629" si="436">+AA602</f>
        <v>0</v>
      </c>
      <c r="AN602" s="44" t="str">
        <f t="shared" ref="AN602:AZ617" si="437">+AN601</f>
        <v>CHL</v>
      </c>
      <c r="AO602" s="44" t="str">
        <f t="shared" si="437"/>
        <v>País</v>
      </c>
      <c r="AP602" s="34" t="str">
        <f t="shared" si="437"/>
        <v>Número de Empleados de las empresas dedicadas a una actividad económica asociada a la agricultura o la ganadería, según tamaño de la empresa.</v>
      </c>
      <c r="AQ602" s="45">
        <f t="shared" si="437"/>
        <v>44324</v>
      </c>
      <c r="AR602" s="36" t="str">
        <f t="shared" si="437"/>
        <v>Español</v>
      </c>
      <c r="AS602" s="36" t="str">
        <f t="shared" si="437"/>
        <v>Naty</v>
      </c>
      <c r="AT602" s="40" t="str">
        <f t="shared" si="437"/>
        <v>No Aplica</v>
      </c>
      <c r="AU602" s="40" t="str">
        <f t="shared" si="437"/>
        <v>No Aplica</v>
      </c>
      <c r="AV602" s="40" t="str">
        <f t="shared" si="437"/>
        <v>No Aplica</v>
      </c>
      <c r="AW602" s="35">
        <f t="shared" si="437"/>
        <v>100117006</v>
      </c>
      <c r="AX602" s="41" t="e">
        <f t="shared" si="437"/>
        <v>#REF!</v>
      </c>
      <c r="AY602" s="46" t="str">
        <f t="shared" si="437"/>
        <v>Fruta</v>
      </c>
      <c r="AZ602" s="40">
        <f t="shared" si="437"/>
        <v>38</v>
      </c>
      <c r="BA602" s="41" t="e">
        <f>+VLOOKUP($Z602,[4]!Temporalidad[[nombre]:[Columna1]],7,0)</f>
        <v>#REF!</v>
      </c>
      <c r="BB602" s="41" t="e">
        <f>+VLOOKUP($B602,[4]!Tipo_Gráfico[#Data],2,0)</f>
        <v>#REF!</v>
      </c>
      <c r="BC602" s="36" t="str">
        <f t="shared" si="398"/>
        <v>Servicio de Impuestos Internos , Ministerio de Hacienda, Chile</v>
      </c>
      <c r="BD602" s="35" t="e">
        <f>+VLOOKUP($AA602,[4]!unidad_medida[[nombre]:[Columna1]],2,0)</f>
        <v>#REF!</v>
      </c>
      <c r="BE602" s="40" t="str">
        <f t="shared" ref="BE602:BG617" si="438">+BE601</f>
        <v>No Aplica</v>
      </c>
      <c r="BF602" s="40" t="str">
        <f t="shared" si="438"/>
        <v>No Aplica</v>
      </c>
      <c r="BG602" s="40" t="str">
        <f t="shared" si="438"/>
        <v>No Aplica</v>
      </c>
      <c r="BH602" s="41" t="e">
        <f>+VLOOKUP($AP602,[4]!Responsables[#Data],3,0)</f>
        <v>#REF!</v>
      </c>
      <c r="BI602" s="41" t="e">
        <f>+VLOOKUP($AA602,[4]!unidad_medida[[nombre]:[Columna1]],5,0)</f>
        <v>#REF!</v>
      </c>
    </row>
    <row r="603" spans="1:61" ht="24" x14ac:dyDescent="0.35">
      <c r="A603" s="58" t="s">
        <v>250</v>
      </c>
      <c r="B603" s="58" t="s">
        <v>251</v>
      </c>
      <c r="C603" s="59">
        <v>4.4000000000000004</v>
      </c>
      <c r="D603" s="19">
        <f t="shared" ref="D603:D629" si="439">+IF(E603="","",D602+1)</f>
        <v>131</v>
      </c>
      <c r="E603" s="20" t="s">
        <v>237</v>
      </c>
      <c r="F603" s="21"/>
      <c r="G603" s="22"/>
      <c r="H603" s="24">
        <v>100113</v>
      </c>
      <c r="I603" s="23" t="s">
        <v>48</v>
      </c>
      <c r="J603" s="23" t="s">
        <v>48</v>
      </c>
      <c r="K603" s="22"/>
      <c r="L603" s="22"/>
      <c r="M603" s="22"/>
      <c r="N603" s="22"/>
      <c r="O603" s="22"/>
      <c r="P603" s="53" t="str">
        <f t="shared" si="431"/>
        <v>Ventas Estimadas de Empresas del Sector Agrícola en cultivos de  Industriales  según la Categoría de Tamaño Específica del Servicio de Impuestos Internos de Chile para el Año 2020 (USD)</v>
      </c>
      <c r="Q603" s="20" t="str">
        <f t="shared" si="433"/>
        <v>Informe 3</v>
      </c>
      <c r="R603" s="47" t="s">
        <v>144</v>
      </c>
      <c r="S603" s="48">
        <f t="shared" si="432"/>
        <v>100113</v>
      </c>
      <c r="T603" s="28"/>
      <c r="U603" s="28"/>
      <c r="V603" s="28"/>
      <c r="W603" s="28"/>
      <c r="X603" s="28"/>
      <c r="Y603" s="28"/>
      <c r="Z603" s="25"/>
      <c r="AA603" s="29"/>
      <c r="AB603" s="30" t="str">
        <f t="shared" ref="AB603:AE618" si="440">+AB602</f>
        <v>Chile</v>
      </c>
      <c r="AC603" s="31" t="str">
        <f t="shared" si="440"/>
        <v>Año 2020</v>
      </c>
      <c r="AD603" s="32" t="str">
        <f t="shared" si="440"/>
        <v>Dólar USA</v>
      </c>
      <c r="AE603" s="30" t="str">
        <f t="shared" si="440"/>
        <v>Ventas</v>
      </c>
      <c r="AG603" s="33" t="str">
        <f t="shared" si="434"/>
        <v>Informe 3</v>
      </c>
      <c r="AH603" s="34" t="str">
        <f t="shared" si="427"/>
        <v>Ventas Estimadas Agricultura</v>
      </c>
      <c r="AI603" s="34" t="str">
        <f t="shared" si="427"/>
        <v>Ventas estimadas de empresas dedicadas a agricultura y/o ganadería</v>
      </c>
      <c r="AJ603" s="34" t="str">
        <f t="shared" si="435"/>
        <v>Ventas Estimadas de Empresas del Sector Agrícola en cultivos de  Industriales  según la Categoría de Tamaño Específica del Servicio de Impuestos Internos de Chile para el Año 2020 (USD)</v>
      </c>
      <c r="AK603" s="35" t="str">
        <f t="shared" ref="AK603:AL618" si="441">+AK602</f>
        <v>Año 2020</v>
      </c>
      <c r="AL603" s="34" t="str">
        <f t="shared" si="441"/>
        <v>venta estimada, empresas en agricultura, cultivos, actividad económica, agricultura, ganadería</v>
      </c>
      <c r="AM603" s="36">
        <f t="shared" si="436"/>
        <v>0</v>
      </c>
      <c r="AN603" s="44" t="str">
        <f t="shared" si="437"/>
        <v>CHL</v>
      </c>
      <c r="AO603" s="44" t="str">
        <f t="shared" si="437"/>
        <v>País</v>
      </c>
      <c r="AP603" s="34" t="str">
        <f t="shared" si="437"/>
        <v>Número de Empleados de las empresas dedicadas a una actividad económica asociada a la agricultura o la ganadería, según tamaño de la empresa.</v>
      </c>
      <c r="AQ603" s="45">
        <f t="shared" si="437"/>
        <v>44324</v>
      </c>
      <c r="AR603" s="36" t="str">
        <f t="shared" si="437"/>
        <v>Español</v>
      </c>
      <c r="AS603" s="36" t="str">
        <f t="shared" si="437"/>
        <v>Naty</v>
      </c>
      <c r="AT603" s="40" t="str">
        <f t="shared" si="437"/>
        <v>No Aplica</v>
      </c>
      <c r="AU603" s="40" t="str">
        <f t="shared" si="437"/>
        <v>No Aplica</v>
      </c>
      <c r="AV603" s="40" t="str">
        <f t="shared" si="437"/>
        <v>No Aplica</v>
      </c>
      <c r="AW603" s="35">
        <f t="shared" si="437"/>
        <v>100117006</v>
      </c>
      <c r="AX603" s="41" t="e">
        <f t="shared" si="437"/>
        <v>#REF!</v>
      </c>
      <c r="AY603" s="46" t="str">
        <f t="shared" si="437"/>
        <v>Fruta</v>
      </c>
      <c r="AZ603" s="40">
        <f t="shared" si="437"/>
        <v>38</v>
      </c>
      <c r="BA603" s="41" t="e">
        <f>+VLOOKUP($Z603,[4]!Temporalidad[[nombre]:[Columna1]],7,0)</f>
        <v>#REF!</v>
      </c>
      <c r="BB603" s="41" t="e">
        <f>+VLOOKUP($B603,[4]!Tipo_Gráfico[#Data],2,0)</f>
        <v>#REF!</v>
      </c>
      <c r="BC603" s="36" t="str">
        <f t="shared" ref="BC603:BC629" si="442">+BC602</f>
        <v>Servicio de Impuestos Internos , Ministerio de Hacienda, Chile</v>
      </c>
      <c r="BD603" s="35" t="e">
        <f>+VLOOKUP($AA603,[4]!unidad_medida[[nombre]:[Columna1]],2,0)</f>
        <v>#REF!</v>
      </c>
      <c r="BE603" s="40" t="str">
        <f t="shared" si="438"/>
        <v>No Aplica</v>
      </c>
      <c r="BF603" s="40" t="str">
        <f t="shared" si="438"/>
        <v>No Aplica</v>
      </c>
      <c r="BG603" s="40" t="str">
        <f t="shared" si="438"/>
        <v>No Aplica</v>
      </c>
      <c r="BH603" s="41" t="e">
        <f>+VLOOKUP($AP603,[4]!Responsables[#Data],3,0)</f>
        <v>#REF!</v>
      </c>
      <c r="BI603" s="41" t="e">
        <f>+VLOOKUP($AA603,[4]!unidad_medida[[nombre]:[Columna1]],5,0)</f>
        <v>#REF!</v>
      </c>
    </row>
    <row r="604" spans="1:61" ht="24" x14ac:dyDescent="0.35">
      <c r="A604" s="58" t="s">
        <v>250</v>
      </c>
      <c r="B604" s="58" t="s">
        <v>251</v>
      </c>
      <c r="C604" s="59">
        <v>4.4000000000000004</v>
      </c>
      <c r="D604" s="19">
        <f t="shared" si="439"/>
        <v>132</v>
      </c>
      <c r="E604" s="20" t="s">
        <v>237</v>
      </c>
      <c r="F604" s="21"/>
      <c r="G604" s="22"/>
      <c r="H604" s="24">
        <v>100114</v>
      </c>
      <c r="I604" s="23" t="s">
        <v>48</v>
      </c>
      <c r="J604" s="23" t="s">
        <v>48</v>
      </c>
      <c r="K604" s="22"/>
      <c r="L604" s="22"/>
      <c r="M604" s="22"/>
      <c r="N604" s="22"/>
      <c r="O604" s="22"/>
      <c r="P604" s="53" t="str">
        <f t="shared" si="431"/>
        <v>Ventas Estimadas de Empresas del Sector Agrícola en cultivos de  Tubérculos  según la Categoría de Tamaño Específica del Servicio de Impuestos Internos de Chile para el Año 2020 (USD)</v>
      </c>
      <c r="Q604" s="20" t="str">
        <f t="shared" si="433"/>
        <v>Informe 3</v>
      </c>
      <c r="R604" s="47" t="s">
        <v>146</v>
      </c>
      <c r="S604" s="48">
        <f t="shared" si="432"/>
        <v>100114</v>
      </c>
      <c r="T604" s="28"/>
      <c r="U604" s="28"/>
      <c r="V604" s="28"/>
      <c r="W604" s="28"/>
      <c r="X604" s="28"/>
      <c r="Y604" s="28"/>
      <c r="Z604" s="25"/>
      <c r="AA604" s="29"/>
      <c r="AB604" s="30" t="str">
        <f t="shared" si="440"/>
        <v>Chile</v>
      </c>
      <c r="AC604" s="31" t="str">
        <f t="shared" si="440"/>
        <v>Año 2020</v>
      </c>
      <c r="AD604" s="32" t="str">
        <f t="shared" si="440"/>
        <v>Dólar USA</v>
      </c>
      <c r="AE604" s="30" t="str">
        <f t="shared" si="440"/>
        <v>Ventas</v>
      </c>
      <c r="AG604" s="33" t="str">
        <f t="shared" si="434"/>
        <v>Informe 3</v>
      </c>
      <c r="AH604" s="34" t="str">
        <f t="shared" si="427"/>
        <v>Ventas Estimadas Agricultura</v>
      </c>
      <c r="AI604" s="34" t="str">
        <f t="shared" si="427"/>
        <v>Ventas estimadas de empresas dedicadas a agricultura y/o ganadería</v>
      </c>
      <c r="AJ604" s="34" t="str">
        <f t="shared" si="435"/>
        <v>Ventas Estimadas de Empresas del Sector Agrícola en cultivos de  Tubérculos  según la Categoría de Tamaño Específica del Servicio de Impuestos Internos de Chile para el Año 2020 (USD)</v>
      </c>
      <c r="AK604" s="35" t="str">
        <f t="shared" si="441"/>
        <v>Año 2020</v>
      </c>
      <c r="AL604" s="34" t="str">
        <f t="shared" si="441"/>
        <v>venta estimada, empresas en agricultura, cultivos, actividad económica, agricultura, ganadería</v>
      </c>
      <c r="AM604" s="36">
        <f t="shared" si="436"/>
        <v>0</v>
      </c>
      <c r="AN604" s="44" t="str">
        <f t="shared" si="437"/>
        <v>CHL</v>
      </c>
      <c r="AO604" s="44" t="str">
        <f t="shared" si="437"/>
        <v>País</v>
      </c>
      <c r="AP604" s="34" t="str">
        <f t="shared" si="437"/>
        <v>Número de Empleados de las empresas dedicadas a una actividad económica asociada a la agricultura o la ganadería, según tamaño de la empresa.</v>
      </c>
      <c r="AQ604" s="45">
        <f t="shared" si="437"/>
        <v>44324</v>
      </c>
      <c r="AR604" s="36" t="str">
        <f t="shared" si="437"/>
        <v>Español</v>
      </c>
      <c r="AS604" s="36" t="str">
        <f t="shared" si="437"/>
        <v>Naty</v>
      </c>
      <c r="AT604" s="40" t="str">
        <f t="shared" si="437"/>
        <v>No Aplica</v>
      </c>
      <c r="AU604" s="40" t="str">
        <f t="shared" si="437"/>
        <v>No Aplica</v>
      </c>
      <c r="AV604" s="40" t="str">
        <f t="shared" si="437"/>
        <v>No Aplica</v>
      </c>
      <c r="AW604" s="35">
        <f t="shared" si="437"/>
        <v>100117006</v>
      </c>
      <c r="AX604" s="41" t="e">
        <f t="shared" si="437"/>
        <v>#REF!</v>
      </c>
      <c r="AY604" s="46" t="str">
        <f t="shared" si="437"/>
        <v>Fruta</v>
      </c>
      <c r="AZ604" s="40">
        <f t="shared" si="437"/>
        <v>38</v>
      </c>
      <c r="BA604" s="41" t="e">
        <f>+VLOOKUP($Z604,[4]!Temporalidad[[nombre]:[Columna1]],7,0)</f>
        <v>#REF!</v>
      </c>
      <c r="BB604" s="41" t="e">
        <f>+VLOOKUP($B604,[4]!Tipo_Gráfico[#Data],2,0)</f>
        <v>#REF!</v>
      </c>
      <c r="BC604" s="36" t="str">
        <f t="shared" si="442"/>
        <v>Servicio de Impuestos Internos , Ministerio de Hacienda, Chile</v>
      </c>
      <c r="BD604" s="35" t="e">
        <f>+VLOOKUP($AA604,[4]!unidad_medida[[nombre]:[Columna1]],2,0)</f>
        <v>#REF!</v>
      </c>
      <c r="BE604" s="40" t="str">
        <f t="shared" si="438"/>
        <v>No Aplica</v>
      </c>
      <c r="BF604" s="40" t="str">
        <f t="shared" si="438"/>
        <v>No Aplica</v>
      </c>
      <c r="BG604" s="40" t="str">
        <f t="shared" si="438"/>
        <v>No Aplica</v>
      </c>
      <c r="BH604" s="41" t="e">
        <f>+VLOOKUP($AP604,[4]!Responsables[#Data],3,0)</f>
        <v>#REF!</v>
      </c>
      <c r="BI604" s="41" t="e">
        <f>+VLOOKUP($AA604,[4]!unidad_medida[[nombre]:[Columna1]],5,0)</f>
        <v>#REF!</v>
      </c>
    </row>
    <row r="605" spans="1:61" ht="24" x14ac:dyDescent="0.35">
      <c r="A605" s="58" t="s">
        <v>250</v>
      </c>
      <c r="B605" s="58" t="s">
        <v>251</v>
      </c>
      <c r="C605" s="59">
        <v>4.4000000000000004</v>
      </c>
      <c r="D605" s="19">
        <f t="shared" si="439"/>
        <v>133</v>
      </c>
      <c r="E605" s="20" t="s">
        <v>237</v>
      </c>
      <c r="F605" s="21"/>
      <c r="G605" s="22"/>
      <c r="H605" s="24">
        <v>100115</v>
      </c>
      <c r="I605" s="23" t="s">
        <v>48</v>
      </c>
      <c r="J605" s="23" t="s">
        <v>48</v>
      </c>
      <c r="K605" s="22"/>
      <c r="L605" s="22"/>
      <c r="M605" s="22"/>
      <c r="N605" s="22"/>
      <c r="O605" s="22"/>
      <c r="P605" s="53" t="str">
        <f t="shared" si="431"/>
        <v>Ventas Estimadas de Empresas del Sector Agrícola en cultivos de  Semillas  según la Categoría de Tamaño Específica del Servicio de Impuestos Internos de Chile para el Año 2020 (USD)</v>
      </c>
      <c r="Q605" s="20" t="str">
        <f t="shared" si="433"/>
        <v>Informe 3</v>
      </c>
      <c r="R605" s="47" t="s">
        <v>148</v>
      </c>
      <c r="S605" s="48">
        <f t="shared" si="432"/>
        <v>100115</v>
      </c>
      <c r="T605" s="28"/>
      <c r="U605" s="28"/>
      <c r="V605" s="28"/>
      <c r="W605" s="28"/>
      <c r="X605" s="28"/>
      <c r="Y605" s="28"/>
      <c r="Z605" s="25"/>
      <c r="AA605" s="29"/>
      <c r="AB605" s="30" t="str">
        <f t="shared" si="440"/>
        <v>Chile</v>
      </c>
      <c r="AC605" s="31" t="str">
        <f t="shared" si="440"/>
        <v>Año 2020</v>
      </c>
      <c r="AD605" s="32" t="str">
        <f t="shared" si="440"/>
        <v>Dólar USA</v>
      </c>
      <c r="AE605" s="30" t="str">
        <f t="shared" si="440"/>
        <v>Ventas</v>
      </c>
      <c r="AG605" s="33" t="str">
        <f t="shared" si="434"/>
        <v>Informe 3</v>
      </c>
      <c r="AH605" s="34" t="str">
        <f t="shared" si="427"/>
        <v>Ventas Estimadas Agricultura</v>
      </c>
      <c r="AI605" s="34" t="str">
        <f t="shared" si="427"/>
        <v>Ventas estimadas de empresas dedicadas a agricultura y/o ganadería</v>
      </c>
      <c r="AJ605" s="34" t="str">
        <f t="shared" si="435"/>
        <v>Ventas Estimadas de Empresas del Sector Agrícola en cultivos de  Semillas  según la Categoría de Tamaño Específica del Servicio de Impuestos Internos de Chile para el Año 2020 (USD)</v>
      </c>
      <c r="AK605" s="35" t="str">
        <f t="shared" si="441"/>
        <v>Año 2020</v>
      </c>
      <c r="AL605" s="34" t="str">
        <f t="shared" si="441"/>
        <v>venta estimada, empresas en agricultura, cultivos, actividad económica, agricultura, ganadería</v>
      </c>
      <c r="AM605" s="36">
        <f t="shared" si="436"/>
        <v>0</v>
      </c>
      <c r="AN605" s="44" t="str">
        <f t="shared" si="437"/>
        <v>CHL</v>
      </c>
      <c r="AO605" s="44" t="str">
        <f t="shared" si="437"/>
        <v>País</v>
      </c>
      <c r="AP605" s="34" t="str">
        <f t="shared" si="437"/>
        <v>Número de Empleados de las empresas dedicadas a una actividad económica asociada a la agricultura o la ganadería, según tamaño de la empresa.</v>
      </c>
      <c r="AQ605" s="45">
        <f t="shared" si="437"/>
        <v>44324</v>
      </c>
      <c r="AR605" s="36" t="str">
        <f t="shared" si="437"/>
        <v>Español</v>
      </c>
      <c r="AS605" s="36" t="str">
        <f t="shared" si="437"/>
        <v>Naty</v>
      </c>
      <c r="AT605" s="40" t="str">
        <f t="shared" si="437"/>
        <v>No Aplica</v>
      </c>
      <c r="AU605" s="40" t="str">
        <f t="shared" si="437"/>
        <v>No Aplica</v>
      </c>
      <c r="AV605" s="40" t="str">
        <f t="shared" si="437"/>
        <v>No Aplica</v>
      </c>
      <c r="AW605" s="35">
        <f t="shared" si="437"/>
        <v>100117006</v>
      </c>
      <c r="AX605" s="41" t="e">
        <f t="shared" si="437"/>
        <v>#REF!</v>
      </c>
      <c r="AY605" s="46" t="str">
        <f t="shared" si="437"/>
        <v>Fruta</v>
      </c>
      <c r="AZ605" s="40">
        <f t="shared" si="437"/>
        <v>38</v>
      </c>
      <c r="BA605" s="41" t="e">
        <f>+VLOOKUP($Z605,[4]!Temporalidad[[nombre]:[Columna1]],7,0)</f>
        <v>#REF!</v>
      </c>
      <c r="BB605" s="41" t="e">
        <f>+VLOOKUP($B605,[4]!Tipo_Gráfico[#Data],2,0)</f>
        <v>#REF!</v>
      </c>
      <c r="BC605" s="36" t="str">
        <f t="shared" si="442"/>
        <v>Servicio de Impuestos Internos , Ministerio de Hacienda, Chile</v>
      </c>
      <c r="BD605" s="35" t="e">
        <f>+VLOOKUP($AA605,[4]!unidad_medida[[nombre]:[Columna1]],2,0)</f>
        <v>#REF!</v>
      </c>
      <c r="BE605" s="40" t="str">
        <f t="shared" si="438"/>
        <v>No Aplica</v>
      </c>
      <c r="BF605" s="40" t="str">
        <f t="shared" si="438"/>
        <v>No Aplica</v>
      </c>
      <c r="BG605" s="40" t="str">
        <f t="shared" si="438"/>
        <v>No Aplica</v>
      </c>
      <c r="BH605" s="41" t="e">
        <f>+VLOOKUP($AP605,[4]!Responsables[#Data],3,0)</f>
        <v>#REF!</v>
      </c>
      <c r="BI605" s="41" t="e">
        <f>+VLOOKUP($AA605,[4]!unidad_medida[[nombre]:[Columna1]],5,0)</f>
        <v>#REF!</v>
      </c>
    </row>
    <row r="606" spans="1:61" ht="24" x14ac:dyDescent="0.35">
      <c r="A606" s="58" t="s">
        <v>250</v>
      </c>
      <c r="B606" s="58" t="s">
        <v>251</v>
      </c>
      <c r="C606" s="59">
        <v>4.4000000000000004</v>
      </c>
      <c r="D606" s="19">
        <f t="shared" si="439"/>
        <v>134</v>
      </c>
      <c r="E606" s="20" t="s">
        <v>237</v>
      </c>
      <c r="F606" s="21"/>
      <c r="G606" s="22"/>
      <c r="H606" s="24">
        <v>100117</v>
      </c>
      <c r="I606" s="23" t="s">
        <v>48</v>
      </c>
      <c r="J606" s="23" t="s">
        <v>48</v>
      </c>
      <c r="K606" s="22"/>
      <c r="L606" s="22"/>
      <c r="M606" s="22"/>
      <c r="N606" s="22"/>
      <c r="O606" s="22"/>
      <c r="P606" s="53" t="str">
        <f t="shared" si="431"/>
        <v>Ventas Estimadas de Empresas del Sector Agrícola en cultivos de  Plantas y forraje  según la Categoría de Tamaño Específica del Servicio de Impuestos Internos de Chile para el Año 2020 (USD)</v>
      </c>
      <c r="Q606" s="20" t="str">
        <f t="shared" si="433"/>
        <v>Informe 3</v>
      </c>
      <c r="R606" s="47" t="s">
        <v>150</v>
      </c>
      <c r="S606" s="48">
        <f t="shared" si="432"/>
        <v>100117</v>
      </c>
      <c r="T606" s="28"/>
      <c r="U606" s="28"/>
      <c r="V606" s="28"/>
      <c r="W606" s="28"/>
      <c r="X606" s="28"/>
      <c r="Y606" s="28"/>
      <c r="Z606" s="25"/>
      <c r="AA606" s="29"/>
      <c r="AB606" s="30" t="str">
        <f t="shared" si="440"/>
        <v>Chile</v>
      </c>
      <c r="AC606" s="31" t="str">
        <f t="shared" si="440"/>
        <v>Año 2020</v>
      </c>
      <c r="AD606" s="32" t="str">
        <f t="shared" si="440"/>
        <v>Dólar USA</v>
      </c>
      <c r="AE606" s="30" t="str">
        <f t="shared" si="440"/>
        <v>Ventas</v>
      </c>
      <c r="AG606" s="33" t="str">
        <f t="shared" si="434"/>
        <v>Informe 3</v>
      </c>
      <c r="AH606" s="34" t="str">
        <f t="shared" ref="AH606:AI621" si="443">+AH605</f>
        <v>Ventas Estimadas Agricultura</v>
      </c>
      <c r="AI606" s="34" t="str">
        <f t="shared" si="443"/>
        <v>Ventas estimadas de empresas dedicadas a agricultura y/o ganadería</v>
      </c>
      <c r="AJ606" s="34" t="str">
        <f t="shared" si="435"/>
        <v>Ventas Estimadas de Empresas del Sector Agrícola en cultivos de  Plantas y forraje  según la Categoría de Tamaño Específica del Servicio de Impuestos Internos de Chile para el Año 2020 (USD)</v>
      </c>
      <c r="AK606" s="35" t="str">
        <f t="shared" si="441"/>
        <v>Año 2020</v>
      </c>
      <c r="AL606" s="34" t="str">
        <f t="shared" si="441"/>
        <v>venta estimada, empresas en agricultura, cultivos, actividad económica, agricultura, ganadería</v>
      </c>
      <c r="AM606" s="36">
        <f t="shared" si="436"/>
        <v>0</v>
      </c>
      <c r="AN606" s="44" t="str">
        <f t="shared" si="437"/>
        <v>CHL</v>
      </c>
      <c r="AO606" s="44" t="str">
        <f t="shared" si="437"/>
        <v>País</v>
      </c>
      <c r="AP606" s="34" t="str">
        <f t="shared" si="437"/>
        <v>Número de Empleados de las empresas dedicadas a una actividad económica asociada a la agricultura o la ganadería, según tamaño de la empresa.</v>
      </c>
      <c r="AQ606" s="45">
        <f t="shared" si="437"/>
        <v>44324</v>
      </c>
      <c r="AR606" s="36" t="str">
        <f t="shared" si="437"/>
        <v>Español</v>
      </c>
      <c r="AS606" s="36" t="str">
        <f t="shared" si="437"/>
        <v>Naty</v>
      </c>
      <c r="AT606" s="40" t="str">
        <f t="shared" si="437"/>
        <v>No Aplica</v>
      </c>
      <c r="AU606" s="40" t="str">
        <f t="shared" si="437"/>
        <v>No Aplica</v>
      </c>
      <c r="AV606" s="40" t="str">
        <f t="shared" si="437"/>
        <v>No Aplica</v>
      </c>
      <c r="AW606" s="35">
        <f t="shared" si="437"/>
        <v>100117006</v>
      </c>
      <c r="AX606" s="41" t="e">
        <f t="shared" si="437"/>
        <v>#REF!</v>
      </c>
      <c r="AY606" s="46" t="str">
        <f t="shared" si="437"/>
        <v>Fruta</v>
      </c>
      <c r="AZ606" s="40">
        <f t="shared" si="437"/>
        <v>38</v>
      </c>
      <c r="BA606" s="41" t="e">
        <f>+VLOOKUP($Z606,[4]!Temporalidad[[nombre]:[Columna1]],7,0)</f>
        <v>#REF!</v>
      </c>
      <c r="BB606" s="41" t="e">
        <f>+VLOOKUP($B606,[4]!Tipo_Gráfico[#Data],2,0)</f>
        <v>#REF!</v>
      </c>
      <c r="BC606" s="36" t="str">
        <f t="shared" si="442"/>
        <v>Servicio de Impuestos Internos , Ministerio de Hacienda, Chile</v>
      </c>
      <c r="BD606" s="35" t="e">
        <f>+VLOOKUP($AA606,[4]!unidad_medida[[nombre]:[Columna1]],2,0)</f>
        <v>#REF!</v>
      </c>
      <c r="BE606" s="40" t="str">
        <f t="shared" si="438"/>
        <v>No Aplica</v>
      </c>
      <c r="BF606" s="40" t="str">
        <f t="shared" si="438"/>
        <v>No Aplica</v>
      </c>
      <c r="BG606" s="40" t="str">
        <f t="shared" si="438"/>
        <v>No Aplica</v>
      </c>
      <c r="BH606" s="41" t="e">
        <f>+VLOOKUP($AP606,[4]!Responsables[#Data],3,0)</f>
        <v>#REF!</v>
      </c>
      <c r="BI606" s="41" t="e">
        <f>+VLOOKUP($AA606,[4]!unidad_medida[[nombre]:[Columna1]],5,0)</f>
        <v>#REF!</v>
      </c>
    </row>
    <row r="607" spans="1:61" ht="24" x14ac:dyDescent="0.35">
      <c r="A607" s="58" t="s">
        <v>250</v>
      </c>
      <c r="B607" s="58" t="s">
        <v>251</v>
      </c>
      <c r="C607" s="59">
        <v>4.4000000000000004</v>
      </c>
      <c r="D607" s="19">
        <f t="shared" si="439"/>
        <v>135</v>
      </c>
      <c r="E607" s="20" t="s">
        <v>237</v>
      </c>
      <c r="F607" s="21"/>
      <c r="G607" s="22"/>
      <c r="H607" s="22"/>
      <c r="I607" s="24">
        <v>100110002</v>
      </c>
      <c r="J607" s="23" t="s">
        <v>48</v>
      </c>
      <c r="K607" s="22"/>
      <c r="L607" s="22"/>
      <c r="M607" s="22"/>
      <c r="N607" s="22"/>
      <c r="O607" s="22"/>
      <c r="P607" s="53" t="str">
        <f>+"Número de Empresas y Ventas del Sector Agrícola en cultivos de  "&amp;R607&amp;" según la Categoría de Tamaño Específica del Servicio de Impuestos Internos de Chile para el Año 2020 (USD)"</f>
        <v>Número de Empresas y Ventas del Sector Agrícola en cultivos de  Porotos según la Categoría de Tamaño Específica del Servicio de Impuestos Internos de Chile para el Año 2020 (USD)</v>
      </c>
      <c r="Q607" s="20" t="s">
        <v>243</v>
      </c>
      <c r="R607" s="49" t="s">
        <v>153</v>
      </c>
      <c r="S607" s="50">
        <f>+I607</f>
        <v>100110002</v>
      </c>
      <c r="T607" s="28"/>
      <c r="U607" s="28"/>
      <c r="V607" s="28"/>
      <c r="W607" s="28"/>
      <c r="X607" s="28"/>
      <c r="Y607" s="28"/>
      <c r="Z607" s="25"/>
      <c r="AA607" s="29"/>
      <c r="AB607" s="30" t="str">
        <f t="shared" si="440"/>
        <v>Chile</v>
      </c>
      <c r="AC607" s="31" t="str">
        <f t="shared" si="440"/>
        <v>Año 2020</v>
      </c>
      <c r="AD607" s="32" t="s">
        <v>244</v>
      </c>
      <c r="AE607" s="30" t="str">
        <f t="shared" si="440"/>
        <v>Ventas</v>
      </c>
      <c r="AG607" s="33" t="str">
        <f t="shared" si="434"/>
        <v>Informe 4</v>
      </c>
      <c r="AH607" s="34" t="str">
        <f t="shared" si="443"/>
        <v>Ventas Estimadas Agricultura</v>
      </c>
      <c r="AI607" s="34" t="str">
        <f t="shared" si="443"/>
        <v>Ventas estimadas de empresas dedicadas a agricultura y/o ganadería</v>
      </c>
      <c r="AJ607" s="34" t="str">
        <f t="shared" si="435"/>
        <v>Número de Empresas y Ventas del Sector Agrícola en cultivos de  Porotos según la Categoría de Tamaño Específica del Servicio de Impuestos Internos de Chile para el Año 2020 (USD)</v>
      </c>
      <c r="AK607" s="35" t="str">
        <f t="shared" si="441"/>
        <v>Año 2020</v>
      </c>
      <c r="AL607" s="34" t="str">
        <f t="shared" si="441"/>
        <v>venta estimada, empresas en agricultura, cultivos, actividad económica, agricultura, ganadería</v>
      </c>
      <c r="AM607" s="36">
        <f t="shared" si="436"/>
        <v>0</v>
      </c>
      <c r="AN607" s="44" t="str">
        <f t="shared" si="437"/>
        <v>CHL</v>
      </c>
      <c r="AO607" s="44" t="str">
        <f t="shared" si="437"/>
        <v>País</v>
      </c>
      <c r="AP607" s="34" t="str">
        <f t="shared" si="437"/>
        <v>Número de Empleados de las empresas dedicadas a una actividad económica asociada a la agricultura o la ganadería, según tamaño de la empresa.</v>
      </c>
      <c r="AQ607" s="45">
        <f t="shared" si="437"/>
        <v>44324</v>
      </c>
      <c r="AR607" s="36" t="str">
        <f t="shared" si="437"/>
        <v>Español</v>
      </c>
      <c r="AS607" s="36" t="str">
        <f t="shared" si="437"/>
        <v>Naty</v>
      </c>
      <c r="AT607" s="40" t="str">
        <f t="shared" si="437"/>
        <v>No Aplica</v>
      </c>
      <c r="AU607" s="40" t="str">
        <f t="shared" si="437"/>
        <v>No Aplica</v>
      </c>
      <c r="AV607" s="40" t="str">
        <f t="shared" si="437"/>
        <v>No Aplica</v>
      </c>
      <c r="AW607" s="35">
        <f t="shared" si="437"/>
        <v>100117006</v>
      </c>
      <c r="AX607" s="41" t="e">
        <f t="shared" si="437"/>
        <v>#REF!</v>
      </c>
      <c r="AY607" s="46" t="str">
        <f t="shared" si="437"/>
        <v>Fruta</v>
      </c>
      <c r="AZ607" s="40">
        <f t="shared" si="437"/>
        <v>38</v>
      </c>
      <c r="BA607" s="41" t="e">
        <f>+VLOOKUP($Z607,[4]!Temporalidad[[nombre]:[Columna1]],7,0)</f>
        <v>#REF!</v>
      </c>
      <c r="BB607" s="41" t="e">
        <f>+VLOOKUP($B607,[4]!Tipo_Gráfico[#Data],2,0)</f>
        <v>#REF!</v>
      </c>
      <c r="BC607" s="36" t="str">
        <f t="shared" si="442"/>
        <v>Servicio de Impuestos Internos , Ministerio de Hacienda, Chile</v>
      </c>
      <c r="BD607" s="35" t="e">
        <f>+VLOOKUP($AA607,[4]!unidad_medida[[nombre]:[Columna1]],2,0)</f>
        <v>#REF!</v>
      </c>
      <c r="BE607" s="40" t="str">
        <f t="shared" si="438"/>
        <v>No Aplica</v>
      </c>
      <c r="BF607" s="40" t="str">
        <f t="shared" si="438"/>
        <v>No Aplica</v>
      </c>
      <c r="BG607" s="40" t="str">
        <f t="shared" si="438"/>
        <v>No Aplica</v>
      </c>
      <c r="BH607" s="41" t="e">
        <f>+VLOOKUP($AP607,[4]!Responsables[#Data],3,0)</f>
        <v>#REF!</v>
      </c>
      <c r="BI607" s="41" t="e">
        <f>+VLOOKUP($AA607,[4]!unidad_medida[[nombre]:[Columna1]],5,0)</f>
        <v>#REF!</v>
      </c>
    </row>
    <row r="608" spans="1:61" ht="24" x14ac:dyDescent="0.35">
      <c r="A608" s="58" t="s">
        <v>250</v>
      </c>
      <c r="B608" s="58" t="s">
        <v>251</v>
      </c>
      <c r="C608" s="59">
        <v>4.4000000000000004</v>
      </c>
      <c r="D608" s="19">
        <f t="shared" si="439"/>
        <v>136</v>
      </c>
      <c r="E608" s="20" t="s">
        <v>237</v>
      </c>
      <c r="F608" s="21"/>
      <c r="G608" s="22"/>
      <c r="H608" s="22"/>
      <c r="I608" s="24">
        <v>100110007</v>
      </c>
      <c r="J608" s="23" t="s">
        <v>48</v>
      </c>
      <c r="K608" s="22"/>
      <c r="L608" s="22"/>
      <c r="M608" s="22"/>
      <c r="N608" s="22"/>
      <c r="O608" s="22"/>
      <c r="P608" s="53" t="str">
        <f t="shared" ref="P608:P628" si="444">+"Número de Empresas y Ventas del Sector Agrícola en cultivos de  "&amp;R608&amp;" según la Categoría de Tamaño Específica del Servicio de Impuestos Internos de Chile para el Año 2020 (USD)"</f>
        <v>Número de Empresas y Ventas del Sector Agrícola en cultivos de  Otras legumbres según la Categoría de Tamaño Específica del Servicio de Impuestos Internos de Chile para el Año 2020 (USD)</v>
      </c>
      <c r="Q608" s="20" t="str">
        <f t="shared" ref="Q608:Q628" si="445">+Q607</f>
        <v>Informe 4</v>
      </c>
      <c r="R608" s="49" t="s">
        <v>155</v>
      </c>
      <c r="S608" s="50">
        <f t="shared" ref="S608:S628" si="446">+I608</f>
        <v>100110007</v>
      </c>
      <c r="T608" s="28"/>
      <c r="U608" s="28"/>
      <c r="V608" s="28"/>
      <c r="W608" s="28"/>
      <c r="X608" s="28"/>
      <c r="Y608" s="28"/>
      <c r="Z608" s="25"/>
      <c r="AA608" s="29"/>
      <c r="AB608" s="30" t="str">
        <f t="shared" si="440"/>
        <v>Chile</v>
      </c>
      <c r="AC608" s="31" t="str">
        <f t="shared" si="440"/>
        <v>Año 2020</v>
      </c>
      <c r="AD608" s="32" t="str">
        <f t="shared" si="440"/>
        <v>Múltiples</v>
      </c>
      <c r="AE608" s="30" t="str">
        <f t="shared" si="440"/>
        <v>Ventas</v>
      </c>
      <c r="AG608" s="33" t="str">
        <f t="shared" si="434"/>
        <v>Informe 4</v>
      </c>
      <c r="AH608" s="34" t="str">
        <f t="shared" si="443"/>
        <v>Ventas Estimadas Agricultura</v>
      </c>
      <c r="AI608" s="34" t="str">
        <f t="shared" si="443"/>
        <v>Ventas estimadas de empresas dedicadas a agricultura y/o ganadería</v>
      </c>
      <c r="AJ608" s="34" t="str">
        <f t="shared" si="435"/>
        <v>Número de Empresas y Ventas del Sector Agrícola en cultivos de  Otras legumbres según la Categoría de Tamaño Específica del Servicio de Impuestos Internos de Chile para el Año 2020 (USD)</v>
      </c>
      <c r="AK608" s="35" t="str">
        <f t="shared" si="441"/>
        <v>Año 2020</v>
      </c>
      <c r="AL608" s="34" t="str">
        <f t="shared" si="441"/>
        <v>venta estimada, empresas en agricultura, cultivos, actividad económica, agricultura, ganadería</v>
      </c>
      <c r="AM608" s="36">
        <f t="shared" si="436"/>
        <v>0</v>
      </c>
      <c r="AN608" s="44" t="str">
        <f t="shared" si="437"/>
        <v>CHL</v>
      </c>
      <c r="AO608" s="44" t="str">
        <f t="shared" si="437"/>
        <v>País</v>
      </c>
      <c r="AP608" s="34" t="str">
        <f t="shared" si="437"/>
        <v>Número de Empleados de las empresas dedicadas a una actividad económica asociada a la agricultura o la ganadería, según tamaño de la empresa.</v>
      </c>
      <c r="AQ608" s="45">
        <f t="shared" si="437"/>
        <v>44324</v>
      </c>
      <c r="AR608" s="36" t="str">
        <f t="shared" si="437"/>
        <v>Español</v>
      </c>
      <c r="AS608" s="36" t="str">
        <f t="shared" si="437"/>
        <v>Naty</v>
      </c>
      <c r="AT608" s="40" t="str">
        <f t="shared" si="437"/>
        <v>No Aplica</v>
      </c>
      <c r="AU608" s="40" t="str">
        <f t="shared" si="437"/>
        <v>No Aplica</v>
      </c>
      <c r="AV608" s="40" t="str">
        <f t="shared" si="437"/>
        <v>No Aplica</v>
      </c>
      <c r="AW608" s="35">
        <f t="shared" si="437"/>
        <v>100117006</v>
      </c>
      <c r="AX608" s="41" t="e">
        <f t="shared" si="437"/>
        <v>#REF!</v>
      </c>
      <c r="AY608" s="46" t="str">
        <f t="shared" si="437"/>
        <v>Fruta</v>
      </c>
      <c r="AZ608" s="40">
        <f t="shared" si="437"/>
        <v>38</v>
      </c>
      <c r="BA608" s="41" t="e">
        <f>+VLOOKUP($Z608,[4]!Temporalidad[[nombre]:[Columna1]],7,0)</f>
        <v>#REF!</v>
      </c>
      <c r="BB608" s="41" t="e">
        <f>+VLOOKUP($B608,[4]!Tipo_Gráfico[#Data],2,0)</f>
        <v>#REF!</v>
      </c>
      <c r="BC608" s="36" t="str">
        <f t="shared" si="442"/>
        <v>Servicio de Impuestos Internos , Ministerio de Hacienda, Chile</v>
      </c>
      <c r="BD608" s="35" t="e">
        <f>+VLOOKUP($AA608,[4]!unidad_medida[[nombre]:[Columna1]],2,0)</f>
        <v>#REF!</v>
      </c>
      <c r="BE608" s="40" t="str">
        <f t="shared" si="438"/>
        <v>No Aplica</v>
      </c>
      <c r="BF608" s="40" t="str">
        <f t="shared" si="438"/>
        <v>No Aplica</v>
      </c>
      <c r="BG608" s="40" t="str">
        <f t="shared" si="438"/>
        <v>No Aplica</v>
      </c>
      <c r="BH608" s="41" t="e">
        <f>+VLOOKUP($AP608,[4]!Responsables[#Data],3,0)</f>
        <v>#REF!</v>
      </c>
      <c r="BI608" s="41" t="e">
        <f>+VLOOKUP($AA608,[4]!unidad_medida[[nombre]:[Columna1]],5,0)</f>
        <v>#REF!</v>
      </c>
    </row>
    <row r="609" spans="1:61" ht="24" x14ac:dyDescent="0.35">
      <c r="A609" s="58" t="s">
        <v>250</v>
      </c>
      <c r="B609" s="58" t="s">
        <v>251</v>
      </c>
      <c r="C609" s="59">
        <v>4.4000000000000004</v>
      </c>
      <c r="D609" s="19">
        <f t="shared" si="439"/>
        <v>137</v>
      </c>
      <c r="E609" s="20" t="s">
        <v>237</v>
      </c>
      <c r="F609" s="21"/>
      <c r="G609" s="22"/>
      <c r="H609" s="22"/>
      <c r="I609" s="24">
        <v>100111001</v>
      </c>
      <c r="J609" s="23" t="s">
        <v>48</v>
      </c>
      <c r="K609" s="22"/>
      <c r="L609" s="22"/>
      <c r="M609" s="22"/>
      <c r="N609" s="22"/>
      <c r="O609" s="22"/>
      <c r="P609" s="53" t="str">
        <f t="shared" si="444"/>
        <v>Número de Empresas y Ventas del Sector Agrícola en cultivos de  Arroz según la Categoría de Tamaño Específica del Servicio de Impuestos Internos de Chile para el Año 2020 (USD)</v>
      </c>
      <c r="Q609" s="20" t="str">
        <f t="shared" si="445"/>
        <v>Informe 4</v>
      </c>
      <c r="R609" s="49" t="s">
        <v>157</v>
      </c>
      <c r="S609" s="50">
        <f t="shared" si="446"/>
        <v>100111001</v>
      </c>
      <c r="T609" s="28"/>
      <c r="U609" s="28"/>
      <c r="V609" s="28"/>
      <c r="W609" s="28"/>
      <c r="X609" s="28"/>
      <c r="Y609" s="28"/>
      <c r="Z609" s="25"/>
      <c r="AA609" s="29"/>
      <c r="AB609" s="30" t="str">
        <f t="shared" si="440"/>
        <v>Chile</v>
      </c>
      <c r="AC609" s="31" t="str">
        <f t="shared" si="440"/>
        <v>Año 2020</v>
      </c>
      <c r="AD609" s="32" t="str">
        <f t="shared" si="440"/>
        <v>Múltiples</v>
      </c>
      <c r="AE609" s="30" t="str">
        <f t="shared" si="440"/>
        <v>Ventas</v>
      </c>
      <c r="AG609" s="33" t="str">
        <f t="shared" si="434"/>
        <v>Informe 4</v>
      </c>
      <c r="AH609" s="34" t="str">
        <f t="shared" si="443"/>
        <v>Ventas Estimadas Agricultura</v>
      </c>
      <c r="AI609" s="34" t="str">
        <f t="shared" si="443"/>
        <v>Ventas estimadas de empresas dedicadas a agricultura y/o ganadería</v>
      </c>
      <c r="AJ609" s="34" t="str">
        <f t="shared" si="435"/>
        <v>Número de Empresas y Ventas del Sector Agrícola en cultivos de  Arroz según la Categoría de Tamaño Específica del Servicio de Impuestos Internos de Chile para el Año 2020 (USD)</v>
      </c>
      <c r="AK609" s="35" t="str">
        <f t="shared" si="441"/>
        <v>Año 2020</v>
      </c>
      <c r="AL609" s="34" t="str">
        <f t="shared" si="441"/>
        <v>venta estimada, empresas en agricultura, cultivos, actividad económica, agricultura, ganadería</v>
      </c>
      <c r="AM609" s="36">
        <f t="shared" si="436"/>
        <v>0</v>
      </c>
      <c r="AN609" s="44" t="str">
        <f t="shared" si="437"/>
        <v>CHL</v>
      </c>
      <c r="AO609" s="44" t="str">
        <f t="shared" si="437"/>
        <v>País</v>
      </c>
      <c r="AP609" s="34" t="str">
        <f t="shared" si="437"/>
        <v>Número de Empleados de las empresas dedicadas a una actividad económica asociada a la agricultura o la ganadería, según tamaño de la empresa.</v>
      </c>
      <c r="AQ609" s="45">
        <f t="shared" si="437"/>
        <v>44324</v>
      </c>
      <c r="AR609" s="36" t="str">
        <f t="shared" si="437"/>
        <v>Español</v>
      </c>
      <c r="AS609" s="36" t="str">
        <f t="shared" si="437"/>
        <v>Naty</v>
      </c>
      <c r="AT609" s="40" t="str">
        <f t="shared" si="437"/>
        <v>No Aplica</v>
      </c>
      <c r="AU609" s="40" t="str">
        <f t="shared" si="437"/>
        <v>No Aplica</v>
      </c>
      <c r="AV609" s="40" t="str">
        <f t="shared" si="437"/>
        <v>No Aplica</v>
      </c>
      <c r="AW609" s="35">
        <f t="shared" si="437"/>
        <v>100117006</v>
      </c>
      <c r="AX609" s="41" t="e">
        <f t="shared" si="437"/>
        <v>#REF!</v>
      </c>
      <c r="AY609" s="46" t="str">
        <f t="shared" si="437"/>
        <v>Fruta</v>
      </c>
      <c r="AZ609" s="40">
        <f t="shared" si="437"/>
        <v>38</v>
      </c>
      <c r="BA609" s="41" t="e">
        <f>+VLOOKUP($Z609,[4]!Temporalidad[[nombre]:[Columna1]],7,0)</f>
        <v>#REF!</v>
      </c>
      <c r="BB609" s="41" t="e">
        <f>+VLOOKUP($B609,[4]!Tipo_Gráfico[#Data],2,0)</f>
        <v>#REF!</v>
      </c>
      <c r="BC609" s="36" t="str">
        <f t="shared" si="442"/>
        <v>Servicio de Impuestos Internos , Ministerio de Hacienda, Chile</v>
      </c>
      <c r="BD609" s="35" t="e">
        <f>+VLOOKUP($AA609,[4]!unidad_medida[[nombre]:[Columna1]],2,0)</f>
        <v>#REF!</v>
      </c>
      <c r="BE609" s="40" t="str">
        <f t="shared" si="438"/>
        <v>No Aplica</v>
      </c>
      <c r="BF609" s="40" t="str">
        <f t="shared" si="438"/>
        <v>No Aplica</v>
      </c>
      <c r="BG609" s="40" t="str">
        <f t="shared" si="438"/>
        <v>No Aplica</v>
      </c>
      <c r="BH609" s="41" t="e">
        <f>+VLOOKUP($AP609,[4]!Responsables[#Data],3,0)</f>
        <v>#REF!</v>
      </c>
      <c r="BI609" s="41" t="e">
        <f>+VLOOKUP($AA609,[4]!unidad_medida[[nombre]:[Columna1]],5,0)</f>
        <v>#REF!</v>
      </c>
    </row>
    <row r="610" spans="1:61" ht="24" x14ac:dyDescent="0.35">
      <c r="A610" s="58" t="s">
        <v>250</v>
      </c>
      <c r="B610" s="58" t="s">
        <v>251</v>
      </c>
      <c r="C610" s="59">
        <v>4.4000000000000004</v>
      </c>
      <c r="D610" s="19">
        <f t="shared" si="439"/>
        <v>138</v>
      </c>
      <c r="E610" s="20" t="s">
        <v>237</v>
      </c>
      <c r="F610" s="21"/>
      <c r="G610" s="22"/>
      <c r="H610" s="22"/>
      <c r="I610" s="24">
        <v>100111002</v>
      </c>
      <c r="J610" s="23" t="s">
        <v>48</v>
      </c>
      <c r="K610" s="22"/>
      <c r="L610" s="22"/>
      <c r="M610" s="22"/>
      <c r="N610" s="22"/>
      <c r="O610" s="22"/>
      <c r="P610" s="53" t="str">
        <f t="shared" si="444"/>
        <v>Número de Empresas y Ventas del Sector Agrícola en cultivos de  Trigo según la Categoría de Tamaño Específica del Servicio de Impuestos Internos de Chile para el Año 2020 (USD)</v>
      </c>
      <c r="Q610" s="20" t="str">
        <f t="shared" si="445"/>
        <v>Informe 4</v>
      </c>
      <c r="R610" s="49" t="s">
        <v>159</v>
      </c>
      <c r="S610" s="50">
        <f t="shared" si="446"/>
        <v>100111002</v>
      </c>
      <c r="T610" s="28"/>
      <c r="U610" s="28"/>
      <c r="V610" s="28"/>
      <c r="W610" s="28"/>
      <c r="X610" s="28"/>
      <c r="Y610" s="28"/>
      <c r="Z610" s="25"/>
      <c r="AA610" s="29"/>
      <c r="AB610" s="30" t="str">
        <f t="shared" si="440"/>
        <v>Chile</v>
      </c>
      <c r="AC610" s="31" t="str">
        <f t="shared" si="440"/>
        <v>Año 2020</v>
      </c>
      <c r="AD610" s="32" t="str">
        <f t="shared" si="440"/>
        <v>Múltiples</v>
      </c>
      <c r="AE610" s="30" t="str">
        <f t="shared" si="440"/>
        <v>Ventas</v>
      </c>
      <c r="AG610" s="33" t="str">
        <f t="shared" si="434"/>
        <v>Informe 4</v>
      </c>
      <c r="AH610" s="34" t="str">
        <f t="shared" si="443"/>
        <v>Ventas Estimadas Agricultura</v>
      </c>
      <c r="AI610" s="34" t="str">
        <f t="shared" si="443"/>
        <v>Ventas estimadas de empresas dedicadas a agricultura y/o ganadería</v>
      </c>
      <c r="AJ610" s="34" t="str">
        <f t="shared" si="435"/>
        <v>Número de Empresas y Ventas del Sector Agrícola en cultivos de  Trigo según la Categoría de Tamaño Específica del Servicio de Impuestos Internos de Chile para el Año 2020 (USD)</v>
      </c>
      <c r="AK610" s="35" t="str">
        <f t="shared" si="441"/>
        <v>Año 2020</v>
      </c>
      <c r="AL610" s="34" t="str">
        <f t="shared" si="441"/>
        <v>venta estimada, empresas en agricultura, cultivos, actividad económica, agricultura, ganadería</v>
      </c>
      <c r="AM610" s="36">
        <f t="shared" si="436"/>
        <v>0</v>
      </c>
      <c r="AN610" s="44" t="str">
        <f t="shared" si="437"/>
        <v>CHL</v>
      </c>
      <c r="AO610" s="44" t="str">
        <f t="shared" si="437"/>
        <v>País</v>
      </c>
      <c r="AP610" s="34" t="str">
        <f t="shared" si="437"/>
        <v>Número de Empleados de las empresas dedicadas a una actividad económica asociada a la agricultura o la ganadería, según tamaño de la empresa.</v>
      </c>
      <c r="AQ610" s="45">
        <f t="shared" si="437"/>
        <v>44324</v>
      </c>
      <c r="AR610" s="36" t="str">
        <f t="shared" si="437"/>
        <v>Español</v>
      </c>
      <c r="AS610" s="36" t="str">
        <f t="shared" si="437"/>
        <v>Naty</v>
      </c>
      <c r="AT610" s="40" t="str">
        <f t="shared" si="437"/>
        <v>No Aplica</v>
      </c>
      <c r="AU610" s="40" t="str">
        <f t="shared" si="437"/>
        <v>No Aplica</v>
      </c>
      <c r="AV610" s="40" t="str">
        <f t="shared" si="437"/>
        <v>No Aplica</v>
      </c>
      <c r="AW610" s="35">
        <f t="shared" si="437"/>
        <v>100117006</v>
      </c>
      <c r="AX610" s="41" t="e">
        <f t="shared" si="437"/>
        <v>#REF!</v>
      </c>
      <c r="AY610" s="46" t="str">
        <f t="shared" si="437"/>
        <v>Fruta</v>
      </c>
      <c r="AZ610" s="40">
        <f t="shared" si="437"/>
        <v>38</v>
      </c>
      <c r="BA610" s="41" t="e">
        <f>+VLOOKUP($Z610,[4]!Temporalidad[[nombre]:[Columna1]],7,0)</f>
        <v>#REF!</v>
      </c>
      <c r="BB610" s="41" t="e">
        <f>+VLOOKUP($B610,[4]!Tipo_Gráfico[#Data],2,0)</f>
        <v>#REF!</v>
      </c>
      <c r="BC610" s="36" t="str">
        <f t="shared" si="442"/>
        <v>Servicio de Impuestos Internos , Ministerio de Hacienda, Chile</v>
      </c>
      <c r="BD610" s="35" t="e">
        <f>+VLOOKUP($AA610,[4]!unidad_medida[[nombre]:[Columna1]],2,0)</f>
        <v>#REF!</v>
      </c>
      <c r="BE610" s="40" t="str">
        <f t="shared" si="438"/>
        <v>No Aplica</v>
      </c>
      <c r="BF610" s="40" t="str">
        <f t="shared" si="438"/>
        <v>No Aplica</v>
      </c>
      <c r="BG610" s="40" t="str">
        <f t="shared" si="438"/>
        <v>No Aplica</v>
      </c>
      <c r="BH610" s="41" t="e">
        <f>+VLOOKUP($AP610,[4]!Responsables[#Data],3,0)</f>
        <v>#REF!</v>
      </c>
      <c r="BI610" s="41" t="e">
        <f>+VLOOKUP($AA610,[4]!unidad_medida[[nombre]:[Columna1]],5,0)</f>
        <v>#REF!</v>
      </c>
    </row>
    <row r="611" spans="1:61" ht="24" x14ac:dyDescent="0.35">
      <c r="A611" s="58" t="s">
        <v>250</v>
      </c>
      <c r="B611" s="58" t="s">
        <v>251</v>
      </c>
      <c r="C611" s="59">
        <v>4.4000000000000004</v>
      </c>
      <c r="D611" s="19">
        <f t="shared" si="439"/>
        <v>139</v>
      </c>
      <c r="E611" s="20" t="s">
        <v>237</v>
      </c>
      <c r="F611" s="21"/>
      <c r="G611" s="22"/>
      <c r="H611" s="22"/>
      <c r="I611" s="24">
        <v>100111003</v>
      </c>
      <c r="J611" s="23" t="s">
        <v>48</v>
      </c>
      <c r="K611" s="22"/>
      <c r="L611" s="22"/>
      <c r="M611" s="22"/>
      <c r="N611" s="22"/>
      <c r="O611" s="22"/>
      <c r="P611" s="53" t="str">
        <f t="shared" si="444"/>
        <v>Número de Empresas y Ventas del Sector Agrícola en cultivos de  Maíz según la Categoría de Tamaño Específica del Servicio de Impuestos Internos de Chile para el Año 2020 (USD)</v>
      </c>
      <c r="Q611" s="20" t="str">
        <f t="shared" si="445"/>
        <v>Informe 4</v>
      </c>
      <c r="R611" s="49" t="s">
        <v>161</v>
      </c>
      <c r="S611" s="50">
        <f t="shared" si="446"/>
        <v>100111003</v>
      </c>
      <c r="T611" s="28"/>
      <c r="U611" s="28"/>
      <c r="V611" s="28"/>
      <c r="W611" s="28"/>
      <c r="X611" s="28"/>
      <c r="Y611" s="28"/>
      <c r="Z611" s="25"/>
      <c r="AA611" s="29"/>
      <c r="AB611" s="30" t="str">
        <f t="shared" si="440"/>
        <v>Chile</v>
      </c>
      <c r="AC611" s="31" t="str">
        <f t="shared" si="440"/>
        <v>Año 2020</v>
      </c>
      <c r="AD611" s="32" t="str">
        <f t="shared" si="440"/>
        <v>Múltiples</v>
      </c>
      <c r="AE611" s="30" t="str">
        <f t="shared" si="440"/>
        <v>Ventas</v>
      </c>
      <c r="AG611" s="33" t="str">
        <f t="shared" si="434"/>
        <v>Informe 4</v>
      </c>
      <c r="AH611" s="34" t="str">
        <f t="shared" si="443"/>
        <v>Ventas Estimadas Agricultura</v>
      </c>
      <c r="AI611" s="34" t="str">
        <f t="shared" si="443"/>
        <v>Ventas estimadas de empresas dedicadas a agricultura y/o ganadería</v>
      </c>
      <c r="AJ611" s="34" t="str">
        <f t="shared" si="435"/>
        <v>Número de Empresas y Ventas del Sector Agrícola en cultivos de  Maíz según la Categoría de Tamaño Específica del Servicio de Impuestos Internos de Chile para el Año 2020 (USD)</v>
      </c>
      <c r="AK611" s="35" t="str">
        <f t="shared" si="441"/>
        <v>Año 2020</v>
      </c>
      <c r="AL611" s="34" t="str">
        <f t="shared" si="441"/>
        <v>venta estimada, empresas en agricultura, cultivos, actividad económica, agricultura, ganadería</v>
      </c>
      <c r="AM611" s="36">
        <f t="shared" si="436"/>
        <v>0</v>
      </c>
      <c r="AN611" s="44" t="str">
        <f t="shared" si="437"/>
        <v>CHL</v>
      </c>
      <c r="AO611" s="44" t="str">
        <f t="shared" si="437"/>
        <v>País</v>
      </c>
      <c r="AP611" s="34" t="str">
        <f t="shared" si="437"/>
        <v>Número de Empleados de las empresas dedicadas a una actividad económica asociada a la agricultura o la ganadería, según tamaño de la empresa.</v>
      </c>
      <c r="AQ611" s="45">
        <f t="shared" si="437"/>
        <v>44324</v>
      </c>
      <c r="AR611" s="36" t="str">
        <f t="shared" si="437"/>
        <v>Español</v>
      </c>
      <c r="AS611" s="36" t="str">
        <f t="shared" si="437"/>
        <v>Naty</v>
      </c>
      <c r="AT611" s="40" t="str">
        <f t="shared" si="437"/>
        <v>No Aplica</v>
      </c>
      <c r="AU611" s="40" t="str">
        <f t="shared" si="437"/>
        <v>No Aplica</v>
      </c>
      <c r="AV611" s="40" t="str">
        <f t="shared" si="437"/>
        <v>No Aplica</v>
      </c>
      <c r="AW611" s="35">
        <f t="shared" si="437"/>
        <v>100117006</v>
      </c>
      <c r="AX611" s="41" t="e">
        <f t="shared" si="437"/>
        <v>#REF!</v>
      </c>
      <c r="AY611" s="46" t="str">
        <f t="shared" si="437"/>
        <v>Fruta</v>
      </c>
      <c r="AZ611" s="40">
        <f t="shared" si="437"/>
        <v>38</v>
      </c>
      <c r="BA611" s="41" t="e">
        <f>+VLOOKUP($Z611,[4]!Temporalidad[[nombre]:[Columna1]],7,0)</f>
        <v>#REF!</v>
      </c>
      <c r="BB611" s="41" t="e">
        <f>+VLOOKUP($B611,[4]!Tipo_Gráfico[#Data],2,0)</f>
        <v>#REF!</v>
      </c>
      <c r="BC611" s="36" t="str">
        <f t="shared" si="442"/>
        <v>Servicio de Impuestos Internos , Ministerio de Hacienda, Chile</v>
      </c>
      <c r="BD611" s="35" t="e">
        <f>+VLOOKUP($AA611,[4]!unidad_medida[[nombre]:[Columna1]],2,0)</f>
        <v>#REF!</v>
      </c>
      <c r="BE611" s="40" t="str">
        <f t="shared" si="438"/>
        <v>No Aplica</v>
      </c>
      <c r="BF611" s="40" t="str">
        <f t="shared" si="438"/>
        <v>No Aplica</v>
      </c>
      <c r="BG611" s="40" t="str">
        <f t="shared" si="438"/>
        <v>No Aplica</v>
      </c>
      <c r="BH611" s="41" t="e">
        <f>+VLOOKUP($AP611,[4]!Responsables[#Data],3,0)</f>
        <v>#REF!</v>
      </c>
      <c r="BI611" s="41" t="e">
        <f>+VLOOKUP($AA611,[4]!unidad_medida[[nombre]:[Columna1]],5,0)</f>
        <v>#REF!</v>
      </c>
    </row>
    <row r="612" spans="1:61" ht="24" x14ac:dyDescent="0.35">
      <c r="A612" s="58" t="s">
        <v>250</v>
      </c>
      <c r="B612" s="58" t="s">
        <v>251</v>
      </c>
      <c r="C612" s="59">
        <v>4.4000000000000004</v>
      </c>
      <c r="D612" s="19">
        <f t="shared" si="439"/>
        <v>140</v>
      </c>
      <c r="E612" s="20" t="s">
        <v>237</v>
      </c>
      <c r="F612" s="21"/>
      <c r="G612" s="22"/>
      <c r="H612" s="22"/>
      <c r="I612" s="24">
        <v>100111004</v>
      </c>
      <c r="J612" s="23" t="s">
        <v>48</v>
      </c>
      <c r="K612" s="22"/>
      <c r="L612" s="22"/>
      <c r="M612" s="22"/>
      <c r="N612" s="22"/>
      <c r="O612" s="22"/>
      <c r="P612" s="53" t="str">
        <f t="shared" si="444"/>
        <v>Número de Empresas y Ventas del Sector Agrícola en cultivos de  Cebada según la Categoría de Tamaño Específica del Servicio de Impuestos Internos de Chile para el Año 2020 (USD)</v>
      </c>
      <c r="Q612" s="20" t="str">
        <f t="shared" si="445"/>
        <v>Informe 4</v>
      </c>
      <c r="R612" s="49" t="s">
        <v>163</v>
      </c>
      <c r="S612" s="50">
        <f t="shared" si="446"/>
        <v>100111004</v>
      </c>
      <c r="T612" s="28"/>
      <c r="U612" s="28"/>
      <c r="V612" s="28"/>
      <c r="W612" s="28"/>
      <c r="X612" s="28"/>
      <c r="Y612" s="28"/>
      <c r="Z612" s="25"/>
      <c r="AA612" s="29"/>
      <c r="AB612" s="30" t="str">
        <f t="shared" si="440"/>
        <v>Chile</v>
      </c>
      <c r="AC612" s="31" t="str">
        <f t="shared" si="440"/>
        <v>Año 2020</v>
      </c>
      <c r="AD612" s="32" t="str">
        <f t="shared" si="440"/>
        <v>Múltiples</v>
      </c>
      <c r="AE612" s="30" t="str">
        <f t="shared" si="440"/>
        <v>Ventas</v>
      </c>
      <c r="AG612" s="33" t="str">
        <f t="shared" si="434"/>
        <v>Informe 4</v>
      </c>
      <c r="AH612" s="34" t="str">
        <f t="shared" si="443"/>
        <v>Ventas Estimadas Agricultura</v>
      </c>
      <c r="AI612" s="34" t="str">
        <f t="shared" si="443"/>
        <v>Ventas estimadas de empresas dedicadas a agricultura y/o ganadería</v>
      </c>
      <c r="AJ612" s="34" t="str">
        <f t="shared" si="435"/>
        <v>Número de Empresas y Ventas del Sector Agrícola en cultivos de  Cebada según la Categoría de Tamaño Específica del Servicio de Impuestos Internos de Chile para el Año 2020 (USD)</v>
      </c>
      <c r="AK612" s="35" t="str">
        <f t="shared" si="441"/>
        <v>Año 2020</v>
      </c>
      <c r="AL612" s="34" t="str">
        <f t="shared" si="441"/>
        <v>venta estimada, empresas en agricultura, cultivos, actividad económica, agricultura, ganadería</v>
      </c>
      <c r="AM612" s="36">
        <f t="shared" si="436"/>
        <v>0</v>
      </c>
      <c r="AN612" s="44" t="str">
        <f t="shared" si="437"/>
        <v>CHL</v>
      </c>
      <c r="AO612" s="44" t="str">
        <f t="shared" si="437"/>
        <v>País</v>
      </c>
      <c r="AP612" s="34" t="str">
        <f t="shared" si="437"/>
        <v>Número de Empleados de las empresas dedicadas a una actividad económica asociada a la agricultura o la ganadería, según tamaño de la empresa.</v>
      </c>
      <c r="AQ612" s="45">
        <f t="shared" si="437"/>
        <v>44324</v>
      </c>
      <c r="AR612" s="36" t="str">
        <f t="shared" si="437"/>
        <v>Español</v>
      </c>
      <c r="AS612" s="36" t="str">
        <f t="shared" si="437"/>
        <v>Naty</v>
      </c>
      <c r="AT612" s="40" t="str">
        <f t="shared" si="437"/>
        <v>No Aplica</v>
      </c>
      <c r="AU612" s="40" t="str">
        <f t="shared" si="437"/>
        <v>No Aplica</v>
      </c>
      <c r="AV612" s="40" t="str">
        <f t="shared" si="437"/>
        <v>No Aplica</v>
      </c>
      <c r="AW612" s="35">
        <f t="shared" si="437"/>
        <v>100117006</v>
      </c>
      <c r="AX612" s="41" t="e">
        <f t="shared" si="437"/>
        <v>#REF!</v>
      </c>
      <c r="AY612" s="46" t="str">
        <f t="shared" si="437"/>
        <v>Fruta</v>
      </c>
      <c r="AZ612" s="40">
        <f t="shared" si="437"/>
        <v>38</v>
      </c>
      <c r="BA612" s="41" t="e">
        <f>+VLOOKUP($Z612,[4]!Temporalidad[[nombre]:[Columna1]],7,0)</f>
        <v>#REF!</v>
      </c>
      <c r="BB612" s="41" t="e">
        <f>+VLOOKUP($B612,[4]!Tipo_Gráfico[#Data],2,0)</f>
        <v>#REF!</v>
      </c>
      <c r="BC612" s="36" t="str">
        <f t="shared" si="442"/>
        <v>Servicio de Impuestos Internos , Ministerio de Hacienda, Chile</v>
      </c>
      <c r="BD612" s="35" t="e">
        <f>+VLOOKUP($AA612,[4]!unidad_medida[[nombre]:[Columna1]],2,0)</f>
        <v>#REF!</v>
      </c>
      <c r="BE612" s="40" t="str">
        <f t="shared" si="438"/>
        <v>No Aplica</v>
      </c>
      <c r="BF612" s="40" t="str">
        <f t="shared" si="438"/>
        <v>No Aplica</v>
      </c>
      <c r="BG612" s="40" t="str">
        <f t="shared" si="438"/>
        <v>No Aplica</v>
      </c>
      <c r="BH612" s="41" t="e">
        <f>+VLOOKUP($AP612,[4]!Responsables[#Data],3,0)</f>
        <v>#REF!</v>
      </c>
      <c r="BI612" s="41" t="e">
        <f>+VLOOKUP($AA612,[4]!unidad_medida[[nombre]:[Columna1]],5,0)</f>
        <v>#REF!</v>
      </c>
    </row>
    <row r="613" spans="1:61" ht="24" x14ac:dyDescent="0.35">
      <c r="A613" s="58" t="s">
        <v>250</v>
      </c>
      <c r="B613" s="58" t="s">
        <v>251</v>
      </c>
      <c r="C613" s="59">
        <v>4.4000000000000004</v>
      </c>
      <c r="D613" s="19">
        <f t="shared" si="439"/>
        <v>141</v>
      </c>
      <c r="E613" s="20" t="s">
        <v>237</v>
      </c>
      <c r="F613" s="21"/>
      <c r="G613" s="22"/>
      <c r="H613" s="22"/>
      <c r="I613" s="24">
        <v>100111005</v>
      </c>
      <c r="J613" s="23" t="s">
        <v>48</v>
      </c>
      <c r="K613" s="22"/>
      <c r="L613" s="22"/>
      <c r="M613" s="22"/>
      <c r="N613" s="22"/>
      <c r="O613" s="22"/>
      <c r="P613" s="53" t="str">
        <f t="shared" si="444"/>
        <v>Número de Empresas y Ventas del Sector Agrícola en cultivos de  Avena según la Categoría de Tamaño Específica del Servicio de Impuestos Internos de Chile para el Año 2020 (USD)</v>
      </c>
      <c r="Q613" s="20" t="str">
        <f t="shared" si="445"/>
        <v>Informe 4</v>
      </c>
      <c r="R613" s="49" t="s">
        <v>165</v>
      </c>
      <c r="S613" s="50">
        <f t="shared" si="446"/>
        <v>100111005</v>
      </c>
      <c r="T613" s="28"/>
      <c r="U613" s="28"/>
      <c r="V613" s="28"/>
      <c r="W613" s="28"/>
      <c r="X613" s="28"/>
      <c r="Y613" s="28"/>
      <c r="Z613" s="25"/>
      <c r="AA613" s="29"/>
      <c r="AB613" s="30" t="str">
        <f t="shared" si="440"/>
        <v>Chile</v>
      </c>
      <c r="AC613" s="31" t="str">
        <f t="shared" si="440"/>
        <v>Año 2020</v>
      </c>
      <c r="AD613" s="32" t="str">
        <f t="shared" si="440"/>
        <v>Múltiples</v>
      </c>
      <c r="AE613" s="30" t="str">
        <f t="shared" si="440"/>
        <v>Ventas</v>
      </c>
      <c r="AG613" s="33" t="str">
        <f t="shared" si="434"/>
        <v>Informe 4</v>
      </c>
      <c r="AH613" s="34" t="str">
        <f t="shared" si="443"/>
        <v>Ventas Estimadas Agricultura</v>
      </c>
      <c r="AI613" s="34" t="str">
        <f t="shared" si="443"/>
        <v>Ventas estimadas de empresas dedicadas a agricultura y/o ganadería</v>
      </c>
      <c r="AJ613" s="34" t="str">
        <f t="shared" si="435"/>
        <v>Número de Empresas y Ventas del Sector Agrícola en cultivos de  Avena según la Categoría de Tamaño Específica del Servicio de Impuestos Internos de Chile para el Año 2020 (USD)</v>
      </c>
      <c r="AK613" s="35" t="str">
        <f t="shared" si="441"/>
        <v>Año 2020</v>
      </c>
      <c r="AL613" s="34" t="str">
        <f t="shared" si="441"/>
        <v>venta estimada, empresas en agricultura, cultivos, actividad económica, agricultura, ganadería</v>
      </c>
      <c r="AM613" s="36">
        <f t="shared" si="436"/>
        <v>0</v>
      </c>
      <c r="AN613" s="44" t="str">
        <f t="shared" si="437"/>
        <v>CHL</v>
      </c>
      <c r="AO613" s="44" t="str">
        <f t="shared" si="437"/>
        <v>País</v>
      </c>
      <c r="AP613" s="34" t="str">
        <f t="shared" si="437"/>
        <v>Número de Empleados de las empresas dedicadas a una actividad económica asociada a la agricultura o la ganadería, según tamaño de la empresa.</v>
      </c>
      <c r="AQ613" s="45">
        <f t="shared" si="437"/>
        <v>44324</v>
      </c>
      <c r="AR613" s="36" t="str">
        <f t="shared" si="437"/>
        <v>Español</v>
      </c>
      <c r="AS613" s="36" t="str">
        <f t="shared" si="437"/>
        <v>Naty</v>
      </c>
      <c r="AT613" s="40" t="str">
        <f t="shared" si="437"/>
        <v>No Aplica</v>
      </c>
      <c r="AU613" s="40" t="str">
        <f t="shared" si="437"/>
        <v>No Aplica</v>
      </c>
      <c r="AV613" s="40" t="str">
        <f t="shared" si="437"/>
        <v>No Aplica</v>
      </c>
      <c r="AW613" s="35">
        <f t="shared" si="437"/>
        <v>100117006</v>
      </c>
      <c r="AX613" s="41" t="e">
        <f t="shared" si="437"/>
        <v>#REF!</v>
      </c>
      <c r="AY613" s="46" t="str">
        <f t="shared" si="437"/>
        <v>Fruta</v>
      </c>
      <c r="AZ613" s="40">
        <f t="shared" si="437"/>
        <v>38</v>
      </c>
      <c r="BA613" s="41" t="e">
        <f>+VLOOKUP($Z613,[4]!Temporalidad[[nombre]:[Columna1]],7,0)</f>
        <v>#REF!</v>
      </c>
      <c r="BB613" s="41" t="e">
        <f>+VLOOKUP($B613,[4]!Tipo_Gráfico[#Data],2,0)</f>
        <v>#REF!</v>
      </c>
      <c r="BC613" s="36" t="str">
        <f t="shared" si="442"/>
        <v>Servicio de Impuestos Internos , Ministerio de Hacienda, Chile</v>
      </c>
      <c r="BD613" s="35" t="e">
        <f>+VLOOKUP($AA613,[4]!unidad_medida[[nombre]:[Columna1]],2,0)</f>
        <v>#REF!</v>
      </c>
      <c r="BE613" s="40" t="str">
        <f t="shared" si="438"/>
        <v>No Aplica</v>
      </c>
      <c r="BF613" s="40" t="str">
        <f t="shared" si="438"/>
        <v>No Aplica</v>
      </c>
      <c r="BG613" s="40" t="str">
        <f t="shared" si="438"/>
        <v>No Aplica</v>
      </c>
      <c r="BH613" s="41" t="e">
        <f>+VLOOKUP($AP613,[4]!Responsables[#Data],3,0)</f>
        <v>#REF!</v>
      </c>
      <c r="BI613" s="41" t="e">
        <f>+VLOOKUP($AA613,[4]!unidad_medida[[nombre]:[Columna1]],5,0)</f>
        <v>#REF!</v>
      </c>
    </row>
    <row r="614" spans="1:61" ht="24" x14ac:dyDescent="0.35">
      <c r="A614" s="58" t="s">
        <v>250</v>
      </c>
      <c r="B614" s="58" t="s">
        <v>251</v>
      </c>
      <c r="C614" s="59">
        <v>4.4000000000000004</v>
      </c>
      <c r="D614" s="19">
        <f t="shared" si="439"/>
        <v>142</v>
      </c>
      <c r="E614" s="20" t="s">
        <v>237</v>
      </c>
      <c r="F614" s="21"/>
      <c r="G614" s="22"/>
      <c r="H614" s="22"/>
      <c r="I614" s="24">
        <v>100111011</v>
      </c>
      <c r="J614" s="23" t="s">
        <v>48</v>
      </c>
      <c r="K614" s="22"/>
      <c r="L614" s="22"/>
      <c r="M614" s="22"/>
      <c r="N614" s="22"/>
      <c r="O614" s="22"/>
      <c r="P614" s="53" t="str">
        <f t="shared" si="444"/>
        <v>Número de Empresas y Ventas del Sector Agrícola en cultivos de  Otros cereales según la Categoría de Tamaño Específica del Servicio de Impuestos Internos de Chile para el Año 2020 (USD)</v>
      </c>
      <c r="Q614" s="20" t="str">
        <f t="shared" si="445"/>
        <v>Informe 4</v>
      </c>
      <c r="R614" s="49" t="s">
        <v>167</v>
      </c>
      <c r="S614" s="50">
        <f t="shared" si="446"/>
        <v>100111011</v>
      </c>
      <c r="T614" s="28"/>
      <c r="U614" s="28"/>
      <c r="V614" s="28"/>
      <c r="W614" s="28"/>
      <c r="X614" s="28"/>
      <c r="Y614" s="28"/>
      <c r="Z614" s="25"/>
      <c r="AA614" s="29"/>
      <c r="AB614" s="30" t="str">
        <f t="shared" si="440"/>
        <v>Chile</v>
      </c>
      <c r="AC614" s="31" t="str">
        <f t="shared" si="440"/>
        <v>Año 2020</v>
      </c>
      <c r="AD614" s="32" t="str">
        <f t="shared" si="440"/>
        <v>Múltiples</v>
      </c>
      <c r="AE614" s="30" t="str">
        <f t="shared" si="440"/>
        <v>Ventas</v>
      </c>
      <c r="AG614" s="33" t="str">
        <f t="shared" si="434"/>
        <v>Informe 4</v>
      </c>
      <c r="AH614" s="34" t="str">
        <f t="shared" si="443"/>
        <v>Ventas Estimadas Agricultura</v>
      </c>
      <c r="AI614" s="34" t="str">
        <f t="shared" si="443"/>
        <v>Ventas estimadas de empresas dedicadas a agricultura y/o ganadería</v>
      </c>
      <c r="AJ614" s="34" t="str">
        <f t="shared" si="435"/>
        <v>Número de Empresas y Ventas del Sector Agrícola en cultivos de  Otros cereales según la Categoría de Tamaño Específica del Servicio de Impuestos Internos de Chile para el Año 2020 (USD)</v>
      </c>
      <c r="AK614" s="35" t="str">
        <f t="shared" si="441"/>
        <v>Año 2020</v>
      </c>
      <c r="AL614" s="34" t="str">
        <f t="shared" si="441"/>
        <v>venta estimada, empresas en agricultura, cultivos, actividad económica, agricultura, ganadería</v>
      </c>
      <c r="AM614" s="36">
        <f t="shared" si="436"/>
        <v>0</v>
      </c>
      <c r="AN614" s="44" t="str">
        <f t="shared" si="437"/>
        <v>CHL</v>
      </c>
      <c r="AO614" s="44" t="str">
        <f t="shared" si="437"/>
        <v>País</v>
      </c>
      <c r="AP614" s="34" t="str">
        <f t="shared" si="437"/>
        <v>Número de Empleados de las empresas dedicadas a una actividad económica asociada a la agricultura o la ganadería, según tamaño de la empresa.</v>
      </c>
      <c r="AQ614" s="45">
        <f t="shared" si="437"/>
        <v>44324</v>
      </c>
      <c r="AR614" s="36" t="str">
        <f t="shared" si="437"/>
        <v>Español</v>
      </c>
      <c r="AS614" s="36" t="str">
        <f t="shared" si="437"/>
        <v>Naty</v>
      </c>
      <c r="AT614" s="40" t="str">
        <f t="shared" si="437"/>
        <v>No Aplica</v>
      </c>
      <c r="AU614" s="40" t="str">
        <f t="shared" si="437"/>
        <v>No Aplica</v>
      </c>
      <c r="AV614" s="40" t="str">
        <f t="shared" si="437"/>
        <v>No Aplica</v>
      </c>
      <c r="AW614" s="35">
        <f t="shared" si="437"/>
        <v>100117006</v>
      </c>
      <c r="AX614" s="41" t="e">
        <f t="shared" si="437"/>
        <v>#REF!</v>
      </c>
      <c r="AY614" s="46" t="str">
        <f t="shared" si="437"/>
        <v>Fruta</v>
      </c>
      <c r="AZ614" s="40">
        <f t="shared" si="437"/>
        <v>38</v>
      </c>
      <c r="BA614" s="41" t="e">
        <f>+VLOOKUP($Z614,[4]!Temporalidad[[nombre]:[Columna1]],7,0)</f>
        <v>#REF!</v>
      </c>
      <c r="BB614" s="41" t="e">
        <f>+VLOOKUP($B614,[4]!Tipo_Gráfico[#Data],2,0)</f>
        <v>#REF!</v>
      </c>
      <c r="BC614" s="36" t="str">
        <f t="shared" si="442"/>
        <v>Servicio de Impuestos Internos , Ministerio de Hacienda, Chile</v>
      </c>
      <c r="BD614" s="35" t="e">
        <f>+VLOOKUP($AA614,[4]!unidad_medida[[nombre]:[Columna1]],2,0)</f>
        <v>#REF!</v>
      </c>
      <c r="BE614" s="40" t="str">
        <f t="shared" si="438"/>
        <v>No Aplica</v>
      </c>
      <c r="BF614" s="40" t="str">
        <f t="shared" si="438"/>
        <v>No Aplica</v>
      </c>
      <c r="BG614" s="40" t="str">
        <f t="shared" si="438"/>
        <v>No Aplica</v>
      </c>
      <c r="BH614" s="41" t="e">
        <f>+VLOOKUP($AP614,[4]!Responsables[#Data],3,0)</f>
        <v>#REF!</v>
      </c>
      <c r="BI614" s="41" t="e">
        <f>+VLOOKUP($AA614,[4]!unidad_medida[[nombre]:[Columna1]],5,0)</f>
        <v>#REF!</v>
      </c>
    </row>
    <row r="615" spans="1:61" ht="24" x14ac:dyDescent="0.35">
      <c r="A615" s="58" t="s">
        <v>250</v>
      </c>
      <c r="B615" s="58" t="s">
        <v>251</v>
      </c>
      <c r="C615" s="59">
        <v>4.4000000000000004</v>
      </c>
      <c r="D615" s="19">
        <f t="shared" si="439"/>
        <v>143</v>
      </c>
      <c r="E615" s="20" t="s">
        <v>237</v>
      </c>
      <c r="F615" s="21"/>
      <c r="G615" s="22"/>
      <c r="H615" s="22"/>
      <c r="I615" s="24">
        <v>100112046</v>
      </c>
      <c r="J615" s="23" t="s">
        <v>48</v>
      </c>
      <c r="K615" s="22"/>
      <c r="L615" s="22"/>
      <c r="M615" s="22"/>
      <c r="N615" s="22"/>
      <c r="O615" s="22"/>
      <c r="P615" s="53" t="str">
        <f t="shared" si="444"/>
        <v>Número de Empresas y Ventas del Sector Agrícola en cultivos de  Hortalizas y melones según la Categoría de Tamaño Específica del Servicio de Impuestos Internos de Chile para el Año 2020 (USD)</v>
      </c>
      <c r="Q615" s="20" t="str">
        <f t="shared" si="445"/>
        <v>Informe 4</v>
      </c>
      <c r="R615" s="49" t="s">
        <v>169</v>
      </c>
      <c r="S615" s="50">
        <f t="shared" si="446"/>
        <v>100112046</v>
      </c>
      <c r="T615" s="28"/>
      <c r="U615" s="28"/>
      <c r="V615" s="28"/>
      <c r="W615" s="28"/>
      <c r="X615" s="28"/>
      <c r="Y615" s="28"/>
      <c r="Z615" s="25"/>
      <c r="AA615" s="29"/>
      <c r="AB615" s="30" t="str">
        <f t="shared" si="440"/>
        <v>Chile</v>
      </c>
      <c r="AC615" s="31" t="str">
        <f t="shared" si="440"/>
        <v>Año 2020</v>
      </c>
      <c r="AD615" s="32" t="str">
        <f t="shared" si="440"/>
        <v>Múltiples</v>
      </c>
      <c r="AE615" s="30" t="str">
        <f t="shared" si="440"/>
        <v>Ventas</v>
      </c>
      <c r="AG615" s="33" t="str">
        <f t="shared" si="434"/>
        <v>Informe 4</v>
      </c>
      <c r="AH615" s="34" t="str">
        <f t="shared" si="443"/>
        <v>Ventas Estimadas Agricultura</v>
      </c>
      <c r="AI615" s="34" t="str">
        <f t="shared" si="443"/>
        <v>Ventas estimadas de empresas dedicadas a agricultura y/o ganadería</v>
      </c>
      <c r="AJ615" s="34" t="str">
        <f t="shared" si="435"/>
        <v>Número de Empresas y Ventas del Sector Agrícola en cultivos de  Hortalizas y melones según la Categoría de Tamaño Específica del Servicio de Impuestos Internos de Chile para el Año 2020 (USD)</v>
      </c>
      <c r="AK615" s="35" t="str">
        <f t="shared" si="441"/>
        <v>Año 2020</v>
      </c>
      <c r="AL615" s="34" t="str">
        <f t="shared" si="441"/>
        <v>venta estimada, empresas en agricultura, cultivos, actividad económica, agricultura, ganadería</v>
      </c>
      <c r="AM615" s="36">
        <f t="shared" si="436"/>
        <v>0</v>
      </c>
      <c r="AN615" s="44" t="str">
        <f t="shared" si="437"/>
        <v>CHL</v>
      </c>
      <c r="AO615" s="44" t="str">
        <f t="shared" si="437"/>
        <v>País</v>
      </c>
      <c r="AP615" s="34" t="str">
        <f t="shared" si="437"/>
        <v>Número de Empleados de las empresas dedicadas a una actividad económica asociada a la agricultura o la ganadería, según tamaño de la empresa.</v>
      </c>
      <c r="AQ615" s="45">
        <f t="shared" si="437"/>
        <v>44324</v>
      </c>
      <c r="AR615" s="36" t="str">
        <f t="shared" si="437"/>
        <v>Español</v>
      </c>
      <c r="AS615" s="36" t="str">
        <f t="shared" si="437"/>
        <v>Naty</v>
      </c>
      <c r="AT615" s="40" t="str">
        <f t="shared" si="437"/>
        <v>No Aplica</v>
      </c>
      <c r="AU615" s="40" t="str">
        <f t="shared" si="437"/>
        <v>No Aplica</v>
      </c>
      <c r="AV615" s="40" t="str">
        <f t="shared" si="437"/>
        <v>No Aplica</v>
      </c>
      <c r="AW615" s="35">
        <f t="shared" si="437"/>
        <v>100117006</v>
      </c>
      <c r="AX615" s="41" t="e">
        <f t="shared" si="437"/>
        <v>#REF!</v>
      </c>
      <c r="AY615" s="46" t="str">
        <f t="shared" si="437"/>
        <v>Fruta</v>
      </c>
      <c r="AZ615" s="40">
        <f t="shared" si="437"/>
        <v>38</v>
      </c>
      <c r="BA615" s="41" t="e">
        <f>+VLOOKUP($Z615,[4]!Temporalidad[[nombre]:[Columna1]],7,0)</f>
        <v>#REF!</v>
      </c>
      <c r="BB615" s="41" t="e">
        <f>+VLOOKUP($B615,[4]!Tipo_Gráfico[#Data],2,0)</f>
        <v>#REF!</v>
      </c>
      <c r="BC615" s="36" t="str">
        <f t="shared" si="442"/>
        <v>Servicio de Impuestos Internos , Ministerio de Hacienda, Chile</v>
      </c>
      <c r="BD615" s="35" t="e">
        <f>+VLOOKUP($AA615,[4]!unidad_medida[[nombre]:[Columna1]],2,0)</f>
        <v>#REF!</v>
      </c>
      <c r="BE615" s="40" t="str">
        <f t="shared" si="438"/>
        <v>No Aplica</v>
      </c>
      <c r="BF615" s="40" t="str">
        <f t="shared" si="438"/>
        <v>No Aplica</v>
      </c>
      <c r="BG615" s="40" t="str">
        <f t="shared" si="438"/>
        <v>No Aplica</v>
      </c>
      <c r="BH615" s="41" t="e">
        <f>+VLOOKUP($AP615,[4]!Responsables[#Data],3,0)</f>
        <v>#REF!</v>
      </c>
      <c r="BI615" s="41" t="e">
        <f>+VLOOKUP($AA615,[4]!unidad_medida[[nombre]:[Columna1]],5,0)</f>
        <v>#REF!</v>
      </c>
    </row>
    <row r="616" spans="1:61" ht="24" x14ac:dyDescent="0.35">
      <c r="A616" s="58" t="s">
        <v>250</v>
      </c>
      <c r="B616" s="58" t="s">
        <v>251</v>
      </c>
      <c r="C616" s="59">
        <v>4.4000000000000004</v>
      </c>
      <c r="D616" s="19">
        <f t="shared" si="439"/>
        <v>144</v>
      </c>
      <c r="E616" s="20" t="s">
        <v>237</v>
      </c>
      <c r="F616" s="21"/>
      <c r="G616" s="22"/>
      <c r="H616" s="22"/>
      <c r="I616" s="24">
        <v>100113001</v>
      </c>
      <c r="J616" s="23" t="s">
        <v>48</v>
      </c>
      <c r="K616" s="22"/>
      <c r="L616" s="22"/>
      <c r="M616" s="22"/>
      <c r="N616" s="22"/>
      <c r="O616" s="22"/>
      <c r="P616" s="53" t="str">
        <f t="shared" si="444"/>
        <v>Número de Empresas y Ventas del Sector Agrícola en cultivos de  Lupino según la Categoría de Tamaño Específica del Servicio de Impuestos Internos de Chile para el Año 2020 (USD)</v>
      </c>
      <c r="Q616" s="20" t="str">
        <f t="shared" si="445"/>
        <v>Informe 4</v>
      </c>
      <c r="R616" s="49" t="s">
        <v>171</v>
      </c>
      <c r="S616" s="50">
        <f t="shared" si="446"/>
        <v>100113001</v>
      </c>
      <c r="T616" s="28"/>
      <c r="U616" s="28"/>
      <c r="V616" s="28"/>
      <c r="W616" s="28"/>
      <c r="X616" s="28"/>
      <c r="Y616" s="28"/>
      <c r="Z616" s="25"/>
      <c r="AA616" s="29"/>
      <c r="AB616" s="30" t="str">
        <f t="shared" si="440"/>
        <v>Chile</v>
      </c>
      <c r="AC616" s="31" t="str">
        <f t="shared" si="440"/>
        <v>Año 2020</v>
      </c>
      <c r="AD616" s="32" t="str">
        <f t="shared" si="440"/>
        <v>Múltiples</v>
      </c>
      <c r="AE616" s="30" t="str">
        <f t="shared" si="440"/>
        <v>Ventas</v>
      </c>
      <c r="AG616" s="33" t="str">
        <f t="shared" si="434"/>
        <v>Informe 4</v>
      </c>
      <c r="AH616" s="34" t="str">
        <f t="shared" si="443"/>
        <v>Ventas Estimadas Agricultura</v>
      </c>
      <c r="AI616" s="34" t="str">
        <f t="shared" si="443"/>
        <v>Ventas estimadas de empresas dedicadas a agricultura y/o ganadería</v>
      </c>
      <c r="AJ616" s="34" t="str">
        <f t="shared" si="435"/>
        <v>Número de Empresas y Ventas del Sector Agrícola en cultivos de  Lupino según la Categoría de Tamaño Específica del Servicio de Impuestos Internos de Chile para el Año 2020 (USD)</v>
      </c>
      <c r="AK616" s="35" t="str">
        <f t="shared" si="441"/>
        <v>Año 2020</v>
      </c>
      <c r="AL616" s="34" t="str">
        <f t="shared" si="441"/>
        <v>venta estimada, empresas en agricultura, cultivos, actividad económica, agricultura, ganadería</v>
      </c>
      <c r="AM616" s="36">
        <f t="shared" si="436"/>
        <v>0</v>
      </c>
      <c r="AN616" s="44" t="str">
        <f t="shared" si="437"/>
        <v>CHL</v>
      </c>
      <c r="AO616" s="44" t="str">
        <f t="shared" si="437"/>
        <v>País</v>
      </c>
      <c r="AP616" s="34" t="str">
        <f t="shared" si="437"/>
        <v>Número de Empleados de las empresas dedicadas a una actividad económica asociada a la agricultura o la ganadería, según tamaño de la empresa.</v>
      </c>
      <c r="AQ616" s="45">
        <f t="shared" si="437"/>
        <v>44324</v>
      </c>
      <c r="AR616" s="36" t="str">
        <f t="shared" si="437"/>
        <v>Español</v>
      </c>
      <c r="AS616" s="36" t="str">
        <f t="shared" si="437"/>
        <v>Naty</v>
      </c>
      <c r="AT616" s="40" t="str">
        <f t="shared" si="437"/>
        <v>No Aplica</v>
      </c>
      <c r="AU616" s="40" t="str">
        <f t="shared" si="437"/>
        <v>No Aplica</v>
      </c>
      <c r="AV616" s="40" t="str">
        <f t="shared" si="437"/>
        <v>No Aplica</v>
      </c>
      <c r="AW616" s="35">
        <f t="shared" si="437"/>
        <v>100117006</v>
      </c>
      <c r="AX616" s="41" t="e">
        <f t="shared" si="437"/>
        <v>#REF!</v>
      </c>
      <c r="AY616" s="46" t="str">
        <f t="shared" si="437"/>
        <v>Fruta</v>
      </c>
      <c r="AZ616" s="40">
        <f t="shared" si="437"/>
        <v>38</v>
      </c>
      <c r="BA616" s="41" t="e">
        <f>+VLOOKUP($Z616,[4]!Temporalidad[[nombre]:[Columna1]],7,0)</f>
        <v>#REF!</v>
      </c>
      <c r="BB616" s="41" t="e">
        <f>+VLOOKUP($B616,[4]!Tipo_Gráfico[#Data],2,0)</f>
        <v>#REF!</v>
      </c>
      <c r="BC616" s="36" t="str">
        <f t="shared" si="442"/>
        <v>Servicio de Impuestos Internos , Ministerio de Hacienda, Chile</v>
      </c>
      <c r="BD616" s="35" t="e">
        <f>+VLOOKUP($AA616,[4]!unidad_medida[[nombre]:[Columna1]],2,0)</f>
        <v>#REF!</v>
      </c>
      <c r="BE616" s="40" t="str">
        <f t="shared" si="438"/>
        <v>No Aplica</v>
      </c>
      <c r="BF616" s="40" t="str">
        <f t="shared" si="438"/>
        <v>No Aplica</v>
      </c>
      <c r="BG616" s="40" t="str">
        <f t="shared" si="438"/>
        <v>No Aplica</v>
      </c>
      <c r="BH616" s="41" t="e">
        <f>+VLOOKUP($AP616,[4]!Responsables[#Data],3,0)</f>
        <v>#REF!</v>
      </c>
      <c r="BI616" s="41" t="e">
        <f>+VLOOKUP($AA616,[4]!unidad_medida[[nombre]:[Columna1]],5,0)</f>
        <v>#REF!</v>
      </c>
    </row>
    <row r="617" spans="1:61" ht="24" x14ac:dyDescent="0.35">
      <c r="A617" s="58" t="s">
        <v>250</v>
      </c>
      <c r="B617" s="58" t="s">
        <v>251</v>
      </c>
      <c r="C617" s="59">
        <v>4.4000000000000004</v>
      </c>
      <c r="D617" s="19">
        <f t="shared" si="439"/>
        <v>145</v>
      </c>
      <c r="E617" s="20" t="s">
        <v>237</v>
      </c>
      <c r="F617" s="21"/>
      <c r="G617" s="22"/>
      <c r="H617" s="22"/>
      <c r="I617" s="24">
        <v>100113002</v>
      </c>
      <c r="J617" s="23" t="s">
        <v>48</v>
      </c>
      <c r="K617" s="22"/>
      <c r="L617" s="22"/>
      <c r="M617" s="22"/>
      <c r="N617" s="22"/>
      <c r="O617" s="22"/>
      <c r="P617" s="53" t="str">
        <f t="shared" si="444"/>
        <v>Número de Empresas y Ventas del Sector Agrícola en cultivos de  Semillas de Maravilla según la Categoría de Tamaño Específica del Servicio de Impuestos Internos de Chile para el Año 2020 (USD)</v>
      </c>
      <c r="Q617" s="20" t="str">
        <f t="shared" si="445"/>
        <v>Informe 4</v>
      </c>
      <c r="R617" s="49" t="s">
        <v>173</v>
      </c>
      <c r="S617" s="50">
        <f t="shared" si="446"/>
        <v>100113002</v>
      </c>
      <c r="T617" s="28"/>
      <c r="U617" s="28"/>
      <c r="V617" s="28"/>
      <c r="W617" s="28"/>
      <c r="X617" s="28"/>
      <c r="Y617" s="28"/>
      <c r="Z617" s="25"/>
      <c r="AA617" s="29"/>
      <c r="AB617" s="30" t="str">
        <f t="shared" si="440"/>
        <v>Chile</v>
      </c>
      <c r="AC617" s="31" t="str">
        <f t="shared" si="440"/>
        <v>Año 2020</v>
      </c>
      <c r="AD617" s="32" t="str">
        <f t="shared" si="440"/>
        <v>Múltiples</v>
      </c>
      <c r="AE617" s="30" t="str">
        <f t="shared" si="440"/>
        <v>Ventas</v>
      </c>
      <c r="AG617" s="33" t="str">
        <f t="shared" si="434"/>
        <v>Informe 4</v>
      </c>
      <c r="AH617" s="34" t="str">
        <f t="shared" si="443"/>
        <v>Ventas Estimadas Agricultura</v>
      </c>
      <c r="AI617" s="34" t="str">
        <f t="shared" si="443"/>
        <v>Ventas estimadas de empresas dedicadas a agricultura y/o ganadería</v>
      </c>
      <c r="AJ617" s="34" t="str">
        <f t="shared" si="435"/>
        <v>Número de Empresas y Ventas del Sector Agrícola en cultivos de  Semillas de Maravilla según la Categoría de Tamaño Específica del Servicio de Impuestos Internos de Chile para el Año 2020 (USD)</v>
      </c>
      <c r="AK617" s="35" t="str">
        <f t="shared" si="441"/>
        <v>Año 2020</v>
      </c>
      <c r="AL617" s="34" t="str">
        <f t="shared" si="441"/>
        <v>venta estimada, empresas en agricultura, cultivos, actividad económica, agricultura, ganadería</v>
      </c>
      <c r="AM617" s="36">
        <f t="shared" si="436"/>
        <v>0</v>
      </c>
      <c r="AN617" s="44" t="str">
        <f t="shared" si="437"/>
        <v>CHL</v>
      </c>
      <c r="AO617" s="44" t="str">
        <f t="shared" si="437"/>
        <v>País</v>
      </c>
      <c r="AP617" s="34" t="str">
        <f t="shared" si="437"/>
        <v>Número de Empleados de las empresas dedicadas a una actividad económica asociada a la agricultura o la ganadería, según tamaño de la empresa.</v>
      </c>
      <c r="AQ617" s="45">
        <f t="shared" si="437"/>
        <v>44324</v>
      </c>
      <c r="AR617" s="36" t="str">
        <f t="shared" si="437"/>
        <v>Español</v>
      </c>
      <c r="AS617" s="36" t="str">
        <f t="shared" si="437"/>
        <v>Naty</v>
      </c>
      <c r="AT617" s="40" t="str">
        <f t="shared" si="437"/>
        <v>No Aplica</v>
      </c>
      <c r="AU617" s="40" t="str">
        <f t="shared" si="437"/>
        <v>No Aplica</v>
      </c>
      <c r="AV617" s="40" t="str">
        <f t="shared" si="437"/>
        <v>No Aplica</v>
      </c>
      <c r="AW617" s="35">
        <f t="shared" si="437"/>
        <v>100117006</v>
      </c>
      <c r="AX617" s="41" t="e">
        <f t="shared" si="437"/>
        <v>#REF!</v>
      </c>
      <c r="AY617" s="46" t="str">
        <f t="shared" si="437"/>
        <v>Fruta</v>
      </c>
      <c r="AZ617" s="40">
        <f t="shared" si="437"/>
        <v>38</v>
      </c>
      <c r="BA617" s="41" t="e">
        <f>+VLOOKUP($Z617,[4]!Temporalidad[[nombre]:[Columna1]],7,0)</f>
        <v>#REF!</v>
      </c>
      <c r="BB617" s="41" t="e">
        <f>+VLOOKUP($B617,[4]!Tipo_Gráfico[#Data],2,0)</f>
        <v>#REF!</v>
      </c>
      <c r="BC617" s="36" t="str">
        <f t="shared" si="442"/>
        <v>Servicio de Impuestos Internos , Ministerio de Hacienda, Chile</v>
      </c>
      <c r="BD617" s="35" t="e">
        <f>+VLOOKUP($AA617,[4]!unidad_medida[[nombre]:[Columna1]],2,0)</f>
        <v>#REF!</v>
      </c>
      <c r="BE617" s="40" t="str">
        <f t="shared" si="438"/>
        <v>No Aplica</v>
      </c>
      <c r="BF617" s="40" t="str">
        <f t="shared" si="438"/>
        <v>No Aplica</v>
      </c>
      <c r="BG617" s="40" t="str">
        <f t="shared" si="438"/>
        <v>No Aplica</v>
      </c>
      <c r="BH617" s="41" t="e">
        <f>+VLOOKUP($AP617,[4]!Responsables[#Data],3,0)</f>
        <v>#REF!</v>
      </c>
      <c r="BI617" s="41" t="e">
        <f>+VLOOKUP($AA617,[4]!unidad_medida[[nombre]:[Columna1]],5,0)</f>
        <v>#REF!</v>
      </c>
    </row>
    <row r="618" spans="1:61" ht="24" x14ac:dyDescent="0.35">
      <c r="A618" s="58" t="s">
        <v>250</v>
      </c>
      <c r="B618" s="58" t="s">
        <v>251</v>
      </c>
      <c r="C618" s="59">
        <v>4.4000000000000004</v>
      </c>
      <c r="D618" s="19">
        <f t="shared" si="439"/>
        <v>146</v>
      </c>
      <c r="E618" s="20" t="s">
        <v>237</v>
      </c>
      <c r="F618" s="21"/>
      <c r="G618" s="22"/>
      <c r="H618" s="22"/>
      <c r="I618" s="24">
        <v>100113003</v>
      </c>
      <c r="J618" s="23" t="s">
        <v>48</v>
      </c>
      <c r="K618" s="22"/>
      <c r="L618" s="22"/>
      <c r="M618" s="22"/>
      <c r="N618" s="22"/>
      <c r="O618" s="22"/>
      <c r="P618" s="53" t="str">
        <f t="shared" si="444"/>
        <v>Número de Empresas y Ventas del Sector Agrícola en cultivos de  Semillas de Raps según la Categoría de Tamaño Específica del Servicio de Impuestos Internos de Chile para el Año 2020 (USD)</v>
      </c>
      <c r="Q618" s="20" t="str">
        <f t="shared" si="445"/>
        <v>Informe 4</v>
      </c>
      <c r="R618" s="49" t="s">
        <v>175</v>
      </c>
      <c r="S618" s="50">
        <f t="shared" si="446"/>
        <v>100113003</v>
      </c>
      <c r="T618" s="28"/>
      <c r="U618" s="28"/>
      <c r="V618" s="28"/>
      <c r="W618" s="28"/>
      <c r="X618" s="28"/>
      <c r="Y618" s="28"/>
      <c r="Z618" s="25"/>
      <c r="AA618" s="29"/>
      <c r="AB618" s="30" t="str">
        <f t="shared" si="440"/>
        <v>Chile</v>
      </c>
      <c r="AC618" s="31" t="str">
        <f t="shared" si="440"/>
        <v>Año 2020</v>
      </c>
      <c r="AD618" s="32" t="str">
        <f t="shared" si="440"/>
        <v>Múltiples</v>
      </c>
      <c r="AE618" s="30" t="str">
        <f t="shared" si="440"/>
        <v>Ventas</v>
      </c>
      <c r="AG618" s="33" t="str">
        <f t="shared" si="434"/>
        <v>Informe 4</v>
      </c>
      <c r="AH618" s="34" t="str">
        <f t="shared" si="443"/>
        <v>Ventas Estimadas Agricultura</v>
      </c>
      <c r="AI618" s="34" t="str">
        <f t="shared" si="443"/>
        <v>Ventas estimadas de empresas dedicadas a agricultura y/o ganadería</v>
      </c>
      <c r="AJ618" s="34" t="str">
        <f t="shared" si="435"/>
        <v>Número de Empresas y Ventas del Sector Agrícola en cultivos de  Semillas de Raps según la Categoría de Tamaño Específica del Servicio de Impuestos Internos de Chile para el Año 2020 (USD)</v>
      </c>
      <c r="AK618" s="35" t="str">
        <f t="shared" si="441"/>
        <v>Año 2020</v>
      </c>
      <c r="AL618" s="34" t="str">
        <f t="shared" si="441"/>
        <v>venta estimada, empresas en agricultura, cultivos, actividad económica, agricultura, ganadería</v>
      </c>
      <c r="AM618" s="36">
        <f t="shared" si="436"/>
        <v>0</v>
      </c>
      <c r="AN618" s="44" t="str">
        <f t="shared" ref="AN618:AZ629" si="447">+AN617</f>
        <v>CHL</v>
      </c>
      <c r="AO618" s="44" t="str">
        <f t="shared" si="447"/>
        <v>País</v>
      </c>
      <c r="AP618" s="34" t="str">
        <f t="shared" si="447"/>
        <v>Número de Empleados de las empresas dedicadas a una actividad económica asociada a la agricultura o la ganadería, según tamaño de la empresa.</v>
      </c>
      <c r="AQ618" s="45">
        <f t="shared" si="447"/>
        <v>44324</v>
      </c>
      <c r="AR618" s="36" t="str">
        <f t="shared" si="447"/>
        <v>Español</v>
      </c>
      <c r="AS618" s="36" t="str">
        <f t="shared" si="447"/>
        <v>Naty</v>
      </c>
      <c r="AT618" s="40" t="str">
        <f t="shared" si="447"/>
        <v>No Aplica</v>
      </c>
      <c r="AU618" s="40" t="str">
        <f t="shared" si="447"/>
        <v>No Aplica</v>
      </c>
      <c r="AV618" s="40" t="str">
        <f t="shared" si="447"/>
        <v>No Aplica</v>
      </c>
      <c r="AW618" s="35">
        <f t="shared" si="447"/>
        <v>100117006</v>
      </c>
      <c r="AX618" s="41" t="e">
        <f t="shared" si="447"/>
        <v>#REF!</v>
      </c>
      <c r="AY618" s="46" t="str">
        <f t="shared" si="447"/>
        <v>Fruta</v>
      </c>
      <c r="AZ618" s="40">
        <f t="shared" si="447"/>
        <v>38</v>
      </c>
      <c r="BA618" s="41" t="e">
        <f>+VLOOKUP($Z618,[4]!Temporalidad[[nombre]:[Columna1]],7,0)</f>
        <v>#REF!</v>
      </c>
      <c r="BB618" s="41" t="e">
        <f>+VLOOKUP($B618,[4]!Tipo_Gráfico[#Data],2,0)</f>
        <v>#REF!</v>
      </c>
      <c r="BC618" s="36" t="str">
        <f t="shared" si="442"/>
        <v>Servicio de Impuestos Internos , Ministerio de Hacienda, Chile</v>
      </c>
      <c r="BD618" s="35" t="e">
        <f>+VLOOKUP($AA618,[4]!unidad_medida[[nombre]:[Columna1]],2,0)</f>
        <v>#REF!</v>
      </c>
      <c r="BE618" s="40" t="str">
        <f t="shared" ref="BE618:BG629" si="448">+BE617</f>
        <v>No Aplica</v>
      </c>
      <c r="BF618" s="40" t="str">
        <f t="shared" si="448"/>
        <v>No Aplica</v>
      </c>
      <c r="BG618" s="40" t="str">
        <f t="shared" si="448"/>
        <v>No Aplica</v>
      </c>
      <c r="BH618" s="41" t="e">
        <f>+VLOOKUP($AP618,[4]!Responsables[#Data],3,0)</f>
        <v>#REF!</v>
      </c>
      <c r="BI618" s="41" t="e">
        <f>+VLOOKUP($AA618,[4]!unidad_medida[[nombre]:[Columna1]],5,0)</f>
        <v>#REF!</v>
      </c>
    </row>
    <row r="619" spans="1:61" ht="24" x14ac:dyDescent="0.35">
      <c r="A619" s="58" t="s">
        <v>250</v>
      </c>
      <c r="B619" s="58" t="s">
        <v>251</v>
      </c>
      <c r="C619" s="59">
        <v>4.4000000000000004</v>
      </c>
      <c r="D619" s="19">
        <f t="shared" si="439"/>
        <v>147</v>
      </c>
      <c r="E619" s="20" t="s">
        <v>237</v>
      </c>
      <c r="F619" s="21"/>
      <c r="G619" s="22"/>
      <c r="H619" s="22"/>
      <c r="I619" s="24">
        <v>100113004</v>
      </c>
      <c r="J619" s="23" t="s">
        <v>48</v>
      </c>
      <c r="K619" s="22"/>
      <c r="L619" s="22"/>
      <c r="M619" s="22"/>
      <c r="N619" s="22"/>
      <c r="O619" s="22"/>
      <c r="P619" s="53" t="str">
        <f t="shared" si="444"/>
        <v>Número de Empresas y Ventas del Sector Agrícola en cultivos de  Remolacha azucarera según la Categoría de Tamaño Específica del Servicio de Impuestos Internos de Chile para el Año 2020 (USD)</v>
      </c>
      <c r="Q619" s="20" t="str">
        <f t="shared" si="445"/>
        <v>Informe 4</v>
      </c>
      <c r="R619" s="49" t="s">
        <v>177</v>
      </c>
      <c r="S619" s="50">
        <f t="shared" si="446"/>
        <v>100113004</v>
      </c>
      <c r="T619" s="28"/>
      <c r="U619" s="28"/>
      <c r="V619" s="28"/>
      <c r="W619" s="28"/>
      <c r="X619" s="28"/>
      <c r="Y619" s="28"/>
      <c r="Z619" s="25"/>
      <c r="AA619" s="29"/>
      <c r="AB619" s="30" t="str">
        <f t="shared" ref="AB619:AE629" si="449">+AB618</f>
        <v>Chile</v>
      </c>
      <c r="AC619" s="31" t="str">
        <f t="shared" si="449"/>
        <v>Año 2020</v>
      </c>
      <c r="AD619" s="32" t="str">
        <f t="shared" si="449"/>
        <v>Múltiples</v>
      </c>
      <c r="AE619" s="30" t="str">
        <f t="shared" si="449"/>
        <v>Ventas</v>
      </c>
      <c r="AG619" s="33" t="str">
        <f t="shared" si="434"/>
        <v>Informe 4</v>
      </c>
      <c r="AH619" s="34" t="str">
        <f t="shared" si="443"/>
        <v>Ventas Estimadas Agricultura</v>
      </c>
      <c r="AI619" s="34" t="str">
        <f t="shared" si="443"/>
        <v>Ventas estimadas de empresas dedicadas a agricultura y/o ganadería</v>
      </c>
      <c r="AJ619" s="34" t="str">
        <f t="shared" si="435"/>
        <v>Número de Empresas y Ventas del Sector Agrícola en cultivos de  Remolacha azucarera según la Categoría de Tamaño Específica del Servicio de Impuestos Internos de Chile para el Año 2020 (USD)</v>
      </c>
      <c r="AK619" s="35" t="str">
        <f t="shared" ref="AK619:AL629" si="450">+AK618</f>
        <v>Año 2020</v>
      </c>
      <c r="AL619" s="34" t="str">
        <f t="shared" si="450"/>
        <v>venta estimada, empresas en agricultura, cultivos, actividad económica, agricultura, ganadería</v>
      </c>
      <c r="AM619" s="36">
        <f t="shared" si="436"/>
        <v>0</v>
      </c>
      <c r="AN619" s="44" t="str">
        <f t="shared" si="447"/>
        <v>CHL</v>
      </c>
      <c r="AO619" s="44" t="str">
        <f t="shared" si="447"/>
        <v>País</v>
      </c>
      <c r="AP619" s="34" t="str">
        <f t="shared" si="447"/>
        <v>Número de Empleados de las empresas dedicadas a una actividad económica asociada a la agricultura o la ganadería, según tamaño de la empresa.</v>
      </c>
      <c r="AQ619" s="45">
        <f t="shared" si="447"/>
        <v>44324</v>
      </c>
      <c r="AR619" s="36" t="str">
        <f t="shared" si="447"/>
        <v>Español</v>
      </c>
      <c r="AS619" s="36" t="str">
        <f t="shared" si="447"/>
        <v>Naty</v>
      </c>
      <c r="AT619" s="40" t="str">
        <f t="shared" si="447"/>
        <v>No Aplica</v>
      </c>
      <c r="AU619" s="40" t="str">
        <f t="shared" si="447"/>
        <v>No Aplica</v>
      </c>
      <c r="AV619" s="40" t="str">
        <f t="shared" si="447"/>
        <v>No Aplica</v>
      </c>
      <c r="AW619" s="35">
        <f t="shared" si="447"/>
        <v>100117006</v>
      </c>
      <c r="AX619" s="41" t="e">
        <f t="shared" si="447"/>
        <v>#REF!</v>
      </c>
      <c r="AY619" s="46" t="str">
        <f t="shared" si="447"/>
        <v>Fruta</v>
      </c>
      <c r="AZ619" s="40">
        <f t="shared" si="447"/>
        <v>38</v>
      </c>
      <c r="BA619" s="41" t="e">
        <f>+VLOOKUP($Z619,[4]!Temporalidad[[nombre]:[Columna1]],7,0)</f>
        <v>#REF!</v>
      </c>
      <c r="BB619" s="41" t="e">
        <f>+VLOOKUP($B619,[4]!Tipo_Gráfico[#Data],2,0)</f>
        <v>#REF!</v>
      </c>
      <c r="BC619" s="36" t="str">
        <f t="shared" si="442"/>
        <v>Servicio de Impuestos Internos , Ministerio de Hacienda, Chile</v>
      </c>
      <c r="BD619" s="35" t="e">
        <f>+VLOOKUP($AA619,[4]!unidad_medida[[nombre]:[Columna1]],2,0)</f>
        <v>#REF!</v>
      </c>
      <c r="BE619" s="40" t="str">
        <f t="shared" si="448"/>
        <v>No Aplica</v>
      </c>
      <c r="BF619" s="40" t="str">
        <f t="shared" si="448"/>
        <v>No Aplica</v>
      </c>
      <c r="BG619" s="40" t="str">
        <f t="shared" si="448"/>
        <v>No Aplica</v>
      </c>
      <c r="BH619" s="41" t="e">
        <f>+VLOOKUP($AP619,[4]!Responsables[#Data],3,0)</f>
        <v>#REF!</v>
      </c>
      <c r="BI619" s="41" t="e">
        <f>+VLOOKUP($AA619,[4]!unidad_medida[[nombre]:[Columna1]],5,0)</f>
        <v>#REF!</v>
      </c>
    </row>
    <row r="620" spans="1:61" ht="24" x14ac:dyDescent="0.35">
      <c r="A620" s="58" t="s">
        <v>250</v>
      </c>
      <c r="B620" s="58" t="s">
        <v>251</v>
      </c>
      <c r="C620" s="59">
        <v>4.4000000000000004</v>
      </c>
      <c r="D620" s="19">
        <f t="shared" si="439"/>
        <v>148</v>
      </c>
      <c r="E620" s="20" t="s">
        <v>237</v>
      </c>
      <c r="F620" s="21"/>
      <c r="G620" s="22"/>
      <c r="H620" s="22"/>
      <c r="I620" s="24">
        <v>100113005</v>
      </c>
      <c r="J620" s="23" t="s">
        <v>48</v>
      </c>
      <c r="K620" s="22"/>
      <c r="L620" s="22"/>
      <c r="M620" s="22"/>
      <c r="N620" s="22"/>
      <c r="O620" s="22"/>
      <c r="P620" s="53" t="str">
        <f t="shared" si="444"/>
        <v>Número de Empresas y Ventas del Sector Agrícola en cultivos de  Tabaco según la Categoría de Tamaño Específica del Servicio de Impuestos Internos de Chile para el Año 2020 (USD)</v>
      </c>
      <c r="Q620" s="20" t="str">
        <f t="shared" si="445"/>
        <v>Informe 4</v>
      </c>
      <c r="R620" s="49" t="s">
        <v>179</v>
      </c>
      <c r="S620" s="50">
        <f t="shared" si="446"/>
        <v>100113005</v>
      </c>
      <c r="T620" s="28"/>
      <c r="U620" s="28"/>
      <c r="V620" s="28"/>
      <c r="W620" s="28"/>
      <c r="X620" s="28"/>
      <c r="Y620" s="28"/>
      <c r="Z620" s="25"/>
      <c r="AA620" s="29"/>
      <c r="AB620" s="30" t="str">
        <f t="shared" si="449"/>
        <v>Chile</v>
      </c>
      <c r="AC620" s="31" t="str">
        <f t="shared" si="449"/>
        <v>Año 2020</v>
      </c>
      <c r="AD620" s="32" t="str">
        <f t="shared" si="449"/>
        <v>Múltiples</v>
      </c>
      <c r="AE620" s="30" t="str">
        <f t="shared" si="449"/>
        <v>Ventas</v>
      </c>
      <c r="AG620" s="33" t="str">
        <f t="shared" si="434"/>
        <v>Informe 4</v>
      </c>
      <c r="AH620" s="34" t="str">
        <f t="shared" si="443"/>
        <v>Ventas Estimadas Agricultura</v>
      </c>
      <c r="AI620" s="34" t="str">
        <f t="shared" si="443"/>
        <v>Ventas estimadas de empresas dedicadas a agricultura y/o ganadería</v>
      </c>
      <c r="AJ620" s="34" t="str">
        <f t="shared" si="435"/>
        <v>Número de Empresas y Ventas del Sector Agrícola en cultivos de  Tabaco según la Categoría de Tamaño Específica del Servicio de Impuestos Internos de Chile para el Año 2020 (USD)</v>
      </c>
      <c r="AK620" s="35" t="str">
        <f t="shared" si="450"/>
        <v>Año 2020</v>
      </c>
      <c r="AL620" s="34" t="str">
        <f t="shared" si="450"/>
        <v>venta estimada, empresas en agricultura, cultivos, actividad económica, agricultura, ganadería</v>
      </c>
      <c r="AM620" s="36">
        <f t="shared" si="436"/>
        <v>0</v>
      </c>
      <c r="AN620" s="44" t="str">
        <f t="shared" si="447"/>
        <v>CHL</v>
      </c>
      <c r="AO620" s="44" t="str">
        <f t="shared" si="447"/>
        <v>País</v>
      </c>
      <c r="AP620" s="34" t="str">
        <f t="shared" si="447"/>
        <v>Número de Empleados de las empresas dedicadas a una actividad económica asociada a la agricultura o la ganadería, según tamaño de la empresa.</v>
      </c>
      <c r="AQ620" s="45">
        <f t="shared" si="447"/>
        <v>44324</v>
      </c>
      <c r="AR620" s="36" t="str">
        <f t="shared" si="447"/>
        <v>Español</v>
      </c>
      <c r="AS620" s="36" t="str">
        <f t="shared" si="447"/>
        <v>Naty</v>
      </c>
      <c r="AT620" s="40" t="str">
        <f t="shared" si="447"/>
        <v>No Aplica</v>
      </c>
      <c r="AU620" s="40" t="str">
        <f t="shared" si="447"/>
        <v>No Aplica</v>
      </c>
      <c r="AV620" s="40" t="str">
        <f t="shared" si="447"/>
        <v>No Aplica</v>
      </c>
      <c r="AW620" s="35">
        <f t="shared" si="447"/>
        <v>100117006</v>
      </c>
      <c r="AX620" s="41" t="e">
        <f t="shared" si="447"/>
        <v>#REF!</v>
      </c>
      <c r="AY620" s="46" t="str">
        <f t="shared" si="447"/>
        <v>Fruta</v>
      </c>
      <c r="AZ620" s="40">
        <f t="shared" si="447"/>
        <v>38</v>
      </c>
      <c r="BA620" s="41" t="e">
        <f>+VLOOKUP($Z620,[4]!Temporalidad[[nombre]:[Columna1]],7,0)</f>
        <v>#REF!</v>
      </c>
      <c r="BB620" s="41" t="e">
        <f>+VLOOKUP($B620,[4]!Tipo_Gráfico[#Data],2,0)</f>
        <v>#REF!</v>
      </c>
      <c r="BC620" s="36" t="str">
        <f t="shared" si="442"/>
        <v>Servicio de Impuestos Internos , Ministerio de Hacienda, Chile</v>
      </c>
      <c r="BD620" s="35" t="e">
        <f>+VLOOKUP($AA620,[4]!unidad_medida[[nombre]:[Columna1]],2,0)</f>
        <v>#REF!</v>
      </c>
      <c r="BE620" s="40" t="str">
        <f t="shared" si="448"/>
        <v>No Aplica</v>
      </c>
      <c r="BF620" s="40" t="str">
        <f t="shared" si="448"/>
        <v>No Aplica</v>
      </c>
      <c r="BG620" s="40" t="str">
        <f t="shared" si="448"/>
        <v>No Aplica</v>
      </c>
      <c r="BH620" s="41" t="e">
        <f>+VLOOKUP($AP620,[4]!Responsables[#Data],3,0)</f>
        <v>#REF!</v>
      </c>
      <c r="BI620" s="41" t="e">
        <f>+VLOOKUP($AA620,[4]!unidad_medida[[nombre]:[Columna1]],5,0)</f>
        <v>#REF!</v>
      </c>
    </row>
    <row r="621" spans="1:61" ht="24" x14ac:dyDescent="0.35">
      <c r="A621" s="58" t="s">
        <v>250</v>
      </c>
      <c r="B621" s="58" t="s">
        <v>251</v>
      </c>
      <c r="C621" s="59">
        <v>4.4000000000000004</v>
      </c>
      <c r="D621" s="19">
        <f t="shared" si="439"/>
        <v>149</v>
      </c>
      <c r="E621" s="20" t="s">
        <v>237</v>
      </c>
      <c r="F621" s="21"/>
      <c r="G621" s="22"/>
      <c r="H621" s="22"/>
      <c r="I621" s="24">
        <v>100114001</v>
      </c>
      <c r="J621" s="23" t="s">
        <v>48</v>
      </c>
      <c r="K621" s="22"/>
      <c r="L621" s="22"/>
      <c r="M621" s="22"/>
      <c r="N621" s="22"/>
      <c r="O621" s="22"/>
      <c r="P621" s="53" t="str">
        <f t="shared" si="444"/>
        <v>Número de Empresas y Ventas del Sector Agrícola en cultivos de  Papas según la Categoría de Tamaño Específica del Servicio de Impuestos Internos de Chile para el Año 2020 (USD)</v>
      </c>
      <c r="Q621" s="20" t="str">
        <f t="shared" si="445"/>
        <v>Informe 4</v>
      </c>
      <c r="R621" s="49" t="s">
        <v>181</v>
      </c>
      <c r="S621" s="50">
        <f t="shared" si="446"/>
        <v>100114001</v>
      </c>
      <c r="T621" s="28"/>
      <c r="U621" s="28"/>
      <c r="V621" s="28"/>
      <c r="W621" s="28"/>
      <c r="X621" s="28"/>
      <c r="Y621" s="28"/>
      <c r="Z621" s="25"/>
      <c r="AA621" s="29"/>
      <c r="AB621" s="30" t="str">
        <f t="shared" si="449"/>
        <v>Chile</v>
      </c>
      <c r="AC621" s="31" t="str">
        <f t="shared" si="449"/>
        <v>Año 2020</v>
      </c>
      <c r="AD621" s="32" t="str">
        <f t="shared" si="449"/>
        <v>Múltiples</v>
      </c>
      <c r="AE621" s="30" t="str">
        <f t="shared" si="449"/>
        <v>Ventas</v>
      </c>
      <c r="AG621" s="33" t="str">
        <f t="shared" si="434"/>
        <v>Informe 4</v>
      </c>
      <c r="AH621" s="34" t="str">
        <f t="shared" si="443"/>
        <v>Ventas Estimadas Agricultura</v>
      </c>
      <c r="AI621" s="34" t="str">
        <f t="shared" si="443"/>
        <v>Ventas estimadas de empresas dedicadas a agricultura y/o ganadería</v>
      </c>
      <c r="AJ621" s="34" t="str">
        <f t="shared" si="435"/>
        <v>Número de Empresas y Ventas del Sector Agrícola en cultivos de  Papas según la Categoría de Tamaño Específica del Servicio de Impuestos Internos de Chile para el Año 2020 (USD)</v>
      </c>
      <c r="AK621" s="35" t="str">
        <f t="shared" si="450"/>
        <v>Año 2020</v>
      </c>
      <c r="AL621" s="34" t="str">
        <f t="shared" si="450"/>
        <v>venta estimada, empresas en agricultura, cultivos, actividad económica, agricultura, ganadería</v>
      </c>
      <c r="AM621" s="36">
        <f t="shared" si="436"/>
        <v>0</v>
      </c>
      <c r="AN621" s="44" t="str">
        <f t="shared" si="447"/>
        <v>CHL</v>
      </c>
      <c r="AO621" s="44" t="str">
        <f t="shared" si="447"/>
        <v>País</v>
      </c>
      <c r="AP621" s="34" t="str">
        <f t="shared" si="447"/>
        <v>Número de Empleados de las empresas dedicadas a una actividad económica asociada a la agricultura o la ganadería, según tamaño de la empresa.</v>
      </c>
      <c r="AQ621" s="45">
        <f t="shared" si="447"/>
        <v>44324</v>
      </c>
      <c r="AR621" s="36" t="str">
        <f t="shared" si="447"/>
        <v>Español</v>
      </c>
      <c r="AS621" s="36" t="str">
        <f t="shared" si="447"/>
        <v>Naty</v>
      </c>
      <c r="AT621" s="40" t="str">
        <f t="shared" si="447"/>
        <v>No Aplica</v>
      </c>
      <c r="AU621" s="40" t="str">
        <f t="shared" si="447"/>
        <v>No Aplica</v>
      </c>
      <c r="AV621" s="40" t="str">
        <f t="shared" si="447"/>
        <v>No Aplica</v>
      </c>
      <c r="AW621" s="35">
        <f t="shared" si="447"/>
        <v>100117006</v>
      </c>
      <c r="AX621" s="41" t="e">
        <f t="shared" si="447"/>
        <v>#REF!</v>
      </c>
      <c r="AY621" s="46" t="str">
        <f t="shared" si="447"/>
        <v>Fruta</v>
      </c>
      <c r="AZ621" s="40">
        <f t="shared" si="447"/>
        <v>38</v>
      </c>
      <c r="BA621" s="41" t="e">
        <f>+VLOOKUP($Z621,[4]!Temporalidad[[nombre]:[Columna1]],7,0)</f>
        <v>#REF!</v>
      </c>
      <c r="BB621" s="41" t="e">
        <f>+VLOOKUP($B621,[4]!Tipo_Gráfico[#Data],2,0)</f>
        <v>#REF!</v>
      </c>
      <c r="BC621" s="36" t="str">
        <f t="shared" si="442"/>
        <v>Servicio de Impuestos Internos , Ministerio de Hacienda, Chile</v>
      </c>
      <c r="BD621" s="35" t="e">
        <f>+VLOOKUP($AA621,[4]!unidad_medida[[nombre]:[Columna1]],2,0)</f>
        <v>#REF!</v>
      </c>
      <c r="BE621" s="40" t="str">
        <f t="shared" si="448"/>
        <v>No Aplica</v>
      </c>
      <c r="BF621" s="40" t="str">
        <f t="shared" si="448"/>
        <v>No Aplica</v>
      </c>
      <c r="BG621" s="40" t="str">
        <f t="shared" si="448"/>
        <v>No Aplica</v>
      </c>
      <c r="BH621" s="41" t="e">
        <f>+VLOOKUP($AP621,[4]!Responsables[#Data],3,0)</f>
        <v>#REF!</v>
      </c>
      <c r="BI621" s="41" t="e">
        <f>+VLOOKUP($AA621,[4]!unidad_medida[[nombre]:[Columna1]],5,0)</f>
        <v>#REF!</v>
      </c>
    </row>
    <row r="622" spans="1:61" ht="24" x14ac:dyDescent="0.35">
      <c r="A622" s="58" t="s">
        <v>250</v>
      </c>
      <c r="B622" s="58" t="s">
        <v>251</v>
      </c>
      <c r="C622" s="59">
        <v>4.4000000000000004</v>
      </c>
      <c r="D622" s="19">
        <f t="shared" si="439"/>
        <v>150</v>
      </c>
      <c r="E622" s="20" t="s">
        <v>237</v>
      </c>
      <c r="F622" s="21"/>
      <c r="G622" s="22"/>
      <c r="H622" s="22"/>
      <c r="I622" s="24">
        <v>100114002</v>
      </c>
      <c r="J622" s="23" t="s">
        <v>48</v>
      </c>
      <c r="K622" s="22"/>
      <c r="L622" s="22"/>
      <c r="M622" s="22"/>
      <c r="N622" s="22"/>
      <c r="O622" s="22"/>
      <c r="P622" s="53" t="str">
        <f t="shared" si="444"/>
        <v>Número de Empresas y Ventas del Sector Agrícola en cultivos de  Camotes según la Categoría de Tamaño Específica del Servicio de Impuestos Internos de Chile para el Año 2020 (USD)</v>
      </c>
      <c r="Q622" s="20" t="str">
        <f t="shared" si="445"/>
        <v>Informe 4</v>
      </c>
      <c r="R622" s="49" t="s">
        <v>183</v>
      </c>
      <c r="S622" s="50">
        <f t="shared" si="446"/>
        <v>100114002</v>
      </c>
      <c r="T622" s="28"/>
      <c r="U622" s="28"/>
      <c r="V622" s="28"/>
      <c r="W622" s="28"/>
      <c r="X622" s="28"/>
      <c r="Y622" s="28"/>
      <c r="Z622" s="25"/>
      <c r="AA622" s="29"/>
      <c r="AB622" s="30" t="str">
        <f t="shared" si="449"/>
        <v>Chile</v>
      </c>
      <c r="AC622" s="31" t="str">
        <f t="shared" si="449"/>
        <v>Año 2020</v>
      </c>
      <c r="AD622" s="32" t="str">
        <f t="shared" si="449"/>
        <v>Múltiples</v>
      </c>
      <c r="AE622" s="30" t="str">
        <f t="shared" si="449"/>
        <v>Ventas</v>
      </c>
      <c r="AG622" s="33" t="str">
        <f t="shared" si="434"/>
        <v>Informe 4</v>
      </c>
      <c r="AH622" s="34" t="str">
        <f t="shared" ref="AH622:AI629" si="451">+AH621</f>
        <v>Ventas Estimadas Agricultura</v>
      </c>
      <c r="AI622" s="34" t="str">
        <f t="shared" si="451"/>
        <v>Ventas estimadas de empresas dedicadas a agricultura y/o ganadería</v>
      </c>
      <c r="AJ622" s="34" t="str">
        <f t="shared" si="435"/>
        <v>Número de Empresas y Ventas del Sector Agrícola en cultivos de  Camotes según la Categoría de Tamaño Específica del Servicio de Impuestos Internos de Chile para el Año 2020 (USD)</v>
      </c>
      <c r="AK622" s="35" t="str">
        <f t="shared" si="450"/>
        <v>Año 2020</v>
      </c>
      <c r="AL622" s="34" t="str">
        <f t="shared" si="450"/>
        <v>venta estimada, empresas en agricultura, cultivos, actividad económica, agricultura, ganadería</v>
      </c>
      <c r="AM622" s="36">
        <f t="shared" si="436"/>
        <v>0</v>
      </c>
      <c r="AN622" s="44" t="str">
        <f t="shared" si="447"/>
        <v>CHL</v>
      </c>
      <c r="AO622" s="44" t="str">
        <f t="shared" si="447"/>
        <v>País</v>
      </c>
      <c r="AP622" s="34" t="str">
        <f t="shared" si="447"/>
        <v>Número de Empleados de las empresas dedicadas a una actividad económica asociada a la agricultura o la ganadería, según tamaño de la empresa.</v>
      </c>
      <c r="AQ622" s="45">
        <f t="shared" si="447"/>
        <v>44324</v>
      </c>
      <c r="AR622" s="36" t="str">
        <f t="shared" si="447"/>
        <v>Español</v>
      </c>
      <c r="AS622" s="36" t="str">
        <f t="shared" si="447"/>
        <v>Naty</v>
      </c>
      <c r="AT622" s="40" t="str">
        <f t="shared" si="447"/>
        <v>No Aplica</v>
      </c>
      <c r="AU622" s="40" t="str">
        <f t="shared" si="447"/>
        <v>No Aplica</v>
      </c>
      <c r="AV622" s="40" t="str">
        <f t="shared" si="447"/>
        <v>No Aplica</v>
      </c>
      <c r="AW622" s="35">
        <f t="shared" si="447"/>
        <v>100117006</v>
      </c>
      <c r="AX622" s="41" t="e">
        <f t="shared" si="447"/>
        <v>#REF!</v>
      </c>
      <c r="AY622" s="46" t="str">
        <f t="shared" si="447"/>
        <v>Fruta</v>
      </c>
      <c r="AZ622" s="40">
        <f t="shared" si="447"/>
        <v>38</v>
      </c>
      <c r="BA622" s="41" t="e">
        <f>+VLOOKUP($Z622,[4]!Temporalidad[[nombre]:[Columna1]],7,0)</f>
        <v>#REF!</v>
      </c>
      <c r="BB622" s="41" t="e">
        <f>+VLOOKUP($B622,[4]!Tipo_Gráfico[#Data],2,0)</f>
        <v>#REF!</v>
      </c>
      <c r="BC622" s="36" t="str">
        <f t="shared" si="442"/>
        <v>Servicio de Impuestos Internos , Ministerio de Hacienda, Chile</v>
      </c>
      <c r="BD622" s="35" t="e">
        <f>+VLOOKUP($AA622,[4]!unidad_medida[[nombre]:[Columna1]],2,0)</f>
        <v>#REF!</v>
      </c>
      <c r="BE622" s="40" t="str">
        <f t="shared" si="448"/>
        <v>No Aplica</v>
      </c>
      <c r="BF622" s="40" t="str">
        <f t="shared" si="448"/>
        <v>No Aplica</v>
      </c>
      <c r="BG622" s="40" t="str">
        <f t="shared" si="448"/>
        <v>No Aplica</v>
      </c>
      <c r="BH622" s="41" t="e">
        <f>+VLOOKUP($AP622,[4]!Responsables[#Data],3,0)</f>
        <v>#REF!</v>
      </c>
      <c r="BI622" s="41" t="e">
        <f>+VLOOKUP($AA622,[4]!unidad_medida[[nombre]:[Columna1]],5,0)</f>
        <v>#REF!</v>
      </c>
    </row>
    <row r="623" spans="1:61" ht="24" x14ac:dyDescent="0.35">
      <c r="A623" s="58" t="s">
        <v>250</v>
      </c>
      <c r="B623" s="58" t="s">
        <v>251</v>
      </c>
      <c r="C623" s="59">
        <v>4.4000000000000004</v>
      </c>
      <c r="D623" s="19">
        <f t="shared" si="439"/>
        <v>151</v>
      </c>
      <c r="E623" s="20" t="s">
        <v>237</v>
      </c>
      <c r="F623" s="21"/>
      <c r="G623" s="22"/>
      <c r="H623" s="22"/>
      <c r="I623" s="24">
        <v>100114015</v>
      </c>
      <c r="J623" s="23" t="s">
        <v>48</v>
      </c>
      <c r="K623" s="22"/>
      <c r="L623" s="22"/>
      <c r="M623" s="22"/>
      <c r="N623" s="22"/>
      <c r="O623" s="22"/>
      <c r="P623" s="53" t="str">
        <f t="shared" si="444"/>
        <v>Número de Empresas y Ventas del Sector Agrícola en cultivos de  Otros tubérculos según la Categoría de Tamaño Específica del Servicio de Impuestos Internos de Chile para el Año 2020 (USD)</v>
      </c>
      <c r="Q623" s="20" t="str">
        <f t="shared" si="445"/>
        <v>Informe 4</v>
      </c>
      <c r="R623" s="49" t="s">
        <v>185</v>
      </c>
      <c r="S623" s="50">
        <f t="shared" si="446"/>
        <v>100114015</v>
      </c>
      <c r="T623" s="28"/>
      <c r="U623" s="28"/>
      <c r="V623" s="28"/>
      <c r="W623" s="28"/>
      <c r="X623" s="28"/>
      <c r="Y623" s="28"/>
      <c r="Z623" s="25"/>
      <c r="AA623" s="29"/>
      <c r="AB623" s="30" t="str">
        <f t="shared" si="449"/>
        <v>Chile</v>
      </c>
      <c r="AC623" s="31" t="str">
        <f t="shared" si="449"/>
        <v>Año 2020</v>
      </c>
      <c r="AD623" s="32" t="str">
        <f t="shared" si="449"/>
        <v>Múltiples</v>
      </c>
      <c r="AE623" s="30" t="str">
        <f t="shared" si="449"/>
        <v>Ventas</v>
      </c>
      <c r="AG623" s="33" t="str">
        <f t="shared" si="434"/>
        <v>Informe 4</v>
      </c>
      <c r="AH623" s="34" t="str">
        <f t="shared" si="451"/>
        <v>Ventas Estimadas Agricultura</v>
      </c>
      <c r="AI623" s="34" t="str">
        <f t="shared" si="451"/>
        <v>Ventas estimadas de empresas dedicadas a agricultura y/o ganadería</v>
      </c>
      <c r="AJ623" s="34" t="str">
        <f t="shared" si="435"/>
        <v>Número de Empresas y Ventas del Sector Agrícola en cultivos de  Otros tubérculos según la Categoría de Tamaño Específica del Servicio de Impuestos Internos de Chile para el Año 2020 (USD)</v>
      </c>
      <c r="AK623" s="35" t="str">
        <f t="shared" si="450"/>
        <v>Año 2020</v>
      </c>
      <c r="AL623" s="34" t="str">
        <f t="shared" si="450"/>
        <v>venta estimada, empresas en agricultura, cultivos, actividad económica, agricultura, ganadería</v>
      </c>
      <c r="AM623" s="36">
        <f t="shared" si="436"/>
        <v>0</v>
      </c>
      <c r="AN623" s="44" t="str">
        <f t="shared" si="447"/>
        <v>CHL</v>
      </c>
      <c r="AO623" s="44" t="str">
        <f t="shared" si="447"/>
        <v>País</v>
      </c>
      <c r="AP623" s="34" t="str">
        <f t="shared" si="447"/>
        <v>Número de Empleados de las empresas dedicadas a una actividad económica asociada a la agricultura o la ganadería, según tamaño de la empresa.</v>
      </c>
      <c r="AQ623" s="45">
        <f t="shared" si="447"/>
        <v>44324</v>
      </c>
      <c r="AR623" s="36" t="str">
        <f t="shared" si="447"/>
        <v>Español</v>
      </c>
      <c r="AS623" s="36" t="str">
        <f t="shared" si="447"/>
        <v>Naty</v>
      </c>
      <c r="AT623" s="40" t="str">
        <f t="shared" si="447"/>
        <v>No Aplica</v>
      </c>
      <c r="AU623" s="40" t="str">
        <f t="shared" si="447"/>
        <v>No Aplica</v>
      </c>
      <c r="AV623" s="40" t="str">
        <f t="shared" si="447"/>
        <v>No Aplica</v>
      </c>
      <c r="AW623" s="35">
        <f t="shared" si="447"/>
        <v>100117006</v>
      </c>
      <c r="AX623" s="41" t="e">
        <f t="shared" si="447"/>
        <v>#REF!</v>
      </c>
      <c r="AY623" s="46" t="str">
        <f t="shared" si="447"/>
        <v>Fruta</v>
      </c>
      <c r="AZ623" s="40">
        <f t="shared" si="447"/>
        <v>38</v>
      </c>
      <c r="BA623" s="41" t="e">
        <f>+VLOOKUP($Z623,[4]!Temporalidad[[nombre]:[Columna1]],7,0)</f>
        <v>#REF!</v>
      </c>
      <c r="BB623" s="41" t="e">
        <f>+VLOOKUP($B623,[4]!Tipo_Gráfico[#Data],2,0)</f>
        <v>#REF!</v>
      </c>
      <c r="BC623" s="36" t="str">
        <f t="shared" si="442"/>
        <v>Servicio de Impuestos Internos , Ministerio de Hacienda, Chile</v>
      </c>
      <c r="BD623" s="35" t="e">
        <f>+VLOOKUP($AA623,[4]!unidad_medida[[nombre]:[Columna1]],2,0)</f>
        <v>#REF!</v>
      </c>
      <c r="BE623" s="40" t="str">
        <f t="shared" si="448"/>
        <v>No Aplica</v>
      </c>
      <c r="BF623" s="40" t="str">
        <f t="shared" si="448"/>
        <v>No Aplica</v>
      </c>
      <c r="BG623" s="40" t="str">
        <f t="shared" si="448"/>
        <v>No Aplica</v>
      </c>
      <c r="BH623" s="41" t="e">
        <f>+VLOOKUP($AP623,[4]!Responsables[#Data],3,0)</f>
        <v>#REF!</v>
      </c>
      <c r="BI623" s="41" t="e">
        <f>+VLOOKUP($AA623,[4]!unidad_medida[[nombre]:[Columna1]],5,0)</f>
        <v>#REF!</v>
      </c>
    </row>
    <row r="624" spans="1:61" ht="24" x14ac:dyDescent="0.35">
      <c r="A624" s="58" t="s">
        <v>250</v>
      </c>
      <c r="B624" s="58" t="s">
        <v>251</v>
      </c>
      <c r="C624" s="59">
        <v>4.4000000000000004</v>
      </c>
      <c r="D624" s="19">
        <f t="shared" si="439"/>
        <v>152</v>
      </c>
      <c r="E624" s="20" t="s">
        <v>237</v>
      </c>
      <c r="F624" s="21"/>
      <c r="G624" s="22"/>
      <c r="H624" s="22"/>
      <c r="I624" s="24">
        <v>100115001</v>
      </c>
      <c r="J624" s="23" t="s">
        <v>48</v>
      </c>
      <c r="K624" s="22"/>
      <c r="L624" s="22"/>
      <c r="M624" s="22"/>
      <c r="N624" s="22"/>
      <c r="O624" s="22"/>
      <c r="P624" s="53" t="str">
        <f t="shared" si="444"/>
        <v>Número de Empresas y Ventas del Sector Agrícola en cultivos de  Semillas de hortalizas según la Categoría de Tamaño Específica del Servicio de Impuestos Internos de Chile para el Año 2020 (USD)</v>
      </c>
      <c r="Q624" s="20" t="str">
        <f t="shared" si="445"/>
        <v>Informe 4</v>
      </c>
      <c r="R624" s="49" t="s">
        <v>187</v>
      </c>
      <c r="S624" s="50">
        <f t="shared" si="446"/>
        <v>100115001</v>
      </c>
      <c r="T624" s="28"/>
      <c r="U624" s="28"/>
      <c r="V624" s="28"/>
      <c r="W624" s="28"/>
      <c r="X624" s="28"/>
      <c r="Y624" s="28"/>
      <c r="Z624" s="25"/>
      <c r="AA624" s="29"/>
      <c r="AB624" s="30" t="str">
        <f t="shared" si="449"/>
        <v>Chile</v>
      </c>
      <c r="AC624" s="31" t="str">
        <f t="shared" si="449"/>
        <v>Año 2020</v>
      </c>
      <c r="AD624" s="32" t="str">
        <f t="shared" si="449"/>
        <v>Múltiples</v>
      </c>
      <c r="AE624" s="30" t="str">
        <f t="shared" si="449"/>
        <v>Ventas</v>
      </c>
      <c r="AG624" s="33" t="str">
        <f t="shared" si="434"/>
        <v>Informe 4</v>
      </c>
      <c r="AH624" s="34" t="str">
        <f t="shared" si="451"/>
        <v>Ventas Estimadas Agricultura</v>
      </c>
      <c r="AI624" s="34" t="str">
        <f t="shared" si="451"/>
        <v>Ventas estimadas de empresas dedicadas a agricultura y/o ganadería</v>
      </c>
      <c r="AJ624" s="34" t="str">
        <f t="shared" si="435"/>
        <v>Número de Empresas y Ventas del Sector Agrícola en cultivos de  Semillas de hortalizas según la Categoría de Tamaño Específica del Servicio de Impuestos Internos de Chile para el Año 2020 (USD)</v>
      </c>
      <c r="AK624" s="35" t="str">
        <f t="shared" si="450"/>
        <v>Año 2020</v>
      </c>
      <c r="AL624" s="34" t="str">
        <f t="shared" si="450"/>
        <v>venta estimada, empresas en agricultura, cultivos, actividad económica, agricultura, ganadería</v>
      </c>
      <c r="AM624" s="36">
        <f t="shared" si="436"/>
        <v>0</v>
      </c>
      <c r="AN624" s="44" t="str">
        <f t="shared" si="447"/>
        <v>CHL</v>
      </c>
      <c r="AO624" s="44" t="str">
        <f t="shared" si="447"/>
        <v>País</v>
      </c>
      <c r="AP624" s="34" t="str">
        <f t="shared" si="447"/>
        <v>Número de Empleados de las empresas dedicadas a una actividad económica asociada a la agricultura o la ganadería, según tamaño de la empresa.</v>
      </c>
      <c r="AQ624" s="45">
        <f t="shared" si="447"/>
        <v>44324</v>
      </c>
      <c r="AR624" s="36" t="str">
        <f t="shared" si="447"/>
        <v>Español</v>
      </c>
      <c r="AS624" s="36" t="str">
        <f t="shared" si="447"/>
        <v>Naty</v>
      </c>
      <c r="AT624" s="40" t="str">
        <f t="shared" si="447"/>
        <v>No Aplica</v>
      </c>
      <c r="AU624" s="40" t="str">
        <f t="shared" si="447"/>
        <v>No Aplica</v>
      </c>
      <c r="AV624" s="40" t="str">
        <f t="shared" si="447"/>
        <v>No Aplica</v>
      </c>
      <c r="AW624" s="35">
        <f t="shared" si="447"/>
        <v>100117006</v>
      </c>
      <c r="AX624" s="41" t="e">
        <f t="shared" si="447"/>
        <v>#REF!</v>
      </c>
      <c r="AY624" s="46" t="str">
        <f t="shared" si="447"/>
        <v>Fruta</v>
      </c>
      <c r="AZ624" s="40">
        <f t="shared" si="447"/>
        <v>38</v>
      </c>
      <c r="BA624" s="41" t="e">
        <f>+VLOOKUP($Z624,[4]!Temporalidad[[nombre]:[Columna1]],7,0)</f>
        <v>#REF!</v>
      </c>
      <c r="BB624" s="41" t="e">
        <f>+VLOOKUP($B624,[4]!Tipo_Gráfico[#Data],2,0)</f>
        <v>#REF!</v>
      </c>
      <c r="BC624" s="36" t="str">
        <f t="shared" si="442"/>
        <v>Servicio de Impuestos Internos , Ministerio de Hacienda, Chile</v>
      </c>
      <c r="BD624" s="35" t="e">
        <f>+VLOOKUP($AA624,[4]!unidad_medida[[nombre]:[Columna1]],2,0)</f>
        <v>#REF!</v>
      </c>
      <c r="BE624" s="40" t="str">
        <f t="shared" si="448"/>
        <v>No Aplica</v>
      </c>
      <c r="BF624" s="40" t="str">
        <f t="shared" si="448"/>
        <v>No Aplica</v>
      </c>
      <c r="BG624" s="40" t="str">
        <f t="shared" si="448"/>
        <v>No Aplica</v>
      </c>
      <c r="BH624" s="41" t="e">
        <f>+VLOOKUP($AP624,[4]!Responsables[#Data],3,0)</f>
        <v>#REF!</v>
      </c>
      <c r="BI624" s="41" t="e">
        <f>+VLOOKUP($AA624,[4]!unidad_medida[[nombre]:[Columna1]],5,0)</f>
        <v>#REF!</v>
      </c>
    </row>
    <row r="625" spans="1:61" ht="42" x14ac:dyDescent="0.35">
      <c r="A625" s="58" t="s">
        <v>250</v>
      </c>
      <c r="B625" s="58" t="s">
        <v>251</v>
      </c>
      <c r="C625" s="59">
        <v>4.4000000000000004</v>
      </c>
      <c r="D625" s="19">
        <f t="shared" si="439"/>
        <v>153</v>
      </c>
      <c r="E625" s="20" t="s">
        <v>237</v>
      </c>
      <c r="F625" s="21"/>
      <c r="G625" s="22"/>
      <c r="H625" s="22"/>
      <c r="I625" s="24">
        <v>100115003</v>
      </c>
      <c r="J625" s="23" t="s">
        <v>48</v>
      </c>
      <c r="K625" s="22"/>
      <c r="L625" s="22"/>
      <c r="M625" s="22"/>
      <c r="N625" s="22"/>
      <c r="O625" s="22"/>
      <c r="P625" s="53" t="str">
        <f t="shared" si="444"/>
        <v>Número de Empresas y Ventas del Sector Agrícola en cultivos de  Otras semillas de cereales, legumbres y oleaginosas según la Categoría de Tamaño Específica del Servicio de Impuestos Internos de Chile para el Año 2020 (USD)</v>
      </c>
      <c r="Q625" s="20" t="str">
        <f t="shared" si="445"/>
        <v>Informe 4</v>
      </c>
      <c r="R625" s="49" t="s">
        <v>189</v>
      </c>
      <c r="S625" s="50">
        <f t="shared" si="446"/>
        <v>100115003</v>
      </c>
      <c r="T625" s="28"/>
      <c r="U625" s="28"/>
      <c r="V625" s="28"/>
      <c r="W625" s="28"/>
      <c r="X625" s="28"/>
      <c r="Y625" s="28"/>
      <c r="Z625" s="25"/>
      <c r="AA625" s="29"/>
      <c r="AB625" s="30" t="str">
        <f t="shared" si="449"/>
        <v>Chile</v>
      </c>
      <c r="AC625" s="31" t="str">
        <f t="shared" si="449"/>
        <v>Año 2020</v>
      </c>
      <c r="AD625" s="32" t="str">
        <f t="shared" si="449"/>
        <v>Múltiples</v>
      </c>
      <c r="AE625" s="30" t="str">
        <f t="shared" si="449"/>
        <v>Ventas</v>
      </c>
      <c r="AG625" s="33" t="str">
        <f t="shared" si="434"/>
        <v>Informe 4</v>
      </c>
      <c r="AH625" s="34" t="str">
        <f t="shared" si="451"/>
        <v>Ventas Estimadas Agricultura</v>
      </c>
      <c r="AI625" s="34" t="str">
        <f t="shared" si="451"/>
        <v>Ventas estimadas de empresas dedicadas a agricultura y/o ganadería</v>
      </c>
      <c r="AJ625" s="34" t="str">
        <f t="shared" si="435"/>
        <v>Número de Empresas y Ventas del Sector Agrícola en cultivos de  Otras semillas de cereales, legumbres y oleaginosas según la Categoría de Tamaño Específica del Servicio de Impuestos Internos de Chile para el Año 2020 (USD)</v>
      </c>
      <c r="AK625" s="35" t="str">
        <f t="shared" si="450"/>
        <v>Año 2020</v>
      </c>
      <c r="AL625" s="34" t="str">
        <f t="shared" si="450"/>
        <v>venta estimada, empresas en agricultura, cultivos, actividad económica, agricultura, ganadería</v>
      </c>
      <c r="AM625" s="36">
        <f t="shared" si="436"/>
        <v>0</v>
      </c>
      <c r="AN625" s="44" t="str">
        <f t="shared" si="447"/>
        <v>CHL</v>
      </c>
      <c r="AO625" s="44" t="str">
        <f t="shared" si="447"/>
        <v>País</v>
      </c>
      <c r="AP625" s="34" t="str">
        <f t="shared" si="447"/>
        <v>Número de Empleados de las empresas dedicadas a una actividad económica asociada a la agricultura o la ganadería, según tamaño de la empresa.</v>
      </c>
      <c r="AQ625" s="45">
        <f t="shared" si="447"/>
        <v>44324</v>
      </c>
      <c r="AR625" s="36" t="str">
        <f t="shared" si="447"/>
        <v>Español</v>
      </c>
      <c r="AS625" s="36" t="str">
        <f t="shared" si="447"/>
        <v>Naty</v>
      </c>
      <c r="AT625" s="40" t="str">
        <f t="shared" si="447"/>
        <v>No Aplica</v>
      </c>
      <c r="AU625" s="40" t="str">
        <f t="shared" si="447"/>
        <v>No Aplica</v>
      </c>
      <c r="AV625" s="40" t="str">
        <f t="shared" si="447"/>
        <v>No Aplica</v>
      </c>
      <c r="AW625" s="35">
        <f t="shared" si="447"/>
        <v>100117006</v>
      </c>
      <c r="AX625" s="41" t="e">
        <f t="shared" si="447"/>
        <v>#REF!</v>
      </c>
      <c r="AY625" s="46" t="str">
        <f t="shared" si="447"/>
        <v>Fruta</v>
      </c>
      <c r="AZ625" s="40">
        <f t="shared" si="447"/>
        <v>38</v>
      </c>
      <c r="BA625" s="41" t="e">
        <f>+VLOOKUP($Z625,[4]!Temporalidad[[nombre]:[Columna1]],7,0)</f>
        <v>#REF!</v>
      </c>
      <c r="BB625" s="41" t="e">
        <f>+VLOOKUP($B625,[4]!Tipo_Gráfico[#Data],2,0)</f>
        <v>#REF!</v>
      </c>
      <c r="BC625" s="36" t="str">
        <f t="shared" si="442"/>
        <v>Servicio de Impuestos Internos , Ministerio de Hacienda, Chile</v>
      </c>
      <c r="BD625" s="35" t="e">
        <f>+VLOOKUP($AA625,[4]!unidad_medida[[nombre]:[Columna1]],2,0)</f>
        <v>#REF!</v>
      </c>
      <c r="BE625" s="40" t="str">
        <f t="shared" si="448"/>
        <v>No Aplica</v>
      </c>
      <c r="BF625" s="40" t="str">
        <f t="shared" si="448"/>
        <v>No Aplica</v>
      </c>
      <c r="BG625" s="40" t="str">
        <f t="shared" si="448"/>
        <v>No Aplica</v>
      </c>
      <c r="BH625" s="41" t="e">
        <f>+VLOOKUP($AP625,[4]!Responsables[#Data],3,0)</f>
        <v>#REF!</v>
      </c>
      <c r="BI625" s="41" t="e">
        <f>+VLOOKUP($AA625,[4]!unidad_medida[[nombre]:[Columna1]],5,0)</f>
        <v>#REF!</v>
      </c>
    </row>
    <row r="626" spans="1:61" ht="24" x14ac:dyDescent="0.35">
      <c r="A626" s="58" t="s">
        <v>250</v>
      </c>
      <c r="B626" s="58" t="s">
        <v>251</v>
      </c>
      <c r="C626" s="59">
        <v>4.4000000000000004</v>
      </c>
      <c r="D626" s="19">
        <f t="shared" si="439"/>
        <v>154</v>
      </c>
      <c r="E626" s="20" t="s">
        <v>237</v>
      </c>
      <c r="F626" s="21"/>
      <c r="G626" s="22"/>
      <c r="H626" s="22"/>
      <c r="I626" s="24">
        <v>100117002</v>
      </c>
      <c r="J626" s="23" t="s">
        <v>48</v>
      </c>
      <c r="K626" s="22"/>
      <c r="L626" s="22"/>
      <c r="M626" s="22"/>
      <c r="N626" s="22"/>
      <c r="O626" s="22"/>
      <c r="P626" s="53" t="str">
        <f t="shared" si="444"/>
        <v>Número de Empresas y Ventas del Sector Agrícola en cultivos de  Plantas de fibra según la Categoría de Tamaño Específica del Servicio de Impuestos Internos de Chile para el Año 2020 (USD)</v>
      </c>
      <c r="Q626" s="20" t="str">
        <f t="shared" si="445"/>
        <v>Informe 4</v>
      </c>
      <c r="R626" s="49" t="s">
        <v>191</v>
      </c>
      <c r="S626" s="50">
        <f t="shared" si="446"/>
        <v>100117002</v>
      </c>
      <c r="T626" s="28"/>
      <c r="U626" s="28"/>
      <c r="V626" s="28"/>
      <c r="W626" s="28"/>
      <c r="X626" s="28"/>
      <c r="Y626" s="28"/>
      <c r="Z626" s="25"/>
      <c r="AA626" s="29"/>
      <c r="AB626" s="30" t="str">
        <f t="shared" si="449"/>
        <v>Chile</v>
      </c>
      <c r="AC626" s="31" t="str">
        <f t="shared" si="449"/>
        <v>Año 2020</v>
      </c>
      <c r="AD626" s="32" t="str">
        <f t="shared" si="449"/>
        <v>Múltiples</v>
      </c>
      <c r="AE626" s="30" t="str">
        <f t="shared" si="449"/>
        <v>Ventas</v>
      </c>
      <c r="AG626" s="33" t="str">
        <f t="shared" si="434"/>
        <v>Informe 4</v>
      </c>
      <c r="AH626" s="34" t="str">
        <f t="shared" si="451"/>
        <v>Ventas Estimadas Agricultura</v>
      </c>
      <c r="AI626" s="34" t="str">
        <f t="shared" si="451"/>
        <v>Ventas estimadas de empresas dedicadas a agricultura y/o ganadería</v>
      </c>
      <c r="AJ626" s="34" t="str">
        <f t="shared" si="435"/>
        <v>Número de Empresas y Ventas del Sector Agrícola en cultivos de  Plantas de fibra según la Categoría de Tamaño Específica del Servicio de Impuestos Internos de Chile para el Año 2020 (USD)</v>
      </c>
      <c r="AK626" s="35" t="str">
        <f t="shared" si="450"/>
        <v>Año 2020</v>
      </c>
      <c r="AL626" s="34" t="str">
        <f t="shared" si="450"/>
        <v>venta estimada, empresas en agricultura, cultivos, actividad económica, agricultura, ganadería</v>
      </c>
      <c r="AM626" s="36">
        <f t="shared" si="436"/>
        <v>0</v>
      </c>
      <c r="AN626" s="44" t="str">
        <f t="shared" si="447"/>
        <v>CHL</v>
      </c>
      <c r="AO626" s="44" t="str">
        <f t="shared" si="447"/>
        <v>País</v>
      </c>
      <c r="AP626" s="34" t="str">
        <f t="shared" si="447"/>
        <v>Número de Empleados de las empresas dedicadas a una actividad económica asociada a la agricultura o la ganadería, según tamaño de la empresa.</v>
      </c>
      <c r="AQ626" s="45">
        <f t="shared" si="447"/>
        <v>44324</v>
      </c>
      <c r="AR626" s="36" t="str">
        <f t="shared" si="447"/>
        <v>Español</v>
      </c>
      <c r="AS626" s="36" t="str">
        <f t="shared" si="447"/>
        <v>Naty</v>
      </c>
      <c r="AT626" s="40" t="str">
        <f t="shared" si="447"/>
        <v>No Aplica</v>
      </c>
      <c r="AU626" s="40" t="str">
        <f t="shared" si="447"/>
        <v>No Aplica</v>
      </c>
      <c r="AV626" s="40" t="str">
        <f t="shared" si="447"/>
        <v>No Aplica</v>
      </c>
      <c r="AW626" s="35">
        <f t="shared" si="447"/>
        <v>100117006</v>
      </c>
      <c r="AX626" s="41" t="e">
        <f t="shared" si="447"/>
        <v>#REF!</v>
      </c>
      <c r="AY626" s="46" t="str">
        <f t="shared" si="447"/>
        <v>Fruta</v>
      </c>
      <c r="AZ626" s="40">
        <f t="shared" si="447"/>
        <v>38</v>
      </c>
      <c r="BA626" s="41" t="e">
        <f>+VLOOKUP($Z626,[4]!Temporalidad[[nombre]:[Columna1]],7,0)</f>
        <v>#REF!</v>
      </c>
      <c r="BB626" s="41" t="e">
        <f>+VLOOKUP($B626,[4]!Tipo_Gráfico[#Data],2,0)</f>
        <v>#REF!</v>
      </c>
      <c r="BC626" s="36" t="str">
        <f t="shared" si="442"/>
        <v>Servicio de Impuestos Internos , Ministerio de Hacienda, Chile</v>
      </c>
      <c r="BD626" s="35" t="e">
        <f>+VLOOKUP($AA626,[4]!unidad_medida[[nombre]:[Columna1]],2,0)</f>
        <v>#REF!</v>
      </c>
      <c r="BE626" s="40" t="str">
        <f t="shared" si="448"/>
        <v>No Aplica</v>
      </c>
      <c r="BF626" s="40" t="str">
        <f t="shared" si="448"/>
        <v>No Aplica</v>
      </c>
      <c r="BG626" s="40" t="str">
        <f t="shared" si="448"/>
        <v>No Aplica</v>
      </c>
      <c r="BH626" s="41" t="e">
        <f>+VLOOKUP($AP626,[4]!Responsables[#Data],3,0)</f>
        <v>#REF!</v>
      </c>
      <c r="BI626" s="41" t="e">
        <f>+VLOOKUP($AA626,[4]!unidad_medida[[nombre]:[Columna1]],5,0)</f>
        <v>#REF!</v>
      </c>
    </row>
    <row r="627" spans="1:61" ht="24" x14ac:dyDescent="0.35">
      <c r="A627" s="58" t="s">
        <v>250</v>
      </c>
      <c r="B627" s="58" t="s">
        <v>251</v>
      </c>
      <c r="C627" s="59">
        <v>4.4000000000000004</v>
      </c>
      <c r="D627" s="19">
        <f t="shared" si="439"/>
        <v>155</v>
      </c>
      <c r="E627" s="20" t="s">
        <v>237</v>
      </c>
      <c r="F627" s="21"/>
      <c r="G627" s="22"/>
      <c r="H627" s="22"/>
      <c r="I627" s="24">
        <v>100117005</v>
      </c>
      <c r="J627" s="23" t="s">
        <v>48</v>
      </c>
      <c r="K627" s="22"/>
      <c r="L627" s="22"/>
      <c r="M627" s="22"/>
      <c r="N627" s="22"/>
      <c r="O627" s="22"/>
      <c r="P627" s="53" t="str">
        <f t="shared" si="444"/>
        <v>Número de Empresas y Ventas del Sector Agrícola en cultivos de  Flores según la Categoría de Tamaño Específica del Servicio de Impuestos Internos de Chile para el Año 2020 (USD)</v>
      </c>
      <c r="Q627" s="20" t="str">
        <f t="shared" si="445"/>
        <v>Informe 4</v>
      </c>
      <c r="R627" s="49" t="s">
        <v>193</v>
      </c>
      <c r="S627" s="50">
        <f t="shared" si="446"/>
        <v>100117005</v>
      </c>
      <c r="T627" s="28"/>
      <c r="U627" s="28"/>
      <c r="V627" s="28"/>
      <c r="W627" s="28"/>
      <c r="X627" s="28"/>
      <c r="Y627" s="28"/>
      <c r="Z627" s="25"/>
      <c r="AA627" s="29"/>
      <c r="AB627" s="30" t="str">
        <f t="shared" si="449"/>
        <v>Chile</v>
      </c>
      <c r="AC627" s="31" t="str">
        <f t="shared" si="449"/>
        <v>Año 2020</v>
      </c>
      <c r="AD627" s="32" t="str">
        <f t="shared" si="449"/>
        <v>Múltiples</v>
      </c>
      <c r="AE627" s="30" t="str">
        <f t="shared" si="449"/>
        <v>Ventas</v>
      </c>
      <c r="AG627" s="33" t="str">
        <f t="shared" si="434"/>
        <v>Informe 4</v>
      </c>
      <c r="AH627" s="34" t="str">
        <f t="shared" si="451"/>
        <v>Ventas Estimadas Agricultura</v>
      </c>
      <c r="AI627" s="34" t="str">
        <f t="shared" si="451"/>
        <v>Ventas estimadas de empresas dedicadas a agricultura y/o ganadería</v>
      </c>
      <c r="AJ627" s="34" t="str">
        <f t="shared" si="435"/>
        <v>Número de Empresas y Ventas del Sector Agrícola en cultivos de  Flores según la Categoría de Tamaño Específica del Servicio de Impuestos Internos de Chile para el Año 2020 (USD)</v>
      </c>
      <c r="AK627" s="35" t="str">
        <f t="shared" si="450"/>
        <v>Año 2020</v>
      </c>
      <c r="AL627" s="34" t="str">
        <f t="shared" si="450"/>
        <v>venta estimada, empresas en agricultura, cultivos, actividad económica, agricultura, ganadería</v>
      </c>
      <c r="AM627" s="36">
        <f t="shared" si="436"/>
        <v>0</v>
      </c>
      <c r="AN627" s="44" t="str">
        <f t="shared" si="447"/>
        <v>CHL</v>
      </c>
      <c r="AO627" s="44" t="str">
        <f t="shared" si="447"/>
        <v>País</v>
      </c>
      <c r="AP627" s="34" t="str">
        <f t="shared" si="447"/>
        <v>Número de Empleados de las empresas dedicadas a una actividad económica asociada a la agricultura o la ganadería, según tamaño de la empresa.</v>
      </c>
      <c r="AQ627" s="45">
        <f t="shared" si="447"/>
        <v>44324</v>
      </c>
      <c r="AR627" s="36" t="str">
        <f t="shared" si="447"/>
        <v>Español</v>
      </c>
      <c r="AS627" s="36" t="str">
        <f t="shared" si="447"/>
        <v>Naty</v>
      </c>
      <c r="AT627" s="40" t="str">
        <f t="shared" si="447"/>
        <v>No Aplica</v>
      </c>
      <c r="AU627" s="40" t="str">
        <f t="shared" si="447"/>
        <v>No Aplica</v>
      </c>
      <c r="AV627" s="40" t="str">
        <f t="shared" si="447"/>
        <v>No Aplica</v>
      </c>
      <c r="AW627" s="35">
        <f t="shared" si="447"/>
        <v>100117006</v>
      </c>
      <c r="AX627" s="41" t="e">
        <f t="shared" si="447"/>
        <v>#REF!</v>
      </c>
      <c r="AY627" s="46" t="str">
        <f t="shared" si="447"/>
        <v>Fruta</v>
      </c>
      <c r="AZ627" s="40">
        <f t="shared" si="447"/>
        <v>38</v>
      </c>
      <c r="BA627" s="41" t="e">
        <f>+VLOOKUP($Z627,[4]!Temporalidad[[nombre]:[Columna1]],7,0)</f>
        <v>#REF!</v>
      </c>
      <c r="BB627" s="41" t="e">
        <f>+VLOOKUP($B627,[4]!Tipo_Gráfico[#Data],2,0)</f>
        <v>#REF!</v>
      </c>
      <c r="BC627" s="36" t="str">
        <f t="shared" si="442"/>
        <v>Servicio de Impuestos Internos , Ministerio de Hacienda, Chile</v>
      </c>
      <c r="BD627" s="35" t="e">
        <f>+VLOOKUP($AA627,[4]!unidad_medida[[nombre]:[Columna1]],2,0)</f>
        <v>#REF!</v>
      </c>
      <c r="BE627" s="40" t="str">
        <f t="shared" si="448"/>
        <v>No Aplica</v>
      </c>
      <c r="BF627" s="40" t="str">
        <f t="shared" si="448"/>
        <v>No Aplica</v>
      </c>
      <c r="BG627" s="40" t="str">
        <f t="shared" si="448"/>
        <v>No Aplica</v>
      </c>
      <c r="BH627" s="41" t="e">
        <f>+VLOOKUP($AP627,[4]!Responsables[#Data],3,0)</f>
        <v>#REF!</v>
      </c>
      <c r="BI627" s="41" t="e">
        <f>+VLOOKUP($AA627,[4]!unidad_medida[[nombre]:[Columna1]],5,0)</f>
        <v>#REF!</v>
      </c>
    </row>
    <row r="628" spans="1:61" ht="42" x14ac:dyDescent="0.35">
      <c r="A628" s="58" t="s">
        <v>250</v>
      </c>
      <c r="B628" s="58" t="s">
        <v>251</v>
      </c>
      <c r="C628" s="59">
        <v>4.4000000000000004</v>
      </c>
      <c r="D628" s="19">
        <f t="shared" si="439"/>
        <v>156</v>
      </c>
      <c r="E628" s="20" t="s">
        <v>237</v>
      </c>
      <c r="F628" s="21"/>
      <c r="G628" s="22"/>
      <c r="H628" s="22"/>
      <c r="I628" s="24">
        <v>100117006</v>
      </c>
      <c r="J628" s="23" t="s">
        <v>48</v>
      </c>
      <c r="K628" s="22"/>
      <c r="L628" s="22"/>
      <c r="M628" s="22"/>
      <c r="N628" s="22"/>
      <c r="O628" s="22"/>
      <c r="P628" s="53" t="str">
        <f t="shared" si="444"/>
        <v>Número de Empresas y Ventas del Sector Agrícola en cultivos de  Forraje en praderas mejoradas o sembradas según la Categoría de Tamaño Específica del Servicio de Impuestos Internos de Chile para el Año 2020 (USD)</v>
      </c>
      <c r="Q628" s="20" t="str">
        <f t="shared" si="445"/>
        <v>Informe 4</v>
      </c>
      <c r="R628" s="49" t="s">
        <v>195</v>
      </c>
      <c r="S628" s="50">
        <f t="shared" si="446"/>
        <v>100117006</v>
      </c>
      <c r="T628" s="28"/>
      <c r="U628" s="28"/>
      <c r="V628" s="28"/>
      <c r="W628" s="28"/>
      <c r="X628" s="28"/>
      <c r="Y628" s="28"/>
      <c r="Z628" s="25"/>
      <c r="AA628" s="29"/>
      <c r="AB628" s="30" t="str">
        <f t="shared" si="449"/>
        <v>Chile</v>
      </c>
      <c r="AC628" s="31" t="str">
        <f t="shared" si="449"/>
        <v>Año 2020</v>
      </c>
      <c r="AD628" s="32" t="str">
        <f t="shared" si="449"/>
        <v>Múltiples</v>
      </c>
      <c r="AE628" s="30" t="str">
        <f t="shared" si="449"/>
        <v>Ventas</v>
      </c>
      <c r="AG628" s="33" t="str">
        <f t="shared" si="434"/>
        <v>Informe 4</v>
      </c>
      <c r="AH628" s="34" t="str">
        <f t="shared" si="451"/>
        <v>Ventas Estimadas Agricultura</v>
      </c>
      <c r="AI628" s="34" t="str">
        <f t="shared" si="451"/>
        <v>Ventas estimadas de empresas dedicadas a agricultura y/o ganadería</v>
      </c>
      <c r="AJ628" s="34" t="str">
        <f t="shared" si="435"/>
        <v>Número de Empresas y Ventas del Sector Agrícola en cultivos de  Forraje en praderas mejoradas o sembradas según la Categoría de Tamaño Específica del Servicio de Impuestos Internos de Chile para el Año 2020 (USD)</v>
      </c>
      <c r="AK628" s="35" t="str">
        <f t="shared" si="450"/>
        <v>Año 2020</v>
      </c>
      <c r="AL628" s="34" t="str">
        <f t="shared" si="450"/>
        <v>venta estimada, empresas en agricultura, cultivos, actividad económica, agricultura, ganadería</v>
      </c>
      <c r="AM628" s="36">
        <f t="shared" si="436"/>
        <v>0</v>
      </c>
      <c r="AN628" s="44" t="str">
        <f t="shared" si="447"/>
        <v>CHL</v>
      </c>
      <c r="AO628" s="44" t="str">
        <f t="shared" si="447"/>
        <v>País</v>
      </c>
      <c r="AP628" s="34" t="str">
        <f t="shared" si="447"/>
        <v>Número de Empleados de las empresas dedicadas a una actividad económica asociada a la agricultura o la ganadería, según tamaño de la empresa.</v>
      </c>
      <c r="AQ628" s="45">
        <f t="shared" si="447"/>
        <v>44324</v>
      </c>
      <c r="AR628" s="36" t="str">
        <f t="shared" si="447"/>
        <v>Español</v>
      </c>
      <c r="AS628" s="36" t="str">
        <f t="shared" si="447"/>
        <v>Naty</v>
      </c>
      <c r="AT628" s="40" t="str">
        <f t="shared" si="447"/>
        <v>No Aplica</v>
      </c>
      <c r="AU628" s="40" t="str">
        <f t="shared" si="447"/>
        <v>No Aplica</v>
      </c>
      <c r="AV628" s="40" t="str">
        <f t="shared" si="447"/>
        <v>No Aplica</v>
      </c>
      <c r="AW628" s="35">
        <f t="shared" si="447"/>
        <v>100117006</v>
      </c>
      <c r="AX628" s="41" t="e">
        <f t="shared" si="447"/>
        <v>#REF!</v>
      </c>
      <c r="AY628" s="46" t="str">
        <f t="shared" si="447"/>
        <v>Fruta</v>
      </c>
      <c r="AZ628" s="40">
        <f t="shared" si="447"/>
        <v>38</v>
      </c>
      <c r="BA628" s="41" t="e">
        <f>+VLOOKUP($Z628,[4]!Temporalidad[[nombre]:[Columna1]],7,0)</f>
        <v>#REF!</v>
      </c>
      <c r="BB628" s="41" t="e">
        <f>+VLOOKUP($B628,[4]!Tipo_Gráfico[#Data],2,0)</f>
        <v>#REF!</v>
      </c>
      <c r="BC628" s="36" t="str">
        <f t="shared" si="442"/>
        <v>Servicio de Impuestos Internos , Ministerio de Hacienda, Chile</v>
      </c>
      <c r="BD628" s="35" t="e">
        <f>+VLOOKUP($AA628,[4]!unidad_medida[[nombre]:[Columna1]],2,0)</f>
        <v>#REF!</v>
      </c>
      <c r="BE628" s="40" t="str">
        <f t="shared" si="448"/>
        <v>No Aplica</v>
      </c>
      <c r="BF628" s="40" t="str">
        <f t="shared" si="448"/>
        <v>No Aplica</v>
      </c>
      <c r="BG628" s="40" t="str">
        <f t="shared" si="448"/>
        <v>No Aplica</v>
      </c>
      <c r="BH628" s="41" t="e">
        <f>+VLOOKUP($AP628,[4]!Responsables[#Data],3,0)</f>
        <v>#REF!</v>
      </c>
      <c r="BI628" s="41" t="e">
        <f>+VLOOKUP($AA628,[4]!unidad_medida[[nombre]:[Columna1]],5,0)</f>
        <v>#REF!</v>
      </c>
    </row>
    <row r="629" spans="1:61" ht="24" x14ac:dyDescent="0.35">
      <c r="A629" s="58" t="s">
        <v>250</v>
      </c>
      <c r="B629" s="58" t="s">
        <v>251</v>
      </c>
      <c r="C629" s="59">
        <v>4.4000000000000004</v>
      </c>
      <c r="D629" s="19">
        <f t="shared" si="439"/>
        <v>157</v>
      </c>
      <c r="E629" s="20" t="s">
        <v>245</v>
      </c>
      <c r="F629" s="21"/>
      <c r="G629" s="22"/>
      <c r="H629" s="23" t="s">
        <v>48</v>
      </c>
      <c r="I629" s="23" t="s">
        <v>48</v>
      </c>
      <c r="J629" s="23" t="s">
        <v>48</v>
      </c>
      <c r="K629" s="22"/>
      <c r="L629" s="22"/>
      <c r="M629" s="22"/>
      <c r="N629" s="22"/>
      <c r="O629" s="22"/>
      <c r="P629" s="53" t="s">
        <v>246</v>
      </c>
      <c r="Q629" s="20" t="s">
        <v>247</v>
      </c>
      <c r="R629" s="51"/>
      <c r="S629" s="52"/>
      <c r="T629" s="28"/>
      <c r="U629" s="28"/>
      <c r="V629" s="28"/>
      <c r="W629" s="28"/>
      <c r="X629" s="28"/>
      <c r="Y629" s="28"/>
      <c r="Z629" s="25"/>
      <c r="AA629" s="29"/>
      <c r="AB629" s="30" t="str">
        <f t="shared" si="449"/>
        <v>Chile</v>
      </c>
      <c r="AC629" s="31" t="str">
        <f t="shared" si="449"/>
        <v>Año 2020</v>
      </c>
      <c r="AD629" s="32" t="str">
        <f t="shared" si="449"/>
        <v>Múltiples</v>
      </c>
      <c r="AE629" s="30" t="str">
        <f t="shared" si="449"/>
        <v>Ventas</v>
      </c>
      <c r="AG629" s="33" t="str">
        <f t="shared" si="434"/>
        <v>Reporte 1</v>
      </c>
      <c r="AH629" s="34" t="str">
        <f t="shared" si="451"/>
        <v>Ventas Estimadas Agricultura</v>
      </c>
      <c r="AI629" s="34" t="str">
        <f t="shared" si="451"/>
        <v>Ventas estimadas de empresas dedicadas a agricultura y/o ganadería</v>
      </c>
      <c r="AJ629" s="34" t="str">
        <f t="shared" si="435"/>
        <v>Número de Empresas y Ventas del Sector Agrícola según la Categoría de Tamaño Específica del Servicio de Impuestos Internos de Chile para el Año 2020</v>
      </c>
      <c r="AK629" s="35" t="str">
        <f t="shared" si="450"/>
        <v>Año 2020</v>
      </c>
      <c r="AL629" s="34" t="str">
        <f t="shared" si="450"/>
        <v>venta estimada, empresas en agricultura, cultivos, actividad económica, agricultura, ganadería</v>
      </c>
      <c r="AM629" s="36">
        <f t="shared" si="436"/>
        <v>0</v>
      </c>
      <c r="AN629" s="44" t="str">
        <f t="shared" si="447"/>
        <v>CHL</v>
      </c>
      <c r="AO629" s="44" t="str">
        <f t="shared" si="447"/>
        <v>País</v>
      </c>
      <c r="AP629" s="34" t="str">
        <f t="shared" si="447"/>
        <v>Número de Empleados de las empresas dedicadas a una actividad económica asociada a la agricultura o la ganadería, según tamaño de la empresa.</v>
      </c>
      <c r="AQ629" s="45">
        <f t="shared" si="447"/>
        <v>44324</v>
      </c>
      <c r="AR629" s="36" t="str">
        <f t="shared" si="447"/>
        <v>Español</v>
      </c>
      <c r="AS629" s="36" t="str">
        <f t="shared" si="447"/>
        <v>Naty</v>
      </c>
      <c r="AT629" s="40" t="str">
        <f t="shared" si="447"/>
        <v>No Aplica</v>
      </c>
      <c r="AU629" s="40" t="str">
        <f t="shared" si="447"/>
        <v>No Aplica</v>
      </c>
      <c r="AV629" s="40" t="str">
        <f t="shared" si="447"/>
        <v>No Aplica</v>
      </c>
      <c r="AW629" s="35">
        <f t="shared" si="447"/>
        <v>100117006</v>
      </c>
      <c r="AX629" s="41" t="e">
        <f t="shared" si="447"/>
        <v>#REF!</v>
      </c>
      <c r="AY629" s="46" t="str">
        <f t="shared" si="447"/>
        <v>Fruta</v>
      </c>
      <c r="AZ629" s="40">
        <f t="shared" si="447"/>
        <v>38</v>
      </c>
      <c r="BA629" s="41" t="e">
        <f>+VLOOKUP($Z629,[4]!Temporalidad[[nombre]:[Columna1]],7,0)</f>
        <v>#REF!</v>
      </c>
      <c r="BB629" s="41" t="e">
        <f>+VLOOKUP($B629,[4]!Tipo_Gráfico[#Data],2,0)</f>
        <v>#REF!</v>
      </c>
      <c r="BC629" s="36" t="str">
        <f t="shared" si="442"/>
        <v>Servicio de Impuestos Internos , Ministerio de Hacienda, Chile</v>
      </c>
      <c r="BD629" s="35" t="e">
        <f>+VLOOKUP($AA629,[4]!unidad_medida[[nombre]:[Columna1]],2,0)</f>
        <v>#REF!</v>
      </c>
      <c r="BE629" s="40" t="str">
        <f t="shared" si="448"/>
        <v>No Aplica</v>
      </c>
      <c r="BF629" s="40" t="str">
        <f t="shared" si="448"/>
        <v>No Aplica</v>
      </c>
      <c r="BG629" s="40" t="str">
        <f t="shared" si="448"/>
        <v>No Aplica</v>
      </c>
      <c r="BH629" s="41" t="e">
        <f>+VLOOKUP($AP629,[4]!Responsables[#Data],3,0)</f>
        <v>#REF!</v>
      </c>
      <c r="BI629" s="41" t="e">
        <f>+VLOOKUP($AA629,[4]!unidad_medida[[nombre]:[Columna1]],5,0)</f>
        <v>#REF!</v>
      </c>
    </row>
  </sheetData>
  <autoFilter ref="A1:AE629" xr:uid="{A799AEC8-3F4E-4A4B-8BBE-D4B4E81A8E4A}"/>
  <conditionalFormatting sqref="Q3:Q158">
    <cfRule type="containsText" dxfId="2015" priority="2079" operator="containsText" text="Gráfico 9">
      <formula>NOT(ISERROR(SEARCH("Gráfico 9",Q3)))</formula>
    </cfRule>
    <cfRule type="containsText" dxfId="2014" priority="2080" operator="containsText" text="Gráfico 8">
      <formula>NOT(ISERROR(SEARCH("Gráfico 8",Q3)))</formula>
    </cfRule>
    <cfRule type="containsText" dxfId="2013" priority="2081" operator="containsText" text="Gráfico 7">
      <formula>NOT(ISERROR(SEARCH("Gráfico 7",Q3)))</formula>
    </cfRule>
    <cfRule type="containsText" dxfId="2012" priority="2082" operator="containsText" text="Gráfico 6">
      <formula>NOT(ISERROR(SEARCH("Gráfico 6",Q3)))</formula>
    </cfRule>
    <cfRule type="containsText" dxfId="2011" priority="2083" operator="containsText" text="Gráfico 5">
      <formula>NOT(ISERROR(SEARCH("Gráfico 5",Q3)))</formula>
    </cfRule>
    <cfRule type="containsText" dxfId="2010" priority="2084" operator="containsText" text="Gráfico 4">
      <formula>NOT(ISERROR(SEARCH("Gráfico 4",Q3)))</formula>
    </cfRule>
    <cfRule type="containsText" dxfId="2009" priority="2085" operator="containsText" text="Gráfico 3">
      <formula>NOT(ISERROR(SEARCH("Gráfico 3",Q3)))</formula>
    </cfRule>
    <cfRule type="containsText" dxfId="2008" priority="2086" operator="containsText" text="Gráfico 2">
      <formula>NOT(ISERROR(SEARCH("Gráfico 2",Q3)))</formula>
    </cfRule>
    <cfRule type="containsText" dxfId="2007" priority="2087" operator="containsText" text="Gráfico 1">
      <formula>NOT(ISERROR(SEARCH("Gráfico 1",Q3)))</formula>
    </cfRule>
    <cfRule type="colorScale" priority="2088">
      <colorScale>
        <cfvo type="min"/>
        <cfvo type="percentile" val="50"/>
        <cfvo type="max"/>
        <color rgb="FFF8696B"/>
        <color rgb="FFFFEB84"/>
        <color rgb="FF63BE7B"/>
      </colorScale>
    </cfRule>
  </conditionalFormatting>
  <conditionalFormatting sqref="AB2">
    <cfRule type="containsText" dxfId="2006" priority="2069" operator="containsText" text="Gráfico 9">
      <formula>NOT(ISERROR(SEARCH("Gráfico 9",AB2)))</formula>
    </cfRule>
    <cfRule type="containsText" dxfId="2005" priority="2070" operator="containsText" text="Gráfico 8">
      <formula>NOT(ISERROR(SEARCH("Gráfico 8",AB2)))</formula>
    </cfRule>
    <cfRule type="containsText" dxfId="2004" priority="2071" operator="containsText" text="Gráfico 7">
      <formula>NOT(ISERROR(SEARCH("Gráfico 7",AB2)))</formula>
    </cfRule>
    <cfRule type="containsText" dxfId="2003" priority="2072" operator="containsText" text="Gráfico 6">
      <formula>NOT(ISERROR(SEARCH("Gráfico 6",AB2)))</formula>
    </cfRule>
    <cfRule type="containsText" dxfId="2002" priority="2073" operator="containsText" text="Gráfico 5">
      <formula>NOT(ISERROR(SEARCH("Gráfico 5",AB2)))</formula>
    </cfRule>
    <cfRule type="containsText" dxfId="2001" priority="2074" operator="containsText" text="Gráfico 4">
      <formula>NOT(ISERROR(SEARCH("Gráfico 4",AB2)))</formula>
    </cfRule>
    <cfRule type="containsText" dxfId="2000" priority="2075" operator="containsText" text="Gráfico 3">
      <formula>NOT(ISERROR(SEARCH("Gráfico 3",AB2)))</formula>
    </cfRule>
    <cfRule type="containsText" dxfId="1999" priority="2076" operator="containsText" text="Gráfico 2">
      <formula>NOT(ISERROR(SEARCH("Gráfico 2",AB2)))</formula>
    </cfRule>
    <cfRule type="containsText" dxfId="1998" priority="2077" operator="containsText" text="Gráfico 1">
      <formula>NOT(ISERROR(SEARCH("Gráfico 1",AB2)))</formula>
    </cfRule>
    <cfRule type="colorScale" priority="2078">
      <colorScale>
        <cfvo type="min"/>
        <cfvo type="percentile" val="50"/>
        <cfvo type="max"/>
        <color rgb="FFF8696B"/>
        <color rgb="FFFFEB84"/>
        <color rgb="FF63BE7B"/>
      </colorScale>
    </cfRule>
  </conditionalFormatting>
  <conditionalFormatting sqref="AE2 AC2">
    <cfRule type="containsText" dxfId="1997" priority="2059" operator="containsText" text="Gráfico 9">
      <formula>NOT(ISERROR(SEARCH("Gráfico 9",AC2)))</formula>
    </cfRule>
    <cfRule type="containsText" dxfId="1996" priority="2060" operator="containsText" text="Gráfico 8">
      <formula>NOT(ISERROR(SEARCH("Gráfico 8",AC2)))</formula>
    </cfRule>
    <cfRule type="containsText" dxfId="1995" priority="2061" operator="containsText" text="Gráfico 7">
      <formula>NOT(ISERROR(SEARCH("Gráfico 7",AC2)))</formula>
    </cfRule>
    <cfRule type="containsText" dxfId="1994" priority="2062" operator="containsText" text="Gráfico 6">
      <formula>NOT(ISERROR(SEARCH("Gráfico 6",AC2)))</formula>
    </cfRule>
    <cfRule type="containsText" dxfId="1993" priority="2063" operator="containsText" text="Gráfico 5">
      <formula>NOT(ISERROR(SEARCH("Gráfico 5",AC2)))</formula>
    </cfRule>
    <cfRule type="containsText" dxfId="1992" priority="2064" operator="containsText" text="Gráfico 4">
      <formula>NOT(ISERROR(SEARCH("Gráfico 4",AC2)))</formula>
    </cfRule>
    <cfRule type="containsText" dxfId="1991" priority="2065" operator="containsText" text="Gráfico 3">
      <formula>NOT(ISERROR(SEARCH("Gráfico 3",AC2)))</formula>
    </cfRule>
    <cfRule type="containsText" dxfId="1990" priority="2066" operator="containsText" text="Gráfico 2">
      <formula>NOT(ISERROR(SEARCH("Gráfico 2",AC2)))</formula>
    </cfRule>
    <cfRule type="containsText" dxfId="1989" priority="2067" operator="containsText" text="Gráfico 1">
      <formula>NOT(ISERROR(SEARCH("Gráfico 1",AC2)))</formula>
    </cfRule>
    <cfRule type="colorScale" priority="2068">
      <colorScale>
        <cfvo type="min"/>
        <cfvo type="percentile" val="50"/>
        <cfvo type="max"/>
        <color rgb="FFF8696B"/>
        <color rgb="FFFFEB84"/>
        <color rgb="FF63BE7B"/>
      </colorScale>
    </cfRule>
  </conditionalFormatting>
  <conditionalFormatting sqref="AB3:AB26">
    <cfRule type="containsText" dxfId="1988" priority="2049" operator="containsText" text="Gráfico 9">
      <formula>NOT(ISERROR(SEARCH("Gráfico 9",AB3)))</formula>
    </cfRule>
    <cfRule type="containsText" dxfId="1987" priority="2050" operator="containsText" text="Gráfico 8">
      <formula>NOT(ISERROR(SEARCH("Gráfico 8",AB3)))</formula>
    </cfRule>
    <cfRule type="containsText" dxfId="1986" priority="2051" operator="containsText" text="Gráfico 7">
      <formula>NOT(ISERROR(SEARCH("Gráfico 7",AB3)))</formula>
    </cfRule>
    <cfRule type="containsText" dxfId="1985" priority="2052" operator="containsText" text="Gráfico 6">
      <formula>NOT(ISERROR(SEARCH("Gráfico 6",AB3)))</formula>
    </cfRule>
    <cfRule type="containsText" dxfId="1984" priority="2053" operator="containsText" text="Gráfico 5">
      <formula>NOT(ISERROR(SEARCH("Gráfico 5",AB3)))</formula>
    </cfRule>
    <cfRule type="containsText" dxfId="1983" priority="2054" operator="containsText" text="Gráfico 4">
      <formula>NOT(ISERROR(SEARCH("Gráfico 4",AB3)))</formula>
    </cfRule>
    <cfRule type="containsText" dxfId="1982" priority="2055" operator="containsText" text="Gráfico 3">
      <formula>NOT(ISERROR(SEARCH("Gráfico 3",AB3)))</formula>
    </cfRule>
    <cfRule type="containsText" dxfId="1981" priority="2056" operator="containsText" text="Gráfico 2">
      <formula>NOT(ISERROR(SEARCH("Gráfico 2",AB3)))</formula>
    </cfRule>
    <cfRule type="containsText" dxfId="1980" priority="2057" operator="containsText" text="Gráfico 1">
      <formula>NOT(ISERROR(SEARCH("Gráfico 1",AB3)))</formula>
    </cfRule>
    <cfRule type="colorScale" priority="2058">
      <colorScale>
        <cfvo type="min"/>
        <cfvo type="percentile" val="50"/>
        <cfvo type="max"/>
        <color rgb="FFF8696B"/>
        <color rgb="FFFFEB84"/>
        <color rgb="FF63BE7B"/>
      </colorScale>
    </cfRule>
  </conditionalFormatting>
  <conditionalFormatting sqref="AC3:AC26 AE3:AE26">
    <cfRule type="containsText" dxfId="1979" priority="2039" operator="containsText" text="Gráfico 9">
      <formula>NOT(ISERROR(SEARCH("Gráfico 9",AC3)))</formula>
    </cfRule>
    <cfRule type="containsText" dxfId="1978" priority="2040" operator="containsText" text="Gráfico 8">
      <formula>NOT(ISERROR(SEARCH("Gráfico 8",AC3)))</formula>
    </cfRule>
    <cfRule type="containsText" dxfId="1977" priority="2041" operator="containsText" text="Gráfico 7">
      <formula>NOT(ISERROR(SEARCH("Gráfico 7",AC3)))</formula>
    </cfRule>
    <cfRule type="containsText" dxfId="1976" priority="2042" operator="containsText" text="Gráfico 6">
      <formula>NOT(ISERROR(SEARCH("Gráfico 6",AC3)))</formula>
    </cfRule>
    <cfRule type="containsText" dxfId="1975" priority="2043" operator="containsText" text="Gráfico 5">
      <formula>NOT(ISERROR(SEARCH("Gráfico 5",AC3)))</formula>
    </cfRule>
    <cfRule type="containsText" dxfId="1974" priority="2044" operator="containsText" text="Gráfico 4">
      <formula>NOT(ISERROR(SEARCH("Gráfico 4",AC3)))</formula>
    </cfRule>
    <cfRule type="containsText" dxfId="1973" priority="2045" operator="containsText" text="Gráfico 3">
      <formula>NOT(ISERROR(SEARCH("Gráfico 3",AC3)))</formula>
    </cfRule>
    <cfRule type="containsText" dxfId="1972" priority="2046" operator="containsText" text="Gráfico 2">
      <formula>NOT(ISERROR(SEARCH("Gráfico 2",AC3)))</formula>
    </cfRule>
    <cfRule type="containsText" dxfId="1971" priority="2047" operator="containsText" text="Gráfico 1">
      <formula>NOT(ISERROR(SEARCH("Gráfico 1",AC3)))</formula>
    </cfRule>
    <cfRule type="colorScale" priority="2048">
      <colorScale>
        <cfvo type="min"/>
        <cfvo type="percentile" val="50"/>
        <cfvo type="max"/>
        <color rgb="FFF8696B"/>
        <color rgb="FFFFEB84"/>
        <color rgb="FF63BE7B"/>
      </colorScale>
    </cfRule>
  </conditionalFormatting>
  <conditionalFormatting sqref="AB27:AB50">
    <cfRule type="containsText" dxfId="1970" priority="2029" operator="containsText" text="Gráfico 9">
      <formula>NOT(ISERROR(SEARCH("Gráfico 9",AB27)))</formula>
    </cfRule>
    <cfRule type="containsText" dxfId="1969" priority="2030" operator="containsText" text="Gráfico 8">
      <formula>NOT(ISERROR(SEARCH("Gráfico 8",AB27)))</formula>
    </cfRule>
    <cfRule type="containsText" dxfId="1968" priority="2031" operator="containsText" text="Gráfico 7">
      <formula>NOT(ISERROR(SEARCH("Gráfico 7",AB27)))</formula>
    </cfRule>
    <cfRule type="containsText" dxfId="1967" priority="2032" operator="containsText" text="Gráfico 6">
      <formula>NOT(ISERROR(SEARCH("Gráfico 6",AB27)))</formula>
    </cfRule>
    <cfRule type="containsText" dxfId="1966" priority="2033" operator="containsText" text="Gráfico 5">
      <formula>NOT(ISERROR(SEARCH("Gráfico 5",AB27)))</formula>
    </cfRule>
    <cfRule type="containsText" dxfId="1965" priority="2034" operator="containsText" text="Gráfico 4">
      <formula>NOT(ISERROR(SEARCH("Gráfico 4",AB27)))</formula>
    </cfRule>
    <cfRule type="containsText" dxfId="1964" priority="2035" operator="containsText" text="Gráfico 3">
      <formula>NOT(ISERROR(SEARCH("Gráfico 3",AB27)))</formula>
    </cfRule>
    <cfRule type="containsText" dxfId="1963" priority="2036" operator="containsText" text="Gráfico 2">
      <formula>NOT(ISERROR(SEARCH("Gráfico 2",AB27)))</formula>
    </cfRule>
    <cfRule type="containsText" dxfId="1962" priority="2037" operator="containsText" text="Gráfico 1">
      <formula>NOT(ISERROR(SEARCH("Gráfico 1",AB27)))</formula>
    </cfRule>
    <cfRule type="colorScale" priority="2038">
      <colorScale>
        <cfvo type="min"/>
        <cfvo type="percentile" val="50"/>
        <cfvo type="max"/>
        <color rgb="FFF8696B"/>
        <color rgb="FFFFEB84"/>
        <color rgb="FF63BE7B"/>
      </colorScale>
    </cfRule>
  </conditionalFormatting>
  <conditionalFormatting sqref="AC27:AC50 AE27:AE50">
    <cfRule type="containsText" dxfId="1961" priority="2019" operator="containsText" text="Gráfico 9">
      <formula>NOT(ISERROR(SEARCH("Gráfico 9",AC27)))</formula>
    </cfRule>
    <cfRule type="containsText" dxfId="1960" priority="2020" operator="containsText" text="Gráfico 8">
      <formula>NOT(ISERROR(SEARCH("Gráfico 8",AC27)))</formula>
    </cfRule>
    <cfRule type="containsText" dxfId="1959" priority="2021" operator="containsText" text="Gráfico 7">
      <formula>NOT(ISERROR(SEARCH("Gráfico 7",AC27)))</formula>
    </cfRule>
    <cfRule type="containsText" dxfId="1958" priority="2022" operator="containsText" text="Gráfico 6">
      <formula>NOT(ISERROR(SEARCH("Gráfico 6",AC27)))</formula>
    </cfRule>
    <cfRule type="containsText" dxfId="1957" priority="2023" operator="containsText" text="Gráfico 5">
      <formula>NOT(ISERROR(SEARCH("Gráfico 5",AC27)))</formula>
    </cfRule>
    <cfRule type="containsText" dxfId="1956" priority="2024" operator="containsText" text="Gráfico 4">
      <formula>NOT(ISERROR(SEARCH("Gráfico 4",AC27)))</formula>
    </cfRule>
    <cfRule type="containsText" dxfId="1955" priority="2025" operator="containsText" text="Gráfico 3">
      <formula>NOT(ISERROR(SEARCH("Gráfico 3",AC27)))</formula>
    </cfRule>
    <cfRule type="containsText" dxfId="1954" priority="2026" operator="containsText" text="Gráfico 2">
      <formula>NOT(ISERROR(SEARCH("Gráfico 2",AC27)))</formula>
    </cfRule>
    <cfRule type="containsText" dxfId="1953" priority="2027" operator="containsText" text="Gráfico 1">
      <formula>NOT(ISERROR(SEARCH("Gráfico 1",AC27)))</formula>
    </cfRule>
    <cfRule type="colorScale" priority="2028">
      <colorScale>
        <cfvo type="min"/>
        <cfvo type="percentile" val="50"/>
        <cfvo type="max"/>
        <color rgb="FFF8696B"/>
        <color rgb="FFFFEB84"/>
        <color rgb="FF63BE7B"/>
      </colorScale>
    </cfRule>
  </conditionalFormatting>
  <conditionalFormatting sqref="AB51">
    <cfRule type="containsText" dxfId="1952" priority="2009" operator="containsText" text="Gráfico 9">
      <formula>NOT(ISERROR(SEARCH("Gráfico 9",AB51)))</formula>
    </cfRule>
    <cfRule type="containsText" dxfId="1951" priority="2010" operator="containsText" text="Gráfico 8">
      <formula>NOT(ISERROR(SEARCH("Gráfico 8",AB51)))</formula>
    </cfRule>
    <cfRule type="containsText" dxfId="1950" priority="2011" operator="containsText" text="Gráfico 7">
      <formula>NOT(ISERROR(SEARCH("Gráfico 7",AB51)))</formula>
    </cfRule>
    <cfRule type="containsText" dxfId="1949" priority="2012" operator="containsText" text="Gráfico 6">
      <formula>NOT(ISERROR(SEARCH("Gráfico 6",AB51)))</formula>
    </cfRule>
    <cfRule type="containsText" dxfId="1948" priority="2013" operator="containsText" text="Gráfico 5">
      <formula>NOT(ISERROR(SEARCH("Gráfico 5",AB51)))</formula>
    </cfRule>
    <cfRule type="containsText" dxfId="1947" priority="2014" operator="containsText" text="Gráfico 4">
      <formula>NOT(ISERROR(SEARCH("Gráfico 4",AB51)))</formula>
    </cfRule>
    <cfRule type="containsText" dxfId="1946" priority="2015" operator="containsText" text="Gráfico 3">
      <formula>NOT(ISERROR(SEARCH("Gráfico 3",AB51)))</formula>
    </cfRule>
    <cfRule type="containsText" dxfId="1945" priority="2016" operator="containsText" text="Gráfico 2">
      <formula>NOT(ISERROR(SEARCH("Gráfico 2",AB51)))</formula>
    </cfRule>
    <cfRule type="containsText" dxfId="1944" priority="2017" operator="containsText" text="Gráfico 1">
      <formula>NOT(ISERROR(SEARCH("Gráfico 1",AB51)))</formula>
    </cfRule>
    <cfRule type="colorScale" priority="2018">
      <colorScale>
        <cfvo type="min"/>
        <cfvo type="percentile" val="50"/>
        <cfvo type="max"/>
        <color rgb="FFF8696B"/>
        <color rgb="FFFFEB84"/>
        <color rgb="FF63BE7B"/>
      </colorScale>
    </cfRule>
  </conditionalFormatting>
  <conditionalFormatting sqref="AC51 AE51">
    <cfRule type="containsText" dxfId="1943" priority="1999" operator="containsText" text="Gráfico 9">
      <formula>NOT(ISERROR(SEARCH("Gráfico 9",AC51)))</formula>
    </cfRule>
    <cfRule type="containsText" dxfId="1942" priority="2000" operator="containsText" text="Gráfico 8">
      <formula>NOT(ISERROR(SEARCH("Gráfico 8",AC51)))</formula>
    </cfRule>
    <cfRule type="containsText" dxfId="1941" priority="2001" operator="containsText" text="Gráfico 7">
      <formula>NOT(ISERROR(SEARCH("Gráfico 7",AC51)))</formula>
    </cfRule>
    <cfRule type="containsText" dxfId="1940" priority="2002" operator="containsText" text="Gráfico 6">
      <formula>NOT(ISERROR(SEARCH("Gráfico 6",AC51)))</formula>
    </cfRule>
    <cfRule type="containsText" dxfId="1939" priority="2003" operator="containsText" text="Gráfico 5">
      <formula>NOT(ISERROR(SEARCH("Gráfico 5",AC51)))</formula>
    </cfRule>
    <cfRule type="containsText" dxfId="1938" priority="2004" operator="containsText" text="Gráfico 4">
      <formula>NOT(ISERROR(SEARCH("Gráfico 4",AC51)))</formula>
    </cfRule>
    <cfRule type="containsText" dxfId="1937" priority="2005" operator="containsText" text="Gráfico 3">
      <formula>NOT(ISERROR(SEARCH("Gráfico 3",AC51)))</formula>
    </cfRule>
    <cfRule type="containsText" dxfId="1936" priority="2006" operator="containsText" text="Gráfico 2">
      <formula>NOT(ISERROR(SEARCH("Gráfico 2",AC51)))</formula>
    </cfRule>
    <cfRule type="containsText" dxfId="1935" priority="2007" operator="containsText" text="Gráfico 1">
      <formula>NOT(ISERROR(SEARCH("Gráfico 1",AC51)))</formula>
    </cfRule>
    <cfRule type="colorScale" priority="2008">
      <colorScale>
        <cfvo type="min"/>
        <cfvo type="percentile" val="50"/>
        <cfvo type="max"/>
        <color rgb="FFF8696B"/>
        <color rgb="FFFFEB84"/>
        <color rgb="FF63BE7B"/>
      </colorScale>
    </cfRule>
  </conditionalFormatting>
  <conditionalFormatting sqref="AB52:AB75">
    <cfRule type="containsText" dxfId="1934" priority="1989" operator="containsText" text="Gráfico 9">
      <formula>NOT(ISERROR(SEARCH("Gráfico 9",AB52)))</formula>
    </cfRule>
    <cfRule type="containsText" dxfId="1933" priority="1990" operator="containsText" text="Gráfico 8">
      <formula>NOT(ISERROR(SEARCH("Gráfico 8",AB52)))</formula>
    </cfRule>
    <cfRule type="containsText" dxfId="1932" priority="1991" operator="containsText" text="Gráfico 7">
      <formula>NOT(ISERROR(SEARCH("Gráfico 7",AB52)))</formula>
    </cfRule>
    <cfRule type="containsText" dxfId="1931" priority="1992" operator="containsText" text="Gráfico 6">
      <formula>NOT(ISERROR(SEARCH("Gráfico 6",AB52)))</formula>
    </cfRule>
    <cfRule type="containsText" dxfId="1930" priority="1993" operator="containsText" text="Gráfico 5">
      <formula>NOT(ISERROR(SEARCH("Gráfico 5",AB52)))</formula>
    </cfRule>
    <cfRule type="containsText" dxfId="1929" priority="1994" operator="containsText" text="Gráfico 4">
      <formula>NOT(ISERROR(SEARCH("Gráfico 4",AB52)))</formula>
    </cfRule>
    <cfRule type="containsText" dxfId="1928" priority="1995" operator="containsText" text="Gráfico 3">
      <formula>NOT(ISERROR(SEARCH("Gráfico 3",AB52)))</formula>
    </cfRule>
    <cfRule type="containsText" dxfId="1927" priority="1996" operator="containsText" text="Gráfico 2">
      <formula>NOT(ISERROR(SEARCH("Gráfico 2",AB52)))</formula>
    </cfRule>
    <cfRule type="containsText" dxfId="1926" priority="1997" operator="containsText" text="Gráfico 1">
      <formula>NOT(ISERROR(SEARCH("Gráfico 1",AB52)))</formula>
    </cfRule>
    <cfRule type="colorScale" priority="1998">
      <colorScale>
        <cfvo type="min"/>
        <cfvo type="percentile" val="50"/>
        <cfvo type="max"/>
        <color rgb="FFF8696B"/>
        <color rgb="FFFFEB84"/>
        <color rgb="FF63BE7B"/>
      </colorScale>
    </cfRule>
  </conditionalFormatting>
  <conditionalFormatting sqref="AC52:AC75 AE52:AE75">
    <cfRule type="containsText" dxfId="1925" priority="1979" operator="containsText" text="Gráfico 9">
      <formula>NOT(ISERROR(SEARCH("Gráfico 9",AC52)))</formula>
    </cfRule>
    <cfRule type="containsText" dxfId="1924" priority="1980" operator="containsText" text="Gráfico 8">
      <formula>NOT(ISERROR(SEARCH("Gráfico 8",AC52)))</formula>
    </cfRule>
    <cfRule type="containsText" dxfId="1923" priority="1981" operator="containsText" text="Gráfico 7">
      <formula>NOT(ISERROR(SEARCH("Gráfico 7",AC52)))</formula>
    </cfRule>
    <cfRule type="containsText" dxfId="1922" priority="1982" operator="containsText" text="Gráfico 6">
      <formula>NOT(ISERROR(SEARCH("Gráfico 6",AC52)))</formula>
    </cfRule>
    <cfRule type="containsText" dxfId="1921" priority="1983" operator="containsText" text="Gráfico 5">
      <formula>NOT(ISERROR(SEARCH("Gráfico 5",AC52)))</formula>
    </cfRule>
    <cfRule type="containsText" dxfId="1920" priority="1984" operator="containsText" text="Gráfico 4">
      <formula>NOT(ISERROR(SEARCH("Gráfico 4",AC52)))</formula>
    </cfRule>
    <cfRule type="containsText" dxfId="1919" priority="1985" operator="containsText" text="Gráfico 3">
      <formula>NOT(ISERROR(SEARCH("Gráfico 3",AC52)))</formula>
    </cfRule>
    <cfRule type="containsText" dxfId="1918" priority="1986" operator="containsText" text="Gráfico 2">
      <formula>NOT(ISERROR(SEARCH("Gráfico 2",AC52)))</formula>
    </cfRule>
    <cfRule type="containsText" dxfId="1917" priority="1987" operator="containsText" text="Gráfico 1">
      <formula>NOT(ISERROR(SEARCH("Gráfico 1",AC52)))</formula>
    </cfRule>
    <cfRule type="colorScale" priority="1988">
      <colorScale>
        <cfvo type="min"/>
        <cfvo type="percentile" val="50"/>
        <cfvo type="max"/>
        <color rgb="FFF8696B"/>
        <color rgb="FFFFEB84"/>
        <color rgb="FF63BE7B"/>
      </colorScale>
    </cfRule>
  </conditionalFormatting>
  <conditionalFormatting sqref="AB76:AB99">
    <cfRule type="containsText" dxfId="1916" priority="1969" operator="containsText" text="Gráfico 9">
      <formula>NOT(ISERROR(SEARCH("Gráfico 9",AB76)))</formula>
    </cfRule>
    <cfRule type="containsText" dxfId="1915" priority="1970" operator="containsText" text="Gráfico 8">
      <formula>NOT(ISERROR(SEARCH("Gráfico 8",AB76)))</formula>
    </cfRule>
    <cfRule type="containsText" dxfId="1914" priority="1971" operator="containsText" text="Gráfico 7">
      <formula>NOT(ISERROR(SEARCH("Gráfico 7",AB76)))</formula>
    </cfRule>
    <cfRule type="containsText" dxfId="1913" priority="1972" operator="containsText" text="Gráfico 6">
      <formula>NOT(ISERROR(SEARCH("Gráfico 6",AB76)))</formula>
    </cfRule>
    <cfRule type="containsText" dxfId="1912" priority="1973" operator="containsText" text="Gráfico 5">
      <formula>NOT(ISERROR(SEARCH("Gráfico 5",AB76)))</formula>
    </cfRule>
    <cfRule type="containsText" dxfId="1911" priority="1974" operator="containsText" text="Gráfico 4">
      <formula>NOT(ISERROR(SEARCH("Gráfico 4",AB76)))</formula>
    </cfRule>
    <cfRule type="containsText" dxfId="1910" priority="1975" operator="containsText" text="Gráfico 3">
      <formula>NOT(ISERROR(SEARCH("Gráfico 3",AB76)))</formula>
    </cfRule>
    <cfRule type="containsText" dxfId="1909" priority="1976" operator="containsText" text="Gráfico 2">
      <formula>NOT(ISERROR(SEARCH("Gráfico 2",AB76)))</formula>
    </cfRule>
    <cfRule type="containsText" dxfId="1908" priority="1977" operator="containsText" text="Gráfico 1">
      <formula>NOT(ISERROR(SEARCH("Gráfico 1",AB76)))</formula>
    </cfRule>
    <cfRule type="colorScale" priority="1978">
      <colorScale>
        <cfvo type="min"/>
        <cfvo type="percentile" val="50"/>
        <cfvo type="max"/>
        <color rgb="FFF8696B"/>
        <color rgb="FFFFEB84"/>
        <color rgb="FF63BE7B"/>
      </colorScale>
    </cfRule>
  </conditionalFormatting>
  <conditionalFormatting sqref="AC76:AC99 AE76:AE99">
    <cfRule type="containsText" dxfId="1907" priority="1959" operator="containsText" text="Gráfico 9">
      <formula>NOT(ISERROR(SEARCH("Gráfico 9",AC76)))</formula>
    </cfRule>
    <cfRule type="containsText" dxfId="1906" priority="1960" operator="containsText" text="Gráfico 8">
      <formula>NOT(ISERROR(SEARCH("Gráfico 8",AC76)))</formula>
    </cfRule>
    <cfRule type="containsText" dxfId="1905" priority="1961" operator="containsText" text="Gráfico 7">
      <formula>NOT(ISERROR(SEARCH("Gráfico 7",AC76)))</formula>
    </cfRule>
    <cfRule type="containsText" dxfId="1904" priority="1962" operator="containsText" text="Gráfico 6">
      <formula>NOT(ISERROR(SEARCH("Gráfico 6",AC76)))</formula>
    </cfRule>
    <cfRule type="containsText" dxfId="1903" priority="1963" operator="containsText" text="Gráfico 5">
      <formula>NOT(ISERROR(SEARCH("Gráfico 5",AC76)))</formula>
    </cfRule>
    <cfRule type="containsText" dxfId="1902" priority="1964" operator="containsText" text="Gráfico 4">
      <formula>NOT(ISERROR(SEARCH("Gráfico 4",AC76)))</formula>
    </cfRule>
    <cfRule type="containsText" dxfId="1901" priority="1965" operator="containsText" text="Gráfico 3">
      <formula>NOT(ISERROR(SEARCH("Gráfico 3",AC76)))</formula>
    </cfRule>
    <cfRule type="containsText" dxfId="1900" priority="1966" operator="containsText" text="Gráfico 2">
      <formula>NOT(ISERROR(SEARCH("Gráfico 2",AC76)))</formula>
    </cfRule>
    <cfRule type="containsText" dxfId="1899" priority="1967" operator="containsText" text="Gráfico 1">
      <formula>NOT(ISERROR(SEARCH("Gráfico 1",AC76)))</formula>
    </cfRule>
    <cfRule type="colorScale" priority="1968">
      <colorScale>
        <cfvo type="min"/>
        <cfvo type="percentile" val="50"/>
        <cfvo type="max"/>
        <color rgb="FFF8696B"/>
        <color rgb="FFFFEB84"/>
        <color rgb="FF63BE7B"/>
      </colorScale>
    </cfRule>
  </conditionalFormatting>
  <conditionalFormatting sqref="AB100">
    <cfRule type="containsText" dxfId="1898" priority="1949" operator="containsText" text="Gráfico 9">
      <formula>NOT(ISERROR(SEARCH("Gráfico 9",AB100)))</formula>
    </cfRule>
    <cfRule type="containsText" dxfId="1897" priority="1950" operator="containsText" text="Gráfico 8">
      <formula>NOT(ISERROR(SEARCH("Gráfico 8",AB100)))</formula>
    </cfRule>
    <cfRule type="containsText" dxfId="1896" priority="1951" operator="containsText" text="Gráfico 7">
      <formula>NOT(ISERROR(SEARCH("Gráfico 7",AB100)))</formula>
    </cfRule>
    <cfRule type="containsText" dxfId="1895" priority="1952" operator="containsText" text="Gráfico 6">
      <formula>NOT(ISERROR(SEARCH("Gráfico 6",AB100)))</formula>
    </cfRule>
    <cfRule type="containsText" dxfId="1894" priority="1953" operator="containsText" text="Gráfico 5">
      <formula>NOT(ISERROR(SEARCH("Gráfico 5",AB100)))</formula>
    </cfRule>
    <cfRule type="containsText" dxfId="1893" priority="1954" operator="containsText" text="Gráfico 4">
      <formula>NOT(ISERROR(SEARCH("Gráfico 4",AB100)))</formula>
    </cfRule>
    <cfRule type="containsText" dxfId="1892" priority="1955" operator="containsText" text="Gráfico 3">
      <formula>NOT(ISERROR(SEARCH("Gráfico 3",AB100)))</formula>
    </cfRule>
    <cfRule type="containsText" dxfId="1891" priority="1956" operator="containsText" text="Gráfico 2">
      <formula>NOT(ISERROR(SEARCH("Gráfico 2",AB100)))</formula>
    </cfRule>
    <cfRule type="containsText" dxfId="1890" priority="1957" operator="containsText" text="Gráfico 1">
      <formula>NOT(ISERROR(SEARCH("Gráfico 1",AB100)))</formula>
    </cfRule>
    <cfRule type="colorScale" priority="1958">
      <colorScale>
        <cfvo type="min"/>
        <cfvo type="percentile" val="50"/>
        <cfvo type="max"/>
        <color rgb="FFF8696B"/>
        <color rgb="FFFFEB84"/>
        <color rgb="FF63BE7B"/>
      </colorScale>
    </cfRule>
  </conditionalFormatting>
  <conditionalFormatting sqref="AE100 AC100">
    <cfRule type="containsText" dxfId="1889" priority="1939" operator="containsText" text="Gráfico 9">
      <formula>NOT(ISERROR(SEARCH("Gráfico 9",AC100)))</formula>
    </cfRule>
    <cfRule type="containsText" dxfId="1888" priority="1940" operator="containsText" text="Gráfico 8">
      <formula>NOT(ISERROR(SEARCH("Gráfico 8",AC100)))</formula>
    </cfRule>
    <cfRule type="containsText" dxfId="1887" priority="1941" operator="containsText" text="Gráfico 7">
      <formula>NOT(ISERROR(SEARCH("Gráfico 7",AC100)))</formula>
    </cfRule>
    <cfRule type="containsText" dxfId="1886" priority="1942" operator="containsText" text="Gráfico 6">
      <formula>NOT(ISERROR(SEARCH("Gráfico 6",AC100)))</formula>
    </cfRule>
    <cfRule type="containsText" dxfId="1885" priority="1943" operator="containsText" text="Gráfico 5">
      <formula>NOT(ISERROR(SEARCH("Gráfico 5",AC100)))</formula>
    </cfRule>
    <cfRule type="containsText" dxfId="1884" priority="1944" operator="containsText" text="Gráfico 4">
      <formula>NOT(ISERROR(SEARCH("Gráfico 4",AC100)))</formula>
    </cfRule>
    <cfRule type="containsText" dxfId="1883" priority="1945" operator="containsText" text="Gráfico 3">
      <formula>NOT(ISERROR(SEARCH("Gráfico 3",AC100)))</formula>
    </cfRule>
    <cfRule type="containsText" dxfId="1882" priority="1946" operator="containsText" text="Gráfico 2">
      <formula>NOT(ISERROR(SEARCH("Gráfico 2",AC100)))</formula>
    </cfRule>
    <cfRule type="containsText" dxfId="1881" priority="1947" operator="containsText" text="Gráfico 1">
      <formula>NOT(ISERROR(SEARCH("Gráfico 1",AC100)))</formula>
    </cfRule>
    <cfRule type="colorScale" priority="1948">
      <colorScale>
        <cfvo type="min"/>
        <cfvo type="percentile" val="50"/>
        <cfvo type="max"/>
        <color rgb="FFF8696B"/>
        <color rgb="FFFFEB84"/>
        <color rgb="FF63BE7B"/>
      </colorScale>
    </cfRule>
  </conditionalFormatting>
  <conditionalFormatting sqref="AB101:AB158">
    <cfRule type="containsText" dxfId="1880" priority="1929" operator="containsText" text="Gráfico 9">
      <formula>NOT(ISERROR(SEARCH("Gráfico 9",AB101)))</formula>
    </cfRule>
    <cfRule type="containsText" dxfId="1879" priority="1930" operator="containsText" text="Gráfico 8">
      <formula>NOT(ISERROR(SEARCH("Gráfico 8",AB101)))</formula>
    </cfRule>
    <cfRule type="containsText" dxfId="1878" priority="1931" operator="containsText" text="Gráfico 7">
      <formula>NOT(ISERROR(SEARCH("Gráfico 7",AB101)))</formula>
    </cfRule>
    <cfRule type="containsText" dxfId="1877" priority="1932" operator="containsText" text="Gráfico 6">
      <formula>NOT(ISERROR(SEARCH("Gráfico 6",AB101)))</formula>
    </cfRule>
    <cfRule type="containsText" dxfId="1876" priority="1933" operator="containsText" text="Gráfico 5">
      <formula>NOT(ISERROR(SEARCH("Gráfico 5",AB101)))</formula>
    </cfRule>
    <cfRule type="containsText" dxfId="1875" priority="1934" operator="containsText" text="Gráfico 4">
      <formula>NOT(ISERROR(SEARCH("Gráfico 4",AB101)))</formula>
    </cfRule>
    <cfRule type="containsText" dxfId="1874" priority="1935" operator="containsText" text="Gráfico 3">
      <formula>NOT(ISERROR(SEARCH("Gráfico 3",AB101)))</formula>
    </cfRule>
    <cfRule type="containsText" dxfId="1873" priority="1936" operator="containsText" text="Gráfico 2">
      <formula>NOT(ISERROR(SEARCH("Gráfico 2",AB101)))</formula>
    </cfRule>
    <cfRule type="containsText" dxfId="1872" priority="1937" operator="containsText" text="Gráfico 1">
      <formula>NOT(ISERROR(SEARCH("Gráfico 1",AB101)))</formula>
    </cfRule>
    <cfRule type="colorScale" priority="1938">
      <colorScale>
        <cfvo type="min"/>
        <cfvo type="percentile" val="50"/>
        <cfvo type="max"/>
        <color rgb="FFF8696B"/>
        <color rgb="FFFFEB84"/>
        <color rgb="FF63BE7B"/>
      </colorScale>
    </cfRule>
  </conditionalFormatting>
  <conditionalFormatting sqref="AE101:AE158 AC101:AC158">
    <cfRule type="containsText" dxfId="1871" priority="1919" operator="containsText" text="Gráfico 9">
      <formula>NOT(ISERROR(SEARCH("Gráfico 9",AC101)))</formula>
    </cfRule>
    <cfRule type="containsText" dxfId="1870" priority="1920" operator="containsText" text="Gráfico 8">
      <formula>NOT(ISERROR(SEARCH("Gráfico 8",AC101)))</formula>
    </cfRule>
    <cfRule type="containsText" dxfId="1869" priority="1921" operator="containsText" text="Gráfico 7">
      <formula>NOT(ISERROR(SEARCH("Gráfico 7",AC101)))</formula>
    </cfRule>
    <cfRule type="containsText" dxfId="1868" priority="1922" operator="containsText" text="Gráfico 6">
      <formula>NOT(ISERROR(SEARCH("Gráfico 6",AC101)))</formula>
    </cfRule>
    <cfRule type="containsText" dxfId="1867" priority="1923" operator="containsText" text="Gráfico 5">
      <formula>NOT(ISERROR(SEARCH("Gráfico 5",AC101)))</formula>
    </cfRule>
    <cfRule type="containsText" dxfId="1866" priority="1924" operator="containsText" text="Gráfico 4">
      <formula>NOT(ISERROR(SEARCH("Gráfico 4",AC101)))</formula>
    </cfRule>
    <cfRule type="containsText" dxfId="1865" priority="1925" operator="containsText" text="Gráfico 3">
      <formula>NOT(ISERROR(SEARCH("Gráfico 3",AC101)))</formula>
    </cfRule>
    <cfRule type="containsText" dxfId="1864" priority="1926" operator="containsText" text="Gráfico 2">
      <formula>NOT(ISERROR(SEARCH("Gráfico 2",AC101)))</formula>
    </cfRule>
    <cfRule type="containsText" dxfId="1863" priority="1927" operator="containsText" text="Gráfico 1">
      <formula>NOT(ISERROR(SEARCH("Gráfico 1",AC101)))</formula>
    </cfRule>
    <cfRule type="colorScale" priority="1928">
      <colorScale>
        <cfvo type="min"/>
        <cfvo type="percentile" val="50"/>
        <cfvo type="max"/>
        <color rgb="FFF8696B"/>
        <color rgb="FFFFEB84"/>
        <color rgb="FF63BE7B"/>
      </colorScale>
    </cfRule>
  </conditionalFormatting>
  <conditionalFormatting sqref="AG2:AG158 AK115:AK158 AW2:AW158 BD3:BD158 E2:E114 Z2:Z158 AD2:AD158 P2:Q158">
    <cfRule type="expression" dxfId="1862" priority="1680">
      <formula>$Q2="Reporte 2"</formula>
    </cfRule>
    <cfRule type="expression" dxfId="1861" priority="1681">
      <formula>$Q2="Reporte 1"</formula>
    </cfRule>
    <cfRule type="expression" dxfId="1860" priority="1682">
      <formula>$Q2="Informe 10"</formula>
    </cfRule>
    <cfRule type="expression" dxfId="1859" priority="1683">
      <formula>$Q2="Informe 9"</formula>
    </cfRule>
    <cfRule type="expression" dxfId="1858" priority="1684">
      <formula>$Q2="Informe 8"</formula>
    </cfRule>
    <cfRule type="expression" dxfId="1857" priority="1685">
      <formula>$Q2="Informe 7"</formula>
    </cfRule>
    <cfRule type="expression" dxfId="1856" priority="1686">
      <formula>$Q2="Informe 6"</formula>
    </cfRule>
    <cfRule type="expression" dxfId="1855" priority="1687">
      <formula>$Q2="Informe 5"</formula>
    </cfRule>
    <cfRule type="expression" dxfId="1854" priority="1688">
      <formula>$Q2="Informe 4"</formula>
    </cfRule>
    <cfRule type="expression" dxfId="1853" priority="1689">
      <formula>$Q2="Informe 3"</formula>
    </cfRule>
    <cfRule type="expression" dxfId="1852" priority="1690">
      <formula>$Q2="Informe 2"</formula>
    </cfRule>
    <cfRule type="expression" dxfId="1851" priority="1691">
      <formula>$Q2="Informe 1"</formula>
    </cfRule>
    <cfRule type="expression" dxfId="1850" priority="1692">
      <formula>$Q2="Gráfico 10"</formula>
    </cfRule>
    <cfRule type="expression" dxfId="1849" priority="1890">
      <formula>$Q2="Gráfico 25"</formula>
    </cfRule>
    <cfRule type="expression" dxfId="1848" priority="1891">
      <formula>$Q2="Gráfico 24"</formula>
    </cfRule>
    <cfRule type="expression" dxfId="1847" priority="1892">
      <formula>$Q2="Gráfico 23"</formula>
    </cfRule>
    <cfRule type="expression" dxfId="1846" priority="1893">
      <formula>$Q2="Gráfico 22"</formula>
    </cfRule>
    <cfRule type="expression" dxfId="1845" priority="1894">
      <formula>$Q2="Gráfico 21"</formula>
    </cfRule>
    <cfRule type="expression" dxfId="1844" priority="1895">
      <formula>$Q2="Gráfico 20"</formula>
    </cfRule>
    <cfRule type="expression" dxfId="1843" priority="1896">
      <formula>$Q2="Gráfico 18"</formula>
    </cfRule>
    <cfRule type="expression" dxfId="1842" priority="1897">
      <formula>$Q2="Gráfico 19"</formula>
    </cfRule>
    <cfRule type="expression" dxfId="1841" priority="1898">
      <formula>$Q2="Gráfico 17"</formula>
    </cfRule>
    <cfRule type="expression" dxfId="1840" priority="1899">
      <formula>$Q2="Gráfico 16"</formula>
    </cfRule>
    <cfRule type="expression" dxfId="1839" priority="1900">
      <formula>$Q2="Gráfico 15"</formula>
    </cfRule>
    <cfRule type="expression" dxfId="1838" priority="1901">
      <formula>$Q2="Gráfico 14"</formula>
    </cfRule>
    <cfRule type="expression" dxfId="1837" priority="1902">
      <formula>$Q2="Gráfico 12"</formula>
    </cfRule>
    <cfRule type="expression" dxfId="1836" priority="1903">
      <formula>$Q2="Gráfico 13"</formula>
    </cfRule>
    <cfRule type="expression" dxfId="1835" priority="1904">
      <formula>$Q2="Gráfico 11"</formula>
    </cfRule>
    <cfRule type="expression" dxfId="1834" priority="1905">
      <formula>$Q2="Gráfico 9"</formula>
    </cfRule>
    <cfRule type="expression" dxfId="1833" priority="1906">
      <formula>$Q2="Gráfico 8"</formula>
    </cfRule>
    <cfRule type="expression" dxfId="1832" priority="1907">
      <formula>$Q2="Gráfico 7"</formula>
    </cfRule>
    <cfRule type="expression" dxfId="1831" priority="1908">
      <formula>$Q2="Gráfico 6"</formula>
    </cfRule>
    <cfRule type="expression" dxfId="1830" priority="1914">
      <formula>$Q2="Gráfico 4"</formula>
    </cfRule>
    <cfRule type="expression" dxfId="1829" priority="1915">
      <formula>$Q2="Gráfico 3"</formula>
    </cfRule>
    <cfRule type="expression" dxfId="1828" priority="1916">
      <formula>$Q2="Gráfico 2"</formula>
    </cfRule>
    <cfRule type="expression" dxfId="1827" priority="1917">
      <formula>$Q2="Gráfico 1"</formula>
    </cfRule>
    <cfRule type="expression" dxfId="1826" priority="1918">
      <formula>$Q2="Gráfico 5"</formula>
    </cfRule>
  </conditionalFormatting>
  <conditionalFormatting sqref="AD3:AD113">
    <cfRule type="expression" dxfId="1825" priority="1909">
      <formula>$Q3="Gráfico 4"</formula>
    </cfRule>
    <cfRule type="expression" dxfId="1824" priority="1910">
      <formula>$Q3="Gráfico 3"</formula>
    </cfRule>
    <cfRule type="expression" dxfId="1823" priority="1911">
      <formula>$Q3="Gráfico 2"</formula>
    </cfRule>
    <cfRule type="expression" dxfId="1822" priority="1912">
      <formula>$Q3="Gráfico 1"</formula>
    </cfRule>
    <cfRule type="expression" dxfId="1821" priority="1913">
      <formula>$Q3="Gráfico 5"</formula>
    </cfRule>
  </conditionalFormatting>
  <conditionalFormatting sqref="AK2:AK113 AD114:AD158">
    <cfRule type="expression" dxfId="1820" priority="1866">
      <formula>$Q2="Gráfico 25"</formula>
    </cfRule>
    <cfRule type="expression" dxfId="1819" priority="1867">
      <formula>$Q2="Gráfico 24"</formula>
    </cfRule>
    <cfRule type="expression" dxfId="1818" priority="1868">
      <formula>$Q2="Gráfico 23"</formula>
    </cfRule>
    <cfRule type="expression" dxfId="1817" priority="1869">
      <formula>$Q2="Gráfico 22"</formula>
    </cfRule>
    <cfRule type="expression" dxfId="1816" priority="1870">
      <formula>$Q2="Gráfico 21"</formula>
    </cfRule>
    <cfRule type="expression" dxfId="1815" priority="1871">
      <formula>$Q2="Gráfico 20"</formula>
    </cfRule>
    <cfRule type="expression" dxfId="1814" priority="1872">
      <formula>$Q2="Gráfico 18"</formula>
    </cfRule>
    <cfRule type="expression" dxfId="1813" priority="1873">
      <formula>$Q2="Gráfico 19"</formula>
    </cfRule>
    <cfRule type="expression" dxfId="1812" priority="1874">
      <formula>$Q2="Gráfico 17"</formula>
    </cfRule>
    <cfRule type="expression" dxfId="1811" priority="1875">
      <formula>$Q2="Gráfico 16"</formula>
    </cfRule>
    <cfRule type="expression" dxfId="1810" priority="1876">
      <formula>$Q2="Gráfico 15"</formula>
    </cfRule>
    <cfRule type="expression" dxfId="1809" priority="1877">
      <formula>$Q2="Gráfico 14"</formula>
    </cfRule>
    <cfRule type="expression" dxfId="1808" priority="1878">
      <formula>$Q2="Gráfico 12"</formula>
    </cfRule>
    <cfRule type="expression" dxfId="1807" priority="1879">
      <formula>$Q2="Gráfico 13"</formula>
    </cfRule>
    <cfRule type="expression" dxfId="1806" priority="1880">
      <formula>$Q2="Gráfico 11"</formula>
    </cfRule>
    <cfRule type="expression" dxfId="1805" priority="1881">
      <formula>$Q2="Gráfico 9"</formula>
    </cfRule>
    <cfRule type="expression" dxfId="1804" priority="1882">
      <formula>$Q2="Gráfico 8"</formula>
    </cfRule>
    <cfRule type="expression" dxfId="1803" priority="1883">
      <formula>$Q2="Gráfico 7"</formula>
    </cfRule>
    <cfRule type="expression" dxfId="1802" priority="1884">
      <formula>$Q2="Gráfico 6"</formula>
    </cfRule>
    <cfRule type="expression" dxfId="1801" priority="1885">
      <formula>$Q2="Gráfico 4"</formula>
    </cfRule>
    <cfRule type="expression" dxfId="1800" priority="1886">
      <formula>$Q2="Gráfico 3"</formula>
    </cfRule>
    <cfRule type="expression" dxfId="1799" priority="1887">
      <formula>$Q2="Gráfico 2"</formula>
    </cfRule>
    <cfRule type="expression" dxfId="1798" priority="1888">
      <formula>$Q2="Gráfico 1"</formula>
    </cfRule>
    <cfRule type="expression" dxfId="1797" priority="1889">
      <formula>$Q2="Gráfico 5"</formula>
    </cfRule>
  </conditionalFormatting>
  <conditionalFormatting sqref="AK114">
    <cfRule type="expression" dxfId="1796" priority="1842">
      <formula>$Q114="Gráfico 25"</formula>
    </cfRule>
    <cfRule type="expression" dxfId="1795" priority="1843">
      <formula>$Q114="Gráfico 24"</formula>
    </cfRule>
    <cfRule type="expression" dxfId="1794" priority="1844">
      <formula>$Q114="Gráfico 23"</formula>
    </cfRule>
    <cfRule type="expression" dxfId="1793" priority="1845">
      <formula>$Q114="Gráfico 22"</formula>
    </cfRule>
    <cfRule type="expression" dxfId="1792" priority="1846">
      <formula>$Q114="Gráfico 21"</formula>
    </cfRule>
    <cfRule type="expression" dxfId="1791" priority="1847">
      <formula>$Q114="Gráfico 20"</formula>
    </cfRule>
    <cfRule type="expression" dxfId="1790" priority="1848">
      <formula>$Q114="Gráfico 18"</formula>
    </cfRule>
    <cfRule type="expression" dxfId="1789" priority="1849">
      <formula>$Q114="Gráfico 19"</formula>
    </cfRule>
    <cfRule type="expression" dxfId="1788" priority="1850">
      <formula>$Q114="Gráfico 17"</formula>
    </cfRule>
    <cfRule type="expression" dxfId="1787" priority="1851">
      <formula>$Q114="Gráfico 16"</formula>
    </cfRule>
    <cfRule type="expression" dxfId="1786" priority="1852">
      <formula>$Q114="Gráfico 15"</formula>
    </cfRule>
    <cfRule type="expression" dxfId="1785" priority="1853">
      <formula>$Q114="Gráfico 14"</formula>
    </cfRule>
    <cfRule type="expression" dxfId="1784" priority="1854">
      <formula>$Q114="Gráfico 12"</formula>
    </cfRule>
    <cfRule type="expression" dxfId="1783" priority="1855">
      <formula>$Q114="Gráfico 13"</formula>
    </cfRule>
    <cfRule type="expression" dxfId="1782" priority="1856">
      <formula>$Q114="Gráfico 11"</formula>
    </cfRule>
    <cfRule type="expression" dxfId="1781" priority="1857">
      <formula>$Q114="Gráfico 9"</formula>
    </cfRule>
    <cfRule type="expression" dxfId="1780" priority="1858">
      <formula>$Q114="Gráfico 8"</formula>
    </cfRule>
    <cfRule type="expression" dxfId="1779" priority="1859">
      <formula>$Q114="Gráfico 7"</formula>
    </cfRule>
    <cfRule type="expression" dxfId="1778" priority="1860">
      <formula>$Q114="Gráfico 6"</formula>
    </cfRule>
    <cfRule type="expression" dxfId="1777" priority="1861">
      <formula>$Q114="Gráfico 4"</formula>
    </cfRule>
    <cfRule type="expression" dxfId="1776" priority="1862">
      <formula>$Q114="Gráfico 3"</formula>
    </cfRule>
    <cfRule type="expression" dxfId="1775" priority="1863">
      <formula>$Q114="Gráfico 2"</formula>
    </cfRule>
    <cfRule type="expression" dxfId="1774" priority="1864">
      <formula>$Q114="Gráfico 1"</formula>
    </cfRule>
    <cfRule type="expression" dxfId="1773" priority="1865">
      <formula>$Q114="Gráfico 5"</formula>
    </cfRule>
  </conditionalFormatting>
  <conditionalFormatting sqref="BD2">
    <cfRule type="expression" dxfId="1772" priority="1818">
      <formula>$Q2="Gráfico 25"</formula>
    </cfRule>
    <cfRule type="expression" dxfId="1771" priority="1819">
      <formula>$Q2="Gráfico 24"</formula>
    </cfRule>
    <cfRule type="expression" dxfId="1770" priority="1820">
      <formula>$Q2="Gráfico 23"</formula>
    </cfRule>
    <cfRule type="expression" dxfId="1769" priority="1821">
      <formula>$Q2="Gráfico 22"</formula>
    </cfRule>
    <cfRule type="expression" dxfId="1768" priority="1822">
      <formula>$Q2="Gráfico 21"</formula>
    </cfRule>
    <cfRule type="expression" dxfId="1767" priority="1823">
      <formula>$Q2="Gráfico 20"</formula>
    </cfRule>
    <cfRule type="expression" dxfId="1766" priority="1824">
      <formula>$Q2="Gráfico 18"</formula>
    </cfRule>
    <cfRule type="expression" dxfId="1765" priority="1825">
      <formula>$Q2="Gráfico 19"</formula>
    </cfRule>
    <cfRule type="expression" dxfId="1764" priority="1826">
      <formula>$Q2="Gráfico 17"</formula>
    </cfRule>
    <cfRule type="expression" dxfId="1763" priority="1827">
      <formula>$Q2="Gráfico 16"</formula>
    </cfRule>
    <cfRule type="expression" dxfId="1762" priority="1828">
      <formula>$Q2="Gráfico 15"</formula>
    </cfRule>
    <cfRule type="expression" dxfId="1761" priority="1829">
      <formula>$Q2="Gráfico 14"</formula>
    </cfRule>
    <cfRule type="expression" dxfId="1760" priority="1830">
      <formula>$Q2="Gráfico 12"</formula>
    </cfRule>
    <cfRule type="expression" dxfId="1759" priority="1831">
      <formula>$Q2="Gráfico 13"</formula>
    </cfRule>
    <cfRule type="expression" dxfId="1758" priority="1832">
      <formula>$Q2="Gráfico 11"</formula>
    </cfRule>
    <cfRule type="expression" dxfId="1757" priority="1833">
      <formula>$Q2="Gráfico 9"</formula>
    </cfRule>
    <cfRule type="expression" dxfId="1756" priority="1834">
      <formula>$Q2="Gráfico 8"</formula>
    </cfRule>
    <cfRule type="expression" dxfId="1755" priority="1835">
      <formula>$Q2="Gráfico 7"</formula>
    </cfRule>
    <cfRule type="expression" dxfId="1754" priority="1836">
      <formula>$Q2="Gráfico 6"</formula>
    </cfRule>
    <cfRule type="expression" dxfId="1753" priority="1837">
      <formula>$Q2="Gráfico 4"</formula>
    </cfRule>
    <cfRule type="expression" dxfId="1752" priority="1838">
      <formula>$Q2="Gráfico 3"</formula>
    </cfRule>
    <cfRule type="expression" dxfId="1751" priority="1839">
      <formula>$Q2="Gráfico 2"</formula>
    </cfRule>
    <cfRule type="expression" dxfId="1750" priority="1840">
      <formula>$Q2="Gráfico 1"</formula>
    </cfRule>
    <cfRule type="expression" dxfId="1749" priority="1841">
      <formula>$Q2="Gráfico 5"</formula>
    </cfRule>
  </conditionalFormatting>
  <conditionalFormatting sqref="Z114">
    <cfRule type="expression" dxfId="1748" priority="1789">
      <formula>$Q114="Gráfico 25"</formula>
    </cfRule>
    <cfRule type="expression" dxfId="1747" priority="1790">
      <formula>$Q114="Gráfico 24"</formula>
    </cfRule>
    <cfRule type="expression" dxfId="1746" priority="1791">
      <formula>$Q114="Gráfico 23"</formula>
    </cfRule>
    <cfRule type="expression" dxfId="1745" priority="1792">
      <formula>$Q114="Gráfico 22"</formula>
    </cfRule>
    <cfRule type="expression" dxfId="1744" priority="1793">
      <formula>$Q114="Gráfico 21"</formula>
    </cfRule>
    <cfRule type="expression" dxfId="1743" priority="1794">
      <formula>$Q114="Gráfico 20"</formula>
    </cfRule>
    <cfRule type="expression" dxfId="1742" priority="1795">
      <formula>$Q114="Gráfico 18"</formula>
    </cfRule>
    <cfRule type="expression" dxfId="1741" priority="1796">
      <formula>$Q114="Gráfico 19"</formula>
    </cfRule>
    <cfRule type="expression" dxfId="1740" priority="1797">
      <formula>$Q114="Gráfico 17"</formula>
    </cfRule>
    <cfRule type="expression" dxfId="1739" priority="1798">
      <formula>$Q114="Gráfico 16"</formula>
    </cfRule>
    <cfRule type="expression" dxfId="1738" priority="1799">
      <formula>$Q114="Gráfico 15"</formula>
    </cfRule>
    <cfRule type="expression" dxfId="1737" priority="1800">
      <formula>$Q114="Gráfico 14"</formula>
    </cfRule>
    <cfRule type="expression" dxfId="1736" priority="1801">
      <formula>$Q114="Gráfico 12"</formula>
    </cfRule>
    <cfRule type="expression" dxfId="1735" priority="1802">
      <formula>$Q114="Gráfico 13"</formula>
    </cfRule>
    <cfRule type="expression" dxfId="1734" priority="1803">
      <formula>$Q114="Gráfico 11"</formula>
    </cfRule>
    <cfRule type="expression" dxfId="1733" priority="1804">
      <formula>$Q114="Gráfico 9"</formula>
    </cfRule>
    <cfRule type="expression" dxfId="1732" priority="1805">
      <formula>$Q114="Gráfico 8"</formula>
    </cfRule>
    <cfRule type="expression" dxfId="1731" priority="1806">
      <formula>$Q114="Gráfico 7"</formula>
    </cfRule>
    <cfRule type="expression" dxfId="1730" priority="1807">
      <formula>$Q114="Gráfico 6"</formula>
    </cfRule>
    <cfRule type="expression" dxfId="1729" priority="1813">
      <formula>$Q114="Gráfico 4"</formula>
    </cfRule>
    <cfRule type="expression" dxfId="1728" priority="1814">
      <formula>$Q114="Gráfico 3"</formula>
    </cfRule>
    <cfRule type="expression" dxfId="1727" priority="1815">
      <formula>$Q114="Gráfico 2"</formula>
    </cfRule>
    <cfRule type="expression" dxfId="1726" priority="1816">
      <formula>$Q114="Gráfico 1"</formula>
    </cfRule>
    <cfRule type="expression" dxfId="1725" priority="1817">
      <formula>$Q114="Gráfico 5"</formula>
    </cfRule>
  </conditionalFormatting>
  <conditionalFormatting sqref="AD114">
    <cfRule type="expression" dxfId="1724" priority="1808">
      <formula>$Q114="Gráfico 4"</formula>
    </cfRule>
    <cfRule type="expression" dxfId="1723" priority="1809">
      <formula>$Q114="Gráfico 3"</formula>
    </cfRule>
    <cfRule type="expression" dxfId="1722" priority="1810">
      <formula>$Q114="Gráfico 2"</formula>
    </cfRule>
    <cfRule type="expression" dxfId="1721" priority="1811">
      <formula>$Q114="Gráfico 1"</formula>
    </cfRule>
    <cfRule type="expression" dxfId="1720" priority="1812">
      <formula>$Q114="Gráfico 5"</formula>
    </cfRule>
  </conditionalFormatting>
  <conditionalFormatting sqref="AP2:AP158">
    <cfRule type="expression" dxfId="1719" priority="1765">
      <formula>$Q2="Gráfico 25"</formula>
    </cfRule>
    <cfRule type="expression" dxfId="1718" priority="1766">
      <formula>$Q2="Gráfico 24"</formula>
    </cfRule>
    <cfRule type="expression" dxfId="1717" priority="1767">
      <formula>$Q2="Gráfico 23"</formula>
    </cfRule>
    <cfRule type="expression" dxfId="1716" priority="1768">
      <formula>$Q2="Gráfico 22"</formula>
    </cfRule>
    <cfRule type="expression" dxfId="1715" priority="1769">
      <formula>$Q2="Gráfico 21"</formula>
    </cfRule>
    <cfRule type="expression" dxfId="1714" priority="1770">
      <formula>$Q2="Gráfico 20"</formula>
    </cfRule>
    <cfRule type="expression" dxfId="1713" priority="1771">
      <formula>$Q2="Gráfico 18"</formula>
    </cfRule>
    <cfRule type="expression" dxfId="1712" priority="1772">
      <formula>$Q2="Gráfico 19"</formula>
    </cfRule>
    <cfRule type="expression" dxfId="1711" priority="1773">
      <formula>$Q2="Gráfico 17"</formula>
    </cfRule>
    <cfRule type="expression" dxfId="1710" priority="1774">
      <formula>$Q2="Gráfico 16"</formula>
    </cfRule>
    <cfRule type="expression" dxfId="1709" priority="1775">
      <formula>$Q2="Gráfico 15"</formula>
    </cfRule>
    <cfRule type="expression" dxfId="1708" priority="1776">
      <formula>$Q2="Gráfico 14"</formula>
    </cfRule>
    <cfRule type="expression" dxfId="1707" priority="1777">
      <formula>$Q2="Gráfico 12"</formula>
    </cfRule>
    <cfRule type="expression" dxfId="1706" priority="1778">
      <formula>$Q2="Gráfico 13"</formula>
    </cfRule>
    <cfRule type="expression" dxfId="1705" priority="1779">
      <formula>$Q2="Gráfico 11"</formula>
    </cfRule>
    <cfRule type="expression" dxfId="1704" priority="1780">
      <formula>$Q2="Gráfico 9"</formula>
    </cfRule>
    <cfRule type="expression" dxfId="1703" priority="1781">
      <formula>$Q2="Gráfico 8"</formula>
    </cfRule>
    <cfRule type="expression" dxfId="1702" priority="1782">
      <formula>$Q2="Gráfico 7"</formula>
    </cfRule>
    <cfRule type="expression" dxfId="1701" priority="1783">
      <formula>$Q2="Gráfico 6"</formula>
    </cfRule>
    <cfRule type="expression" dxfId="1700" priority="1784">
      <formula>$Q2="Gráfico 4"</formula>
    </cfRule>
    <cfRule type="expression" dxfId="1699" priority="1785">
      <formula>$Q2="Gráfico 3"</formula>
    </cfRule>
    <cfRule type="expression" dxfId="1698" priority="1786">
      <formula>$Q2="Gráfico 2"</formula>
    </cfRule>
    <cfRule type="expression" dxfId="1697" priority="1787">
      <formula>$Q2="Gráfico 1"</formula>
    </cfRule>
    <cfRule type="expression" dxfId="1696" priority="1788">
      <formula>$Q2="Gráfico 5"</formula>
    </cfRule>
  </conditionalFormatting>
  <conditionalFormatting sqref="AJ2:AJ158">
    <cfRule type="expression" dxfId="1695" priority="1741">
      <formula>$Q2="Gráfico 25"</formula>
    </cfRule>
    <cfRule type="expression" dxfId="1694" priority="1742">
      <formula>$Q2="Gráfico 24"</formula>
    </cfRule>
    <cfRule type="expression" dxfId="1693" priority="1743">
      <formula>$Q2="Gráfico 23"</formula>
    </cfRule>
    <cfRule type="expression" dxfId="1692" priority="1744">
      <formula>$Q2="Gráfico 22"</formula>
    </cfRule>
    <cfRule type="expression" dxfId="1691" priority="1745">
      <formula>$Q2="Gráfico 21"</formula>
    </cfRule>
    <cfRule type="expression" dxfId="1690" priority="1746">
      <formula>$Q2="Gráfico 20"</formula>
    </cfRule>
    <cfRule type="expression" dxfId="1689" priority="1747">
      <formula>$Q2="Gráfico 18"</formula>
    </cfRule>
    <cfRule type="expression" dxfId="1688" priority="1748">
      <formula>$Q2="Gráfico 19"</formula>
    </cfRule>
    <cfRule type="expression" dxfId="1687" priority="1749">
      <formula>$Q2="Gráfico 17"</formula>
    </cfRule>
    <cfRule type="expression" dxfId="1686" priority="1750">
      <formula>$Q2="Gráfico 16"</formula>
    </cfRule>
    <cfRule type="expression" dxfId="1685" priority="1751">
      <formula>$Q2="Gráfico 15"</formula>
    </cfRule>
    <cfRule type="expression" dxfId="1684" priority="1752">
      <formula>$Q2="Gráfico 14"</formula>
    </cfRule>
    <cfRule type="expression" dxfId="1683" priority="1753">
      <formula>$Q2="Gráfico 12"</formula>
    </cfRule>
    <cfRule type="expression" dxfId="1682" priority="1754">
      <formula>$Q2="Gráfico 13"</formula>
    </cfRule>
    <cfRule type="expression" dxfId="1681" priority="1755">
      <formula>$Q2="Gráfico 11"</formula>
    </cfRule>
    <cfRule type="expression" dxfId="1680" priority="1756">
      <formula>$Q2="Gráfico 9"</formula>
    </cfRule>
    <cfRule type="expression" dxfId="1679" priority="1757">
      <formula>$Q2="Gráfico 8"</formula>
    </cfRule>
    <cfRule type="expression" dxfId="1678" priority="1758">
      <formula>$Q2="Gráfico 7"</formula>
    </cfRule>
    <cfRule type="expression" dxfId="1677" priority="1759">
      <formula>$Q2="Gráfico 6"</formula>
    </cfRule>
    <cfRule type="expression" dxfId="1676" priority="1760">
      <formula>$Q2="Gráfico 4"</formula>
    </cfRule>
    <cfRule type="expression" dxfId="1675" priority="1761">
      <formula>$Q2="Gráfico 3"</formula>
    </cfRule>
    <cfRule type="expression" dxfId="1674" priority="1762">
      <formula>$Q2="Gráfico 2"</formula>
    </cfRule>
    <cfRule type="expression" dxfId="1673" priority="1763">
      <formula>$Q2="Gráfico 1"</formula>
    </cfRule>
    <cfRule type="expression" dxfId="1672" priority="1764">
      <formula>$Q2="Gráfico 5"</formula>
    </cfRule>
  </conditionalFormatting>
  <conditionalFormatting sqref="AH2:AI158">
    <cfRule type="expression" dxfId="1671" priority="1717">
      <formula>$Q2="Gráfico 25"</formula>
    </cfRule>
    <cfRule type="expression" dxfId="1670" priority="1718">
      <formula>$Q2="Gráfico 24"</formula>
    </cfRule>
    <cfRule type="expression" dxfId="1669" priority="1719">
      <formula>$Q2="Gráfico 23"</formula>
    </cfRule>
    <cfRule type="expression" dxfId="1668" priority="1720">
      <formula>$Q2="Gráfico 22"</formula>
    </cfRule>
    <cfRule type="expression" dxfId="1667" priority="1721">
      <formula>$Q2="Gráfico 21"</formula>
    </cfRule>
    <cfRule type="expression" dxfId="1666" priority="1722">
      <formula>$Q2="Gráfico 20"</formula>
    </cfRule>
    <cfRule type="expression" dxfId="1665" priority="1723">
      <formula>$Q2="Gráfico 18"</formula>
    </cfRule>
    <cfRule type="expression" dxfId="1664" priority="1724">
      <formula>$Q2="Gráfico 19"</formula>
    </cfRule>
    <cfRule type="expression" dxfId="1663" priority="1725">
      <formula>$Q2="Gráfico 17"</formula>
    </cfRule>
    <cfRule type="expression" dxfId="1662" priority="1726">
      <formula>$Q2="Gráfico 16"</formula>
    </cfRule>
    <cfRule type="expression" dxfId="1661" priority="1727">
      <formula>$Q2="Gráfico 15"</formula>
    </cfRule>
    <cfRule type="expression" dxfId="1660" priority="1728">
      <formula>$Q2="Gráfico 14"</formula>
    </cfRule>
    <cfRule type="expression" dxfId="1659" priority="1729">
      <formula>$Q2="Gráfico 12"</formula>
    </cfRule>
    <cfRule type="expression" dxfId="1658" priority="1730">
      <formula>$Q2="Gráfico 13"</formula>
    </cfRule>
    <cfRule type="expression" dxfId="1657" priority="1731">
      <formula>$Q2="Gráfico 11"</formula>
    </cfRule>
    <cfRule type="expression" dxfId="1656" priority="1732">
      <formula>$Q2="Gráfico 9"</formula>
    </cfRule>
    <cfRule type="expression" dxfId="1655" priority="1733">
      <formula>$Q2="Gráfico 8"</formula>
    </cfRule>
    <cfRule type="expression" dxfId="1654" priority="1734">
      <formula>$Q2="Gráfico 7"</formula>
    </cfRule>
    <cfRule type="expression" dxfId="1653" priority="1735">
      <formula>$Q2="Gráfico 6"</formula>
    </cfRule>
    <cfRule type="expression" dxfId="1652" priority="1736">
      <formula>$Q2="Gráfico 4"</formula>
    </cfRule>
    <cfRule type="expression" dxfId="1651" priority="1737">
      <formula>$Q2="Gráfico 3"</formula>
    </cfRule>
    <cfRule type="expression" dxfId="1650" priority="1738">
      <formula>$Q2="Gráfico 2"</formula>
    </cfRule>
    <cfRule type="expression" dxfId="1649" priority="1739">
      <formula>$Q2="Gráfico 1"</formula>
    </cfRule>
    <cfRule type="expression" dxfId="1648" priority="1740">
      <formula>$Q2="Gráfico 5"</formula>
    </cfRule>
  </conditionalFormatting>
  <conditionalFormatting sqref="AL2:AL158">
    <cfRule type="expression" dxfId="1647" priority="1693">
      <formula>$Q2="Gráfico 25"</formula>
    </cfRule>
    <cfRule type="expression" dxfId="1646" priority="1694">
      <formula>$Q2="Gráfico 24"</formula>
    </cfRule>
    <cfRule type="expression" dxfId="1645" priority="1695">
      <formula>$Q2="Gráfico 23"</formula>
    </cfRule>
    <cfRule type="expression" dxfId="1644" priority="1696">
      <formula>$Q2="Gráfico 22"</formula>
    </cfRule>
    <cfRule type="expression" dxfId="1643" priority="1697">
      <formula>$Q2="Gráfico 21"</formula>
    </cfRule>
    <cfRule type="expression" dxfId="1642" priority="1698">
      <formula>$Q2="Gráfico 20"</formula>
    </cfRule>
    <cfRule type="expression" dxfId="1641" priority="1699">
      <formula>$Q2="Gráfico 18"</formula>
    </cfRule>
    <cfRule type="expression" dxfId="1640" priority="1700">
      <formula>$Q2="Gráfico 19"</formula>
    </cfRule>
    <cfRule type="expression" dxfId="1639" priority="1701">
      <formula>$Q2="Gráfico 17"</formula>
    </cfRule>
    <cfRule type="expression" dxfId="1638" priority="1702">
      <formula>$Q2="Gráfico 16"</formula>
    </cfRule>
    <cfRule type="expression" dxfId="1637" priority="1703">
      <formula>$Q2="Gráfico 15"</formula>
    </cfRule>
    <cfRule type="expression" dxfId="1636" priority="1704">
      <formula>$Q2="Gráfico 14"</formula>
    </cfRule>
    <cfRule type="expression" dxfId="1635" priority="1705">
      <formula>$Q2="Gráfico 12"</formula>
    </cfRule>
    <cfRule type="expression" dxfId="1634" priority="1706">
      <formula>$Q2="Gráfico 13"</formula>
    </cfRule>
    <cfRule type="expression" dxfId="1633" priority="1707">
      <formula>$Q2="Gráfico 11"</formula>
    </cfRule>
    <cfRule type="expression" dxfId="1632" priority="1708">
      <formula>$Q2="Gráfico 9"</formula>
    </cfRule>
    <cfRule type="expression" dxfId="1631" priority="1709">
      <formula>$Q2="Gráfico 8"</formula>
    </cfRule>
    <cfRule type="expression" dxfId="1630" priority="1710">
      <formula>$Q2="Gráfico 7"</formula>
    </cfRule>
    <cfRule type="expression" dxfId="1629" priority="1711">
      <formula>$Q2="Gráfico 6"</formula>
    </cfRule>
    <cfRule type="expression" dxfId="1628" priority="1712">
      <formula>$Q2="Gráfico 4"</formula>
    </cfRule>
    <cfRule type="expression" dxfId="1627" priority="1713">
      <formula>$Q2="Gráfico 3"</formula>
    </cfRule>
    <cfRule type="expression" dxfId="1626" priority="1714">
      <formula>$Q2="Gráfico 2"</formula>
    </cfRule>
    <cfRule type="expression" dxfId="1625" priority="1715">
      <formula>$Q2="Gráfico 1"</formula>
    </cfRule>
    <cfRule type="expression" dxfId="1624" priority="1716">
      <formula>$Q2="Gráfico 5"</formula>
    </cfRule>
  </conditionalFormatting>
  <conditionalFormatting sqref="E115:E157">
    <cfRule type="expression" dxfId="1623" priority="1643">
      <formula>$Q115="Reporte 2"</formula>
    </cfRule>
    <cfRule type="expression" dxfId="1622" priority="1644">
      <formula>$Q115="Reporte 1"</formula>
    </cfRule>
    <cfRule type="expression" dxfId="1621" priority="1645">
      <formula>$Q115="Informe 10"</formula>
    </cfRule>
    <cfRule type="expression" dxfId="1620" priority="1646">
      <formula>$Q115="Informe 9"</formula>
    </cfRule>
    <cfRule type="expression" dxfId="1619" priority="1647">
      <formula>$Q115="Informe 8"</formula>
    </cfRule>
    <cfRule type="expression" dxfId="1618" priority="1648">
      <formula>$Q115="Informe 7"</formula>
    </cfRule>
    <cfRule type="expression" dxfId="1617" priority="1649">
      <formula>$Q115="Informe 6"</formula>
    </cfRule>
    <cfRule type="expression" dxfId="1616" priority="1650">
      <formula>$Q115="Informe 5"</formula>
    </cfRule>
    <cfRule type="expression" dxfId="1615" priority="1651">
      <formula>$Q115="Informe 4"</formula>
    </cfRule>
    <cfRule type="expression" dxfId="1614" priority="1652">
      <formula>$Q115="Informe 3"</formula>
    </cfRule>
    <cfRule type="expression" dxfId="1613" priority="1653">
      <formula>$Q115="Informe 2"</formula>
    </cfRule>
    <cfRule type="expression" dxfId="1612" priority="1654">
      <formula>$Q115="Informe 1"</formula>
    </cfRule>
    <cfRule type="expression" dxfId="1611" priority="1655">
      <formula>$Q115="Gráfico 10"</formula>
    </cfRule>
    <cfRule type="expression" dxfId="1610" priority="1656">
      <formula>$Q115="Gráfico 25"</formula>
    </cfRule>
    <cfRule type="expression" dxfId="1609" priority="1657">
      <formula>$Q115="Gráfico 24"</formula>
    </cfRule>
    <cfRule type="expression" dxfId="1608" priority="1658">
      <formula>$Q115="Gráfico 23"</formula>
    </cfRule>
    <cfRule type="expression" dxfId="1607" priority="1659">
      <formula>$Q115="Gráfico 22"</formula>
    </cfRule>
    <cfRule type="expression" dxfId="1606" priority="1660">
      <formula>$Q115="Gráfico 21"</formula>
    </cfRule>
    <cfRule type="expression" dxfId="1605" priority="1661">
      <formula>$Q115="Gráfico 20"</formula>
    </cfRule>
    <cfRule type="expression" dxfId="1604" priority="1662">
      <formula>$Q115="Gráfico 18"</formula>
    </cfRule>
    <cfRule type="expression" dxfId="1603" priority="1663">
      <formula>$Q115="Gráfico 19"</formula>
    </cfRule>
    <cfRule type="expression" dxfId="1602" priority="1664">
      <formula>$Q115="Gráfico 17"</formula>
    </cfRule>
    <cfRule type="expression" dxfId="1601" priority="1665">
      <formula>$Q115="Gráfico 16"</formula>
    </cfRule>
    <cfRule type="expression" dxfId="1600" priority="1666">
      <formula>$Q115="Gráfico 15"</formula>
    </cfRule>
    <cfRule type="expression" dxfId="1599" priority="1667">
      <formula>$Q115="Gráfico 14"</formula>
    </cfRule>
    <cfRule type="expression" dxfId="1598" priority="1668">
      <formula>$Q115="Gráfico 12"</formula>
    </cfRule>
    <cfRule type="expression" dxfId="1597" priority="1669">
      <formula>$Q115="Gráfico 13"</formula>
    </cfRule>
    <cfRule type="expression" dxfId="1596" priority="1670">
      <formula>$Q115="Gráfico 11"</formula>
    </cfRule>
    <cfRule type="expression" dxfId="1595" priority="1671">
      <formula>$Q115="Gráfico 9"</formula>
    </cfRule>
    <cfRule type="expression" dxfId="1594" priority="1672">
      <formula>$Q115="Gráfico 8"</formula>
    </cfRule>
    <cfRule type="expression" dxfId="1593" priority="1673">
      <formula>$Q115="Gráfico 7"</formula>
    </cfRule>
    <cfRule type="expression" dxfId="1592" priority="1674">
      <formula>$Q115="Gráfico 6"</formula>
    </cfRule>
    <cfRule type="expression" dxfId="1591" priority="1675">
      <formula>$Q115="Gráfico 4"</formula>
    </cfRule>
    <cfRule type="expression" dxfId="1590" priority="1676">
      <formula>$Q115="Gráfico 3"</formula>
    </cfRule>
    <cfRule type="expression" dxfId="1589" priority="1677">
      <formula>$Q115="Gráfico 2"</formula>
    </cfRule>
    <cfRule type="expression" dxfId="1588" priority="1678">
      <formula>$Q115="Gráfico 1"</formula>
    </cfRule>
    <cfRule type="expression" dxfId="1587" priority="1679">
      <formula>$Q115="Gráfico 5"</formula>
    </cfRule>
  </conditionalFormatting>
  <conditionalFormatting sqref="E158">
    <cfRule type="containsText" dxfId="1586" priority="1633" operator="containsText" text="Gráfico 9">
      <formula>NOT(ISERROR(SEARCH("Gráfico 9",E158)))</formula>
    </cfRule>
    <cfRule type="containsText" dxfId="1585" priority="1634" operator="containsText" text="Gráfico 8">
      <formula>NOT(ISERROR(SEARCH("Gráfico 8",E158)))</formula>
    </cfRule>
    <cfRule type="containsText" dxfId="1584" priority="1635" operator="containsText" text="Gráfico 7">
      <formula>NOT(ISERROR(SEARCH("Gráfico 7",E158)))</formula>
    </cfRule>
    <cfRule type="containsText" dxfId="1583" priority="1636" operator="containsText" text="Gráfico 6">
      <formula>NOT(ISERROR(SEARCH("Gráfico 6",E158)))</formula>
    </cfRule>
    <cfRule type="containsText" dxfId="1582" priority="1637" operator="containsText" text="Gráfico 5">
      <formula>NOT(ISERROR(SEARCH("Gráfico 5",E158)))</formula>
    </cfRule>
    <cfRule type="containsText" dxfId="1581" priority="1638" operator="containsText" text="Gráfico 4">
      <formula>NOT(ISERROR(SEARCH("Gráfico 4",E158)))</formula>
    </cfRule>
    <cfRule type="containsText" dxfId="1580" priority="1639" operator="containsText" text="Gráfico 3">
      <formula>NOT(ISERROR(SEARCH("Gráfico 3",E158)))</formula>
    </cfRule>
    <cfRule type="containsText" dxfId="1579" priority="1640" operator="containsText" text="Gráfico 2">
      <formula>NOT(ISERROR(SEARCH("Gráfico 2",E158)))</formula>
    </cfRule>
    <cfRule type="containsText" dxfId="1578" priority="1641" operator="containsText" text="Gráfico 1">
      <formula>NOT(ISERROR(SEARCH("Gráfico 1",E158)))</formula>
    </cfRule>
    <cfRule type="colorScale" priority="1642">
      <colorScale>
        <cfvo type="min"/>
        <cfvo type="percentile" val="50"/>
        <cfvo type="max"/>
        <color rgb="FFF8696B"/>
        <color rgb="FFFFEB84"/>
        <color rgb="FF63BE7B"/>
      </colorScale>
    </cfRule>
  </conditionalFormatting>
  <conditionalFormatting sqref="E158">
    <cfRule type="expression" dxfId="1577" priority="1596">
      <formula>$Q158="Reporte 2"</formula>
    </cfRule>
    <cfRule type="expression" dxfId="1576" priority="1597">
      <formula>$Q158="Reporte 1"</formula>
    </cfRule>
    <cfRule type="expression" dxfId="1575" priority="1598">
      <formula>$Q158="Informe 10"</formula>
    </cfRule>
    <cfRule type="expression" dxfId="1574" priority="1599">
      <formula>$Q158="Informe 9"</formula>
    </cfRule>
    <cfRule type="expression" dxfId="1573" priority="1600">
      <formula>$Q158="Informe 8"</formula>
    </cfRule>
    <cfRule type="expression" dxfId="1572" priority="1601">
      <formula>$Q158="Informe 7"</formula>
    </cfRule>
    <cfRule type="expression" dxfId="1571" priority="1602">
      <formula>$Q158="Informe 6"</formula>
    </cfRule>
    <cfRule type="expression" dxfId="1570" priority="1603">
      <formula>$Q158="Informe 5"</formula>
    </cfRule>
    <cfRule type="expression" dxfId="1569" priority="1604">
      <formula>$Q158="Informe 4"</formula>
    </cfRule>
    <cfRule type="expression" dxfId="1568" priority="1605">
      <formula>$Q158="Informe 3"</formula>
    </cfRule>
    <cfRule type="expression" dxfId="1567" priority="1606">
      <formula>$Q158="Informe 2"</formula>
    </cfRule>
    <cfRule type="expression" dxfId="1566" priority="1607">
      <formula>$Q158="Informe 1"</formula>
    </cfRule>
    <cfRule type="expression" dxfId="1565" priority="1608">
      <formula>$Q158="Gráfico 10"</formula>
    </cfRule>
    <cfRule type="expression" dxfId="1564" priority="1609">
      <formula>$Q158="Gráfico 25"</formula>
    </cfRule>
    <cfRule type="expression" dxfId="1563" priority="1610">
      <formula>$Q158="Gráfico 24"</formula>
    </cfRule>
    <cfRule type="expression" dxfId="1562" priority="1611">
      <formula>$Q158="Gráfico 23"</formula>
    </cfRule>
    <cfRule type="expression" dxfId="1561" priority="1612">
      <formula>$Q158="Gráfico 22"</formula>
    </cfRule>
    <cfRule type="expression" dxfId="1560" priority="1613">
      <formula>$Q158="Gráfico 21"</formula>
    </cfRule>
    <cfRule type="expression" dxfId="1559" priority="1614">
      <formula>$Q158="Gráfico 20"</formula>
    </cfRule>
    <cfRule type="expression" dxfId="1558" priority="1615">
      <formula>$Q158="Gráfico 18"</formula>
    </cfRule>
    <cfRule type="expression" dxfId="1557" priority="1616">
      <formula>$Q158="Gráfico 19"</formula>
    </cfRule>
    <cfRule type="expression" dxfId="1556" priority="1617">
      <formula>$Q158="Gráfico 17"</formula>
    </cfRule>
    <cfRule type="expression" dxfId="1555" priority="1618">
      <formula>$Q158="Gráfico 16"</formula>
    </cfRule>
    <cfRule type="expression" dxfId="1554" priority="1619">
      <formula>$Q158="Gráfico 15"</formula>
    </cfRule>
    <cfRule type="expression" dxfId="1553" priority="1620">
      <formula>$Q158="Gráfico 14"</formula>
    </cfRule>
    <cfRule type="expression" dxfId="1552" priority="1621">
      <formula>$Q158="Gráfico 12"</formula>
    </cfRule>
    <cfRule type="expression" dxfId="1551" priority="1622">
      <formula>$Q158="Gráfico 13"</formula>
    </cfRule>
    <cfRule type="expression" dxfId="1550" priority="1623">
      <formula>$Q158="Gráfico 11"</formula>
    </cfRule>
    <cfRule type="expression" dxfId="1549" priority="1624">
      <formula>$Q158="Gráfico 9"</formula>
    </cfRule>
    <cfRule type="expression" dxfId="1548" priority="1625">
      <formula>$Q158="Gráfico 8"</formula>
    </cfRule>
    <cfRule type="expression" dxfId="1547" priority="1626">
      <formula>$Q158="Gráfico 7"</formula>
    </cfRule>
    <cfRule type="expression" dxfId="1546" priority="1627">
      <formula>$Q158="Gráfico 6"</formula>
    </cfRule>
    <cfRule type="expression" dxfId="1545" priority="1628">
      <formula>$Q158="Gráfico 4"</formula>
    </cfRule>
    <cfRule type="expression" dxfId="1544" priority="1629">
      <formula>$Q158="Gráfico 3"</formula>
    </cfRule>
    <cfRule type="expression" dxfId="1543" priority="1630">
      <formula>$Q158="Gráfico 2"</formula>
    </cfRule>
    <cfRule type="expression" dxfId="1542" priority="1631">
      <formula>$Q158="Gráfico 1"</formula>
    </cfRule>
    <cfRule type="expression" dxfId="1541" priority="1632">
      <formula>$Q158="Gráfico 5"</formula>
    </cfRule>
  </conditionalFormatting>
  <conditionalFormatting sqref="Z115:Z158">
    <cfRule type="expression" dxfId="1540" priority="1567">
      <formula>$Q115="Gráfico 25"</formula>
    </cfRule>
    <cfRule type="expression" dxfId="1539" priority="1568">
      <formula>$Q115="Gráfico 24"</formula>
    </cfRule>
    <cfRule type="expression" dxfId="1538" priority="1569">
      <formula>$Q115="Gráfico 23"</formula>
    </cfRule>
    <cfRule type="expression" dxfId="1537" priority="1570">
      <formula>$Q115="Gráfico 22"</formula>
    </cfRule>
    <cfRule type="expression" dxfId="1536" priority="1571">
      <formula>$Q115="Gráfico 21"</formula>
    </cfRule>
    <cfRule type="expression" dxfId="1535" priority="1572">
      <formula>$Q115="Gráfico 20"</formula>
    </cfRule>
    <cfRule type="expression" dxfId="1534" priority="1573">
      <formula>$Q115="Gráfico 18"</formula>
    </cfRule>
    <cfRule type="expression" dxfId="1533" priority="1574">
      <formula>$Q115="Gráfico 19"</formula>
    </cfRule>
    <cfRule type="expression" dxfId="1532" priority="1575">
      <formula>$Q115="Gráfico 17"</formula>
    </cfRule>
    <cfRule type="expression" dxfId="1531" priority="1576">
      <formula>$Q115="Gráfico 16"</formula>
    </cfRule>
    <cfRule type="expression" dxfId="1530" priority="1577">
      <formula>$Q115="Gráfico 15"</formula>
    </cfRule>
    <cfRule type="expression" dxfId="1529" priority="1578">
      <formula>$Q115="Gráfico 14"</formula>
    </cfRule>
    <cfRule type="expression" dxfId="1528" priority="1579">
      <formula>$Q115="Gráfico 12"</formula>
    </cfRule>
    <cfRule type="expression" dxfId="1527" priority="1580">
      <formula>$Q115="Gráfico 13"</formula>
    </cfRule>
    <cfRule type="expression" dxfId="1526" priority="1581">
      <formula>$Q115="Gráfico 11"</formula>
    </cfRule>
    <cfRule type="expression" dxfId="1525" priority="1582">
      <formula>$Q115="Gráfico 9"</formula>
    </cfRule>
    <cfRule type="expression" dxfId="1524" priority="1583">
      <formula>$Q115="Gráfico 8"</formula>
    </cfRule>
    <cfRule type="expression" dxfId="1523" priority="1584">
      <formula>$Q115="Gráfico 7"</formula>
    </cfRule>
    <cfRule type="expression" dxfId="1522" priority="1585">
      <formula>$Q115="Gráfico 6"</formula>
    </cfRule>
    <cfRule type="expression" dxfId="1521" priority="1591">
      <formula>$Q115="Gráfico 4"</formula>
    </cfRule>
    <cfRule type="expression" dxfId="1520" priority="1592">
      <formula>$Q115="Gráfico 3"</formula>
    </cfRule>
    <cfRule type="expression" dxfId="1519" priority="1593">
      <formula>$Q115="Gráfico 2"</formula>
    </cfRule>
    <cfRule type="expression" dxfId="1518" priority="1594">
      <formula>$Q115="Gráfico 1"</formula>
    </cfRule>
    <cfRule type="expression" dxfId="1517" priority="1595">
      <formula>$Q115="Gráfico 5"</formula>
    </cfRule>
  </conditionalFormatting>
  <conditionalFormatting sqref="AD115:AD158">
    <cfRule type="expression" dxfId="1516" priority="1586">
      <formula>$Q115="Gráfico 4"</formula>
    </cfRule>
    <cfRule type="expression" dxfId="1515" priority="1587">
      <formula>$Q115="Gráfico 3"</formula>
    </cfRule>
    <cfRule type="expression" dxfId="1514" priority="1588">
      <formula>$Q115="Gráfico 2"</formula>
    </cfRule>
    <cfRule type="expression" dxfId="1513" priority="1589">
      <formula>$Q115="Gráfico 1"</formula>
    </cfRule>
    <cfRule type="expression" dxfId="1512" priority="1590">
      <formula>$Q115="Gráfico 5"</formula>
    </cfRule>
  </conditionalFormatting>
  <conditionalFormatting sqref="Q160:Q315">
    <cfRule type="containsText" dxfId="1511" priority="1557" operator="containsText" text="Gráfico 9">
      <formula>NOT(ISERROR(SEARCH("Gráfico 9",Q160)))</formula>
    </cfRule>
    <cfRule type="containsText" dxfId="1510" priority="1558" operator="containsText" text="Gráfico 8">
      <formula>NOT(ISERROR(SEARCH("Gráfico 8",Q160)))</formula>
    </cfRule>
    <cfRule type="containsText" dxfId="1509" priority="1559" operator="containsText" text="Gráfico 7">
      <formula>NOT(ISERROR(SEARCH("Gráfico 7",Q160)))</formula>
    </cfRule>
    <cfRule type="containsText" dxfId="1508" priority="1560" operator="containsText" text="Gráfico 6">
      <formula>NOT(ISERROR(SEARCH("Gráfico 6",Q160)))</formula>
    </cfRule>
    <cfRule type="containsText" dxfId="1507" priority="1561" operator="containsText" text="Gráfico 5">
      <formula>NOT(ISERROR(SEARCH("Gráfico 5",Q160)))</formula>
    </cfRule>
    <cfRule type="containsText" dxfId="1506" priority="1562" operator="containsText" text="Gráfico 4">
      <formula>NOT(ISERROR(SEARCH("Gráfico 4",Q160)))</formula>
    </cfRule>
    <cfRule type="containsText" dxfId="1505" priority="1563" operator="containsText" text="Gráfico 3">
      <formula>NOT(ISERROR(SEARCH("Gráfico 3",Q160)))</formula>
    </cfRule>
    <cfRule type="containsText" dxfId="1504" priority="1564" operator="containsText" text="Gráfico 2">
      <formula>NOT(ISERROR(SEARCH("Gráfico 2",Q160)))</formula>
    </cfRule>
    <cfRule type="containsText" dxfId="1503" priority="1565" operator="containsText" text="Gráfico 1">
      <formula>NOT(ISERROR(SEARCH("Gráfico 1",Q160)))</formula>
    </cfRule>
    <cfRule type="colorScale" priority="1566">
      <colorScale>
        <cfvo type="min"/>
        <cfvo type="percentile" val="50"/>
        <cfvo type="max"/>
        <color rgb="FFF8696B"/>
        <color rgb="FFFFEB84"/>
        <color rgb="FF63BE7B"/>
      </colorScale>
    </cfRule>
  </conditionalFormatting>
  <conditionalFormatting sqref="AB159">
    <cfRule type="containsText" dxfId="1502" priority="1547" operator="containsText" text="Gráfico 9">
      <formula>NOT(ISERROR(SEARCH("Gráfico 9",AB159)))</formula>
    </cfRule>
    <cfRule type="containsText" dxfId="1501" priority="1548" operator="containsText" text="Gráfico 8">
      <formula>NOT(ISERROR(SEARCH("Gráfico 8",AB159)))</formula>
    </cfRule>
    <cfRule type="containsText" dxfId="1500" priority="1549" operator="containsText" text="Gráfico 7">
      <formula>NOT(ISERROR(SEARCH("Gráfico 7",AB159)))</formula>
    </cfRule>
    <cfRule type="containsText" dxfId="1499" priority="1550" operator="containsText" text="Gráfico 6">
      <formula>NOT(ISERROR(SEARCH("Gráfico 6",AB159)))</formula>
    </cfRule>
    <cfRule type="containsText" dxfId="1498" priority="1551" operator="containsText" text="Gráfico 5">
      <formula>NOT(ISERROR(SEARCH("Gráfico 5",AB159)))</formula>
    </cfRule>
    <cfRule type="containsText" dxfId="1497" priority="1552" operator="containsText" text="Gráfico 4">
      <formula>NOT(ISERROR(SEARCH("Gráfico 4",AB159)))</formula>
    </cfRule>
    <cfRule type="containsText" dxfId="1496" priority="1553" operator="containsText" text="Gráfico 3">
      <formula>NOT(ISERROR(SEARCH("Gráfico 3",AB159)))</formula>
    </cfRule>
    <cfRule type="containsText" dxfId="1495" priority="1554" operator="containsText" text="Gráfico 2">
      <formula>NOT(ISERROR(SEARCH("Gráfico 2",AB159)))</formula>
    </cfRule>
    <cfRule type="containsText" dxfId="1494" priority="1555" operator="containsText" text="Gráfico 1">
      <formula>NOT(ISERROR(SEARCH("Gráfico 1",AB159)))</formula>
    </cfRule>
    <cfRule type="colorScale" priority="1556">
      <colorScale>
        <cfvo type="min"/>
        <cfvo type="percentile" val="50"/>
        <cfvo type="max"/>
        <color rgb="FFF8696B"/>
        <color rgb="FFFFEB84"/>
        <color rgb="FF63BE7B"/>
      </colorScale>
    </cfRule>
  </conditionalFormatting>
  <conditionalFormatting sqref="AC159 AE159">
    <cfRule type="containsText" dxfId="1493" priority="1537" operator="containsText" text="Gráfico 9">
      <formula>NOT(ISERROR(SEARCH("Gráfico 9",AC159)))</formula>
    </cfRule>
    <cfRule type="containsText" dxfId="1492" priority="1538" operator="containsText" text="Gráfico 8">
      <formula>NOT(ISERROR(SEARCH("Gráfico 8",AC159)))</formula>
    </cfRule>
    <cfRule type="containsText" dxfId="1491" priority="1539" operator="containsText" text="Gráfico 7">
      <formula>NOT(ISERROR(SEARCH("Gráfico 7",AC159)))</formula>
    </cfRule>
    <cfRule type="containsText" dxfId="1490" priority="1540" operator="containsText" text="Gráfico 6">
      <formula>NOT(ISERROR(SEARCH("Gráfico 6",AC159)))</formula>
    </cfRule>
    <cfRule type="containsText" dxfId="1489" priority="1541" operator="containsText" text="Gráfico 5">
      <formula>NOT(ISERROR(SEARCH("Gráfico 5",AC159)))</formula>
    </cfRule>
    <cfRule type="containsText" dxfId="1488" priority="1542" operator="containsText" text="Gráfico 4">
      <formula>NOT(ISERROR(SEARCH("Gráfico 4",AC159)))</formula>
    </cfRule>
    <cfRule type="containsText" dxfId="1487" priority="1543" operator="containsText" text="Gráfico 3">
      <formula>NOT(ISERROR(SEARCH("Gráfico 3",AC159)))</formula>
    </cfRule>
    <cfRule type="containsText" dxfId="1486" priority="1544" operator="containsText" text="Gráfico 2">
      <formula>NOT(ISERROR(SEARCH("Gráfico 2",AC159)))</formula>
    </cfRule>
    <cfRule type="containsText" dxfId="1485" priority="1545" operator="containsText" text="Gráfico 1">
      <formula>NOT(ISERROR(SEARCH("Gráfico 1",AC159)))</formula>
    </cfRule>
    <cfRule type="colorScale" priority="1546">
      <colorScale>
        <cfvo type="min"/>
        <cfvo type="percentile" val="50"/>
        <cfvo type="max"/>
        <color rgb="FFF8696B"/>
        <color rgb="FFFFEB84"/>
        <color rgb="FF63BE7B"/>
      </colorScale>
    </cfRule>
  </conditionalFormatting>
  <conditionalFormatting sqref="AB160:AB183">
    <cfRule type="containsText" dxfId="1484" priority="1527" operator="containsText" text="Gráfico 9">
      <formula>NOT(ISERROR(SEARCH("Gráfico 9",AB160)))</formula>
    </cfRule>
    <cfRule type="containsText" dxfId="1483" priority="1528" operator="containsText" text="Gráfico 8">
      <formula>NOT(ISERROR(SEARCH("Gráfico 8",AB160)))</formula>
    </cfRule>
    <cfRule type="containsText" dxfId="1482" priority="1529" operator="containsText" text="Gráfico 7">
      <formula>NOT(ISERROR(SEARCH("Gráfico 7",AB160)))</formula>
    </cfRule>
    <cfRule type="containsText" dxfId="1481" priority="1530" operator="containsText" text="Gráfico 6">
      <formula>NOT(ISERROR(SEARCH("Gráfico 6",AB160)))</formula>
    </cfRule>
    <cfRule type="containsText" dxfId="1480" priority="1531" operator="containsText" text="Gráfico 5">
      <formula>NOT(ISERROR(SEARCH("Gráfico 5",AB160)))</formula>
    </cfRule>
    <cfRule type="containsText" dxfId="1479" priority="1532" operator="containsText" text="Gráfico 4">
      <formula>NOT(ISERROR(SEARCH("Gráfico 4",AB160)))</formula>
    </cfRule>
    <cfRule type="containsText" dxfId="1478" priority="1533" operator="containsText" text="Gráfico 3">
      <formula>NOT(ISERROR(SEARCH("Gráfico 3",AB160)))</formula>
    </cfRule>
    <cfRule type="containsText" dxfId="1477" priority="1534" operator="containsText" text="Gráfico 2">
      <formula>NOT(ISERROR(SEARCH("Gráfico 2",AB160)))</formula>
    </cfRule>
    <cfRule type="containsText" dxfId="1476" priority="1535" operator="containsText" text="Gráfico 1">
      <formula>NOT(ISERROR(SEARCH("Gráfico 1",AB160)))</formula>
    </cfRule>
    <cfRule type="colorScale" priority="1536">
      <colorScale>
        <cfvo type="min"/>
        <cfvo type="percentile" val="50"/>
        <cfvo type="max"/>
        <color rgb="FFF8696B"/>
        <color rgb="FFFFEB84"/>
        <color rgb="FF63BE7B"/>
      </colorScale>
    </cfRule>
  </conditionalFormatting>
  <conditionalFormatting sqref="AC160:AC183 AE160:AE183">
    <cfRule type="containsText" dxfId="1475" priority="1517" operator="containsText" text="Gráfico 9">
      <formula>NOT(ISERROR(SEARCH("Gráfico 9",AC160)))</formula>
    </cfRule>
    <cfRule type="containsText" dxfId="1474" priority="1518" operator="containsText" text="Gráfico 8">
      <formula>NOT(ISERROR(SEARCH("Gráfico 8",AC160)))</formula>
    </cfRule>
    <cfRule type="containsText" dxfId="1473" priority="1519" operator="containsText" text="Gráfico 7">
      <formula>NOT(ISERROR(SEARCH("Gráfico 7",AC160)))</formula>
    </cfRule>
    <cfRule type="containsText" dxfId="1472" priority="1520" operator="containsText" text="Gráfico 6">
      <formula>NOT(ISERROR(SEARCH("Gráfico 6",AC160)))</formula>
    </cfRule>
    <cfRule type="containsText" dxfId="1471" priority="1521" operator="containsText" text="Gráfico 5">
      <formula>NOT(ISERROR(SEARCH("Gráfico 5",AC160)))</formula>
    </cfRule>
    <cfRule type="containsText" dxfId="1470" priority="1522" operator="containsText" text="Gráfico 4">
      <formula>NOT(ISERROR(SEARCH("Gráfico 4",AC160)))</formula>
    </cfRule>
    <cfRule type="containsText" dxfId="1469" priority="1523" operator="containsText" text="Gráfico 3">
      <formula>NOT(ISERROR(SEARCH("Gráfico 3",AC160)))</formula>
    </cfRule>
    <cfRule type="containsText" dxfId="1468" priority="1524" operator="containsText" text="Gráfico 2">
      <formula>NOT(ISERROR(SEARCH("Gráfico 2",AC160)))</formula>
    </cfRule>
    <cfRule type="containsText" dxfId="1467" priority="1525" operator="containsText" text="Gráfico 1">
      <formula>NOT(ISERROR(SEARCH("Gráfico 1",AC160)))</formula>
    </cfRule>
    <cfRule type="colorScale" priority="1526">
      <colorScale>
        <cfvo type="min"/>
        <cfvo type="percentile" val="50"/>
        <cfvo type="max"/>
        <color rgb="FFF8696B"/>
        <color rgb="FFFFEB84"/>
        <color rgb="FF63BE7B"/>
      </colorScale>
    </cfRule>
  </conditionalFormatting>
  <conditionalFormatting sqref="AB184:AB207">
    <cfRule type="containsText" dxfId="1466" priority="1507" operator="containsText" text="Gráfico 9">
      <formula>NOT(ISERROR(SEARCH("Gráfico 9",AB184)))</formula>
    </cfRule>
    <cfRule type="containsText" dxfId="1465" priority="1508" operator="containsText" text="Gráfico 8">
      <formula>NOT(ISERROR(SEARCH("Gráfico 8",AB184)))</formula>
    </cfRule>
    <cfRule type="containsText" dxfId="1464" priority="1509" operator="containsText" text="Gráfico 7">
      <formula>NOT(ISERROR(SEARCH("Gráfico 7",AB184)))</formula>
    </cfRule>
    <cfRule type="containsText" dxfId="1463" priority="1510" operator="containsText" text="Gráfico 6">
      <formula>NOT(ISERROR(SEARCH("Gráfico 6",AB184)))</formula>
    </cfRule>
    <cfRule type="containsText" dxfId="1462" priority="1511" operator="containsText" text="Gráfico 5">
      <formula>NOT(ISERROR(SEARCH("Gráfico 5",AB184)))</formula>
    </cfRule>
    <cfRule type="containsText" dxfId="1461" priority="1512" operator="containsText" text="Gráfico 4">
      <formula>NOT(ISERROR(SEARCH("Gráfico 4",AB184)))</formula>
    </cfRule>
    <cfRule type="containsText" dxfId="1460" priority="1513" operator="containsText" text="Gráfico 3">
      <formula>NOT(ISERROR(SEARCH("Gráfico 3",AB184)))</formula>
    </cfRule>
    <cfRule type="containsText" dxfId="1459" priority="1514" operator="containsText" text="Gráfico 2">
      <formula>NOT(ISERROR(SEARCH("Gráfico 2",AB184)))</formula>
    </cfRule>
    <cfRule type="containsText" dxfId="1458" priority="1515" operator="containsText" text="Gráfico 1">
      <formula>NOT(ISERROR(SEARCH("Gráfico 1",AB184)))</formula>
    </cfRule>
    <cfRule type="colorScale" priority="1516">
      <colorScale>
        <cfvo type="min"/>
        <cfvo type="percentile" val="50"/>
        <cfvo type="max"/>
        <color rgb="FFF8696B"/>
        <color rgb="FFFFEB84"/>
        <color rgb="FF63BE7B"/>
      </colorScale>
    </cfRule>
  </conditionalFormatting>
  <conditionalFormatting sqref="AC184:AC207 AE184:AE207">
    <cfRule type="containsText" dxfId="1457" priority="1497" operator="containsText" text="Gráfico 9">
      <formula>NOT(ISERROR(SEARCH("Gráfico 9",AC184)))</formula>
    </cfRule>
    <cfRule type="containsText" dxfId="1456" priority="1498" operator="containsText" text="Gráfico 8">
      <formula>NOT(ISERROR(SEARCH("Gráfico 8",AC184)))</formula>
    </cfRule>
    <cfRule type="containsText" dxfId="1455" priority="1499" operator="containsText" text="Gráfico 7">
      <formula>NOT(ISERROR(SEARCH("Gráfico 7",AC184)))</formula>
    </cfRule>
    <cfRule type="containsText" dxfId="1454" priority="1500" operator="containsText" text="Gráfico 6">
      <formula>NOT(ISERROR(SEARCH("Gráfico 6",AC184)))</formula>
    </cfRule>
    <cfRule type="containsText" dxfId="1453" priority="1501" operator="containsText" text="Gráfico 5">
      <formula>NOT(ISERROR(SEARCH("Gráfico 5",AC184)))</formula>
    </cfRule>
    <cfRule type="containsText" dxfId="1452" priority="1502" operator="containsText" text="Gráfico 4">
      <formula>NOT(ISERROR(SEARCH("Gráfico 4",AC184)))</formula>
    </cfRule>
    <cfRule type="containsText" dxfId="1451" priority="1503" operator="containsText" text="Gráfico 3">
      <formula>NOT(ISERROR(SEARCH("Gráfico 3",AC184)))</formula>
    </cfRule>
    <cfRule type="containsText" dxfId="1450" priority="1504" operator="containsText" text="Gráfico 2">
      <formula>NOT(ISERROR(SEARCH("Gráfico 2",AC184)))</formula>
    </cfRule>
    <cfRule type="containsText" dxfId="1449" priority="1505" operator="containsText" text="Gráfico 1">
      <formula>NOT(ISERROR(SEARCH("Gráfico 1",AC184)))</formula>
    </cfRule>
    <cfRule type="colorScale" priority="1506">
      <colorScale>
        <cfvo type="min"/>
        <cfvo type="percentile" val="50"/>
        <cfvo type="max"/>
        <color rgb="FFF8696B"/>
        <color rgb="FFFFEB84"/>
        <color rgb="FF63BE7B"/>
      </colorScale>
    </cfRule>
  </conditionalFormatting>
  <conditionalFormatting sqref="AB208">
    <cfRule type="containsText" dxfId="1448" priority="1487" operator="containsText" text="Gráfico 9">
      <formula>NOT(ISERROR(SEARCH("Gráfico 9",AB208)))</formula>
    </cfRule>
    <cfRule type="containsText" dxfId="1447" priority="1488" operator="containsText" text="Gráfico 8">
      <formula>NOT(ISERROR(SEARCH("Gráfico 8",AB208)))</formula>
    </cfRule>
    <cfRule type="containsText" dxfId="1446" priority="1489" operator="containsText" text="Gráfico 7">
      <formula>NOT(ISERROR(SEARCH("Gráfico 7",AB208)))</formula>
    </cfRule>
    <cfRule type="containsText" dxfId="1445" priority="1490" operator="containsText" text="Gráfico 6">
      <formula>NOT(ISERROR(SEARCH("Gráfico 6",AB208)))</formula>
    </cfRule>
    <cfRule type="containsText" dxfId="1444" priority="1491" operator="containsText" text="Gráfico 5">
      <formula>NOT(ISERROR(SEARCH("Gráfico 5",AB208)))</formula>
    </cfRule>
    <cfRule type="containsText" dxfId="1443" priority="1492" operator="containsText" text="Gráfico 4">
      <formula>NOT(ISERROR(SEARCH("Gráfico 4",AB208)))</formula>
    </cfRule>
    <cfRule type="containsText" dxfId="1442" priority="1493" operator="containsText" text="Gráfico 3">
      <formula>NOT(ISERROR(SEARCH("Gráfico 3",AB208)))</formula>
    </cfRule>
    <cfRule type="containsText" dxfId="1441" priority="1494" operator="containsText" text="Gráfico 2">
      <formula>NOT(ISERROR(SEARCH("Gráfico 2",AB208)))</formula>
    </cfRule>
    <cfRule type="containsText" dxfId="1440" priority="1495" operator="containsText" text="Gráfico 1">
      <formula>NOT(ISERROR(SEARCH("Gráfico 1",AB208)))</formula>
    </cfRule>
    <cfRule type="colorScale" priority="1496">
      <colorScale>
        <cfvo type="min"/>
        <cfvo type="percentile" val="50"/>
        <cfvo type="max"/>
        <color rgb="FFF8696B"/>
        <color rgb="FFFFEB84"/>
        <color rgb="FF63BE7B"/>
      </colorScale>
    </cfRule>
  </conditionalFormatting>
  <conditionalFormatting sqref="AC208 AE208">
    <cfRule type="containsText" dxfId="1439" priority="1477" operator="containsText" text="Gráfico 9">
      <formula>NOT(ISERROR(SEARCH("Gráfico 9",AC208)))</formula>
    </cfRule>
    <cfRule type="containsText" dxfId="1438" priority="1478" operator="containsText" text="Gráfico 8">
      <formula>NOT(ISERROR(SEARCH("Gráfico 8",AC208)))</formula>
    </cfRule>
    <cfRule type="containsText" dxfId="1437" priority="1479" operator="containsText" text="Gráfico 7">
      <formula>NOT(ISERROR(SEARCH("Gráfico 7",AC208)))</formula>
    </cfRule>
    <cfRule type="containsText" dxfId="1436" priority="1480" operator="containsText" text="Gráfico 6">
      <formula>NOT(ISERROR(SEARCH("Gráfico 6",AC208)))</formula>
    </cfRule>
    <cfRule type="containsText" dxfId="1435" priority="1481" operator="containsText" text="Gráfico 5">
      <formula>NOT(ISERROR(SEARCH("Gráfico 5",AC208)))</formula>
    </cfRule>
    <cfRule type="containsText" dxfId="1434" priority="1482" operator="containsText" text="Gráfico 4">
      <formula>NOT(ISERROR(SEARCH("Gráfico 4",AC208)))</formula>
    </cfRule>
    <cfRule type="containsText" dxfId="1433" priority="1483" operator="containsText" text="Gráfico 3">
      <formula>NOT(ISERROR(SEARCH("Gráfico 3",AC208)))</formula>
    </cfRule>
    <cfRule type="containsText" dxfId="1432" priority="1484" operator="containsText" text="Gráfico 2">
      <formula>NOT(ISERROR(SEARCH("Gráfico 2",AC208)))</formula>
    </cfRule>
    <cfRule type="containsText" dxfId="1431" priority="1485" operator="containsText" text="Gráfico 1">
      <formula>NOT(ISERROR(SEARCH("Gráfico 1",AC208)))</formula>
    </cfRule>
    <cfRule type="colorScale" priority="1486">
      <colorScale>
        <cfvo type="min"/>
        <cfvo type="percentile" val="50"/>
        <cfvo type="max"/>
        <color rgb="FFF8696B"/>
        <color rgb="FFFFEB84"/>
        <color rgb="FF63BE7B"/>
      </colorScale>
    </cfRule>
  </conditionalFormatting>
  <conditionalFormatting sqref="AB209:AB232">
    <cfRule type="containsText" dxfId="1430" priority="1467" operator="containsText" text="Gráfico 9">
      <formula>NOT(ISERROR(SEARCH("Gráfico 9",AB209)))</formula>
    </cfRule>
    <cfRule type="containsText" dxfId="1429" priority="1468" operator="containsText" text="Gráfico 8">
      <formula>NOT(ISERROR(SEARCH("Gráfico 8",AB209)))</formula>
    </cfRule>
    <cfRule type="containsText" dxfId="1428" priority="1469" operator="containsText" text="Gráfico 7">
      <formula>NOT(ISERROR(SEARCH("Gráfico 7",AB209)))</formula>
    </cfRule>
    <cfRule type="containsText" dxfId="1427" priority="1470" operator="containsText" text="Gráfico 6">
      <formula>NOT(ISERROR(SEARCH("Gráfico 6",AB209)))</formula>
    </cfRule>
    <cfRule type="containsText" dxfId="1426" priority="1471" operator="containsText" text="Gráfico 5">
      <formula>NOT(ISERROR(SEARCH("Gráfico 5",AB209)))</formula>
    </cfRule>
    <cfRule type="containsText" dxfId="1425" priority="1472" operator="containsText" text="Gráfico 4">
      <formula>NOT(ISERROR(SEARCH("Gráfico 4",AB209)))</formula>
    </cfRule>
    <cfRule type="containsText" dxfId="1424" priority="1473" operator="containsText" text="Gráfico 3">
      <formula>NOT(ISERROR(SEARCH("Gráfico 3",AB209)))</formula>
    </cfRule>
    <cfRule type="containsText" dxfId="1423" priority="1474" operator="containsText" text="Gráfico 2">
      <formula>NOT(ISERROR(SEARCH("Gráfico 2",AB209)))</formula>
    </cfRule>
    <cfRule type="containsText" dxfId="1422" priority="1475" operator="containsText" text="Gráfico 1">
      <formula>NOT(ISERROR(SEARCH("Gráfico 1",AB209)))</formula>
    </cfRule>
    <cfRule type="colorScale" priority="1476">
      <colorScale>
        <cfvo type="min"/>
        <cfvo type="percentile" val="50"/>
        <cfvo type="max"/>
        <color rgb="FFF8696B"/>
        <color rgb="FFFFEB84"/>
        <color rgb="FF63BE7B"/>
      </colorScale>
    </cfRule>
  </conditionalFormatting>
  <conditionalFormatting sqref="AC209:AC232 AE209:AE232">
    <cfRule type="containsText" dxfId="1421" priority="1457" operator="containsText" text="Gráfico 9">
      <formula>NOT(ISERROR(SEARCH("Gráfico 9",AC209)))</formula>
    </cfRule>
    <cfRule type="containsText" dxfId="1420" priority="1458" operator="containsText" text="Gráfico 8">
      <formula>NOT(ISERROR(SEARCH("Gráfico 8",AC209)))</formula>
    </cfRule>
    <cfRule type="containsText" dxfId="1419" priority="1459" operator="containsText" text="Gráfico 7">
      <formula>NOT(ISERROR(SEARCH("Gráfico 7",AC209)))</formula>
    </cfRule>
    <cfRule type="containsText" dxfId="1418" priority="1460" operator="containsText" text="Gráfico 6">
      <formula>NOT(ISERROR(SEARCH("Gráfico 6",AC209)))</formula>
    </cfRule>
    <cfRule type="containsText" dxfId="1417" priority="1461" operator="containsText" text="Gráfico 5">
      <formula>NOT(ISERROR(SEARCH("Gráfico 5",AC209)))</formula>
    </cfRule>
    <cfRule type="containsText" dxfId="1416" priority="1462" operator="containsText" text="Gráfico 4">
      <formula>NOT(ISERROR(SEARCH("Gráfico 4",AC209)))</formula>
    </cfRule>
    <cfRule type="containsText" dxfId="1415" priority="1463" operator="containsText" text="Gráfico 3">
      <formula>NOT(ISERROR(SEARCH("Gráfico 3",AC209)))</formula>
    </cfRule>
    <cfRule type="containsText" dxfId="1414" priority="1464" operator="containsText" text="Gráfico 2">
      <formula>NOT(ISERROR(SEARCH("Gráfico 2",AC209)))</formula>
    </cfRule>
    <cfRule type="containsText" dxfId="1413" priority="1465" operator="containsText" text="Gráfico 1">
      <formula>NOT(ISERROR(SEARCH("Gráfico 1",AC209)))</formula>
    </cfRule>
    <cfRule type="colorScale" priority="1466">
      <colorScale>
        <cfvo type="min"/>
        <cfvo type="percentile" val="50"/>
        <cfvo type="max"/>
        <color rgb="FFF8696B"/>
        <color rgb="FFFFEB84"/>
        <color rgb="FF63BE7B"/>
      </colorScale>
    </cfRule>
  </conditionalFormatting>
  <conditionalFormatting sqref="AB233:AB256">
    <cfRule type="containsText" dxfId="1412" priority="1447" operator="containsText" text="Gráfico 9">
      <formula>NOT(ISERROR(SEARCH("Gráfico 9",AB233)))</formula>
    </cfRule>
    <cfRule type="containsText" dxfId="1411" priority="1448" operator="containsText" text="Gráfico 8">
      <formula>NOT(ISERROR(SEARCH("Gráfico 8",AB233)))</formula>
    </cfRule>
    <cfRule type="containsText" dxfId="1410" priority="1449" operator="containsText" text="Gráfico 7">
      <formula>NOT(ISERROR(SEARCH("Gráfico 7",AB233)))</formula>
    </cfRule>
    <cfRule type="containsText" dxfId="1409" priority="1450" operator="containsText" text="Gráfico 6">
      <formula>NOT(ISERROR(SEARCH("Gráfico 6",AB233)))</formula>
    </cfRule>
    <cfRule type="containsText" dxfId="1408" priority="1451" operator="containsText" text="Gráfico 5">
      <formula>NOT(ISERROR(SEARCH("Gráfico 5",AB233)))</formula>
    </cfRule>
    <cfRule type="containsText" dxfId="1407" priority="1452" operator="containsText" text="Gráfico 4">
      <formula>NOT(ISERROR(SEARCH("Gráfico 4",AB233)))</formula>
    </cfRule>
    <cfRule type="containsText" dxfId="1406" priority="1453" operator="containsText" text="Gráfico 3">
      <formula>NOT(ISERROR(SEARCH("Gráfico 3",AB233)))</formula>
    </cfRule>
    <cfRule type="containsText" dxfId="1405" priority="1454" operator="containsText" text="Gráfico 2">
      <formula>NOT(ISERROR(SEARCH("Gráfico 2",AB233)))</formula>
    </cfRule>
    <cfRule type="containsText" dxfId="1404" priority="1455" operator="containsText" text="Gráfico 1">
      <formula>NOT(ISERROR(SEARCH("Gráfico 1",AB233)))</formula>
    </cfRule>
    <cfRule type="colorScale" priority="1456">
      <colorScale>
        <cfvo type="min"/>
        <cfvo type="percentile" val="50"/>
        <cfvo type="max"/>
        <color rgb="FFF8696B"/>
        <color rgb="FFFFEB84"/>
        <color rgb="FF63BE7B"/>
      </colorScale>
    </cfRule>
  </conditionalFormatting>
  <conditionalFormatting sqref="AC233:AC256 AE233:AE256">
    <cfRule type="containsText" dxfId="1403" priority="1437" operator="containsText" text="Gráfico 9">
      <formula>NOT(ISERROR(SEARCH("Gráfico 9",AC233)))</formula>
    </cfRule>
    <cfRule type="containsText" dxfId="1402" priority="1438" operator="containsText" text="Gráfico 8">
      <formula>NOT(ISERROR(SEARCH("Gráfico 8",AC233)))</formula>
    </cfRule>
    <cfRule type="containsText" dxfId="1401" priority="1439" operator="containsText" text="Gráfico 7">
      <formula>NOT(ISERROR(SEARCH("Gráfico 7",AC233)))</formula>
    </cfRule>
    <cfRule type="containsText" dxfId="1400" priority="1440" operator="containsText" text="Gráfico 6">
      <formula>NOT(ISERROR(SEARCH("Gráfico 6",AC233)))</formula>
    </cfRule>
    <cfRule type="containsText" dxfId="1399" priority="1441" operator="containsText" text="Gráfico 5">
      <formula>NOT(ISERROR(SEARCH("Gráfico 5",AC233)))</formula>
    </cfRule>
    <cfRule type="containsText" dxfId="1398" priority="1442" operator="containsText" text="Gráfico 4">
      <formula>NOT(ISERROR(SEARCH("Gráfico 4",AC233)))</formula>
    </cfRule>
    <cfRule type="containsText" dxfId="1397" priority="1443" operator="containsText" text="Gráfico 3">
      <formula>NOT(ISERROR(SEARCH("Gráfico 3",AC233)))</formula>
    </cfRule>
    <cfRule type="containsText" dxfId="1396" priority="1444" operator="containsText" text="Gráfico 2">
      <formula>NOT(ISERROR(SEARCH("Gráfico 2",AC233)))</formula>
    </cfRule>
    <cfRule type="containsText" dxfId="1395" priority="1445" operator="containsText" text="Gráfico 1">
      <formula>NOT(ISERROR(SEARCH("Gráfico 1",AC233)))</formula>
    </cfRule>
    <cfRule type="colorScale" priority="1446">
      <colorScale>
        <cfvo type="min"/>
        <cfvo type="percentile" val="50"/>
        <cfvo type="max"/>
        <color rgb="FFF8696B"/>
        <color rgb="FFFFEB84"/>
        <color rgb="FF63BE7B"/>
      </colorScale>
    </cfRule>
  </conditionalFormatting>
  <conditionalFormatting sqref="AB257">
    <cfRule type="containsText" dxfId="1394" priority="1427" operator="containsText" text="Gráfico 9">
      <formula>NOT(ISERROR(SEARCH("Gráfico 9",AB257)))</formula>
    </cfRule>
    <cfRule type="containsText" dxfId="1393" priority="1428" operator="containsText" text="Gráfico 8">
      <formula>NOT(ISERROR(SEARCH("Gráfico 8",AB257)))</formula>
    </cfRule>
    <cfRule type="containsText" dxfId="1392" priority="1429" operator="containsText" text="Gráfico 7">
      <formula>NOT(ISERROR(SEARCH("Gráfico 7",AB257)))</formula>
    </cfRule>
    <cfRule type="containsText" dxfId="1391" priority="1430" operator="containsText" text="Gráfico 6">
      <formula>NOT(ISERROR(SEARCH("Gráfico 6",AB257)))</formula>
    </cfRule>
    <cfRule type="containsText" dxfId="1390" priority="1431" operator="containsText" text="Gráfico 5">
      <formula>NOT(ISERROR(SEARCH("Gráfico 5",AB257)))</formula>
    </cfRule>
    <cfRule type="containsText" dxfId="1389" priority="1432" operator="containsText" text="Gráfico 4">
      <formula>NOT(ISERROR(SEARCH("Gráfico 4",AB257)))</formula>
    </cfRule>
    <cfRule type="containsText" dxfId="1388" priority="1433" operator="containsText" text="Gráfico 3">
      <formula>NOT(ISERROR(SEARCH("Gráfico 3",AB257)))</formula>
    </cfRule>
    <cfRule type="containsText" dxfId="1387" priority="1434" operator="containsText" text="Gráfico 2">
      <formula>NOT(ISERROR(SEARCH("Gráfico 2",AB257)))</formula>
    </cfRule>
    <cfRule type="containsText" dxfId="1386" priority="1435" operator="containsText" text="Gráfico 1">
      <formula>NOT(ISERROR(SEARCH("Gráfico 1",AB257)))</formula>
    </cfRule>
    <cfRule type="colorScale" priority="1436">
      <colorScale>
        <cfvo type="min"/>
        <cfvo type="percentile" val="50"/>
        <cfvo type="max"/>
        <color rgb="FFF8696B"/>
        <color rgb="FFFFEB84"/>
        <color rgb="FF63BE7B"/>
      </colorScale>
    </cfRule>
  </conditionalFormatting>
  <conditionalFormatting sqref="AE257 AC257">
    <cfRule type="containsText" dxfId="1385" priority="1417" operator="containsText" text="Gráfico 9">
      <formula>NOT(ISERROR(SEARCH("Gráfico 9",AC257)))</formula>
    </cfRule>
    <cfRule type="containsText" dxfId="1384" priority="1418" operator="containsText" text="Gráfico 8">
      <formula>NOT(ISERROR(SEARCH("Gráfico 8",AC257)))</formula>
    </cfRule>
    <cfRule type="containsText" dxfId="1383" priority="1419" operator="containsText" text="Gráfico 7">
      <formula>NOT(ISERROR(SEARCH("Gráfico 7",AC257)))</formula>
    </cfRule>
    <cfRule type="containsText" dxfId="1382" priority="1420" operator="containsText" text="Gráfico 6">
      <formula>NOT(ISERROR(SEARCH("Gráfico 6",AC257)))</formula>
    </cfRule>
    <cfRule type="containsText" dxfId="1381" priority="1421" operator="containsText" text="Gráfico 5">
      <formula>NOT(ISERROR(SEARCH("Gráfico 5",AC257)))</formula>
    </cfRule>
    <cfRule type="containsText" dxfId="1380" priority="1422" operator="containsText" text="Gráfico 4">
      <formula>NOT(ISERROR(SEARCH("Gráfico 4",AC257)))</formula>
    </cfRule>
    <cfRule type="containsText" dxfId="1379" priority="1423" operator="containsText" text="Gráfico 3">
      <formula>NOT(ISERROR(SEARCH("Gráfico 3",AC257)))</formula>
    </cfRule>
    <cfRule type="containsText" dxfId="1378" priority="1424" operator="containsText" text="Gráfico 2">
      <formula>NOT(ISERROR(SEARCH("Gráfico 2",AC257)))</formula>
    </cfRule>
    <cfRule type="containsText" dxfId="1377" priority="1425" operator="containsText" text="Gráfico 1">
      <formula>NOT(ISERROR(SEARCH("Gráfico 1",AC257)))</formula>
    </cfRule>
    <cfRule type="colorScale" priority="1426">
      <colorScale>
        <cfvo type="min"/>
        <cfvo type="percentile" val="50"/>
        <cfvo type="max"/>
        <color rgb="FFF8696B"/>
        <color rgb="FFFFEB84"/>
        <color rgb="FF63BE7B"/>
      </colorScale>
    </cfRule>
  </conditionalFormatting>
  <conditionalFormatting sqref="AB258:AB315">
    <cfRule type="containsText" dxfId="1376" priority="1407" operator="containsText" text="Gráfico 9">
      <formula>NOT(ISERROR(SEARCH("Gráfico 9",AB258)))</formula>
    </cfRule>
    <cfRule type="containsText" dxfId="1375" priority="1408" operator="containsText" text="Gráfico 8">
      <formula>NOT(ISERROR(SEARCH("Gráfico 8",AB258)))</formula>
    </cfRule>
    <cfRule type="containsText" dxfId="1374" priority="1409" operator="containsText" text="Gráfico 7">
      <formula>NOT(ISERROR(SEARCH("Gráfico 7",AB258)))</formula>
    </cfRule>
    <cfRule type="containsText" dxfId="1373" priority="1410" operator="containsText" text="Gráfico 6">
      <formula>NOT(ISERROR(SEARCH("Gráfico 6",AB258)))</formula>
    </cfRule>
    <cfRule type="containsText" dxfId="1372" priority="1411" operator="containsText" text="Gráfico 5">
      <formula>NOT(ISERROR(SEARCH("Gráfico 5",AB258)))</formula>
    </cfRule>
    <cfRule type="containsText" dxfId="1371" priority="1412" operator="containsText" text="Gráfico 4">
      <formula>NOT(ISERROR(SEARCH("Gráfico 4",AB258)))</formula>
    </cfRule>
    <cfRule type="containsText" dxfId="1370" priority="1413" operator="containsText" text="Gráfico 3">
      <formula>NOT(ISERROR(SEARCH("Gráfico 3",AB258)))</formula>
    </cfRule>
    <cfRule type="containsText" dxfId="1369" priority="1414" operator="containsText" text="Gráfico 2">
      <formula>NOT(ISERROR(SEARCH("Gráfico 2",AB258)))</formula>
    </cfRule>
    <cfRule type="containsText" dxfId="1368" priority="1415" operator="containsText" text="Gráfico 1">
      <formula>NOT(ISERROR(SEARCH("Gráfico 1",AB258)))</formula>
    </cfRule>
    <cfRule type="colorScale" priority="1416">
      <colorScale>
        <cfvo type="min"/>
        <cfvo type="percentile" val="50"/>
        <cfvo type="max"/>
        <color rgb="FFF8696B"/>
        <color rgb="FFFFEB84"/>
        <color rgb="FF63BE7B"/>
      </colorScale>
    </cfRule>
  </conditionalFormatting>
  <conditionalFormatting sqref="AE258:AE315 AC258:AC315">
    <cfRule type="containsText" dxfId="1367" priority="1397" operator="containsText" text="Gráfico 9">
      <formula>NOT(ISERROR(SEARCH("Gráfico 9",AC258)))</formula>
    </cfRule>
    <cfRule type="containsText" dxfId="1366" priority="1398" operator="containsText" text="Gráfico 8">
      <formula>NOT(ISERROR(SEARCH("Gráfico 8",AC258)))</formula>
    </cfRule>
    <cfRule type="containsText" dxfId="1365" priority="1399" operator="containsText" text="Gráfico 7">
      <formula>NOT(ISERROR(SEARCH("Gráfico 7",AC258)))</formula>
    </cfRule>
    <cfRule type="containsText" dxfId="1364" priority="1400" operator="containsText" text="Gráfico 6">
      <formula>NOT(ISERROR(SEARCH("Gráfico 6",AC258)))</formula>
    </cfRule>
    <cfRule type="containsText" dxfId="1363" priority="1401" operator="containsText" text="Gráfico 5">
      <formula>NOT(ISERROR(SEARCH("Gráfico 5",AC258)))</formula>
    </cfRule>
    <cfRule type="containsText" dxfId="1362" priority="1402" operator="containsText" text="Gráfico 4">
      <formula>NOT(ISERROR(SEARCH("Gráfico 4",AC258)))</formula>
    </cfRule>
    <cfRule type="containsText" dxfId="1361" priority="1403" operator="containsText" text="Gráfico 3">
      <formula>NOT(ISERROR(SEARCH("Gráfico 3",AC258)))</formula>
    </cfRule>
    <cfRule type="containsText" dxfId="1360" priority="1404" operator="containsText" text="Gráfico 2">
      <formula>NOT(ISERROR(SEARCH("Gráfico 2",AC258)))</formula>
    </cfRule>
    <cfRule type="containsText" dxfId="1359" priority="1405" operator="containsText" text="Gráfico 1">
      <formula>NOT(ISERROR(SEARCH("Gráfico 1",AC258)))</formula>
    </cfRule>
    <cfRule type="colorScale" priority="1406">
      <colorScale>
        <cfvo type="min"/>
        <cfvo type="percentile" val="50"/>
        <cfvo type="max"/>
        <color rgb="FFF8696B"/>
        <color rgb="FFFFEB84"/>
        <color rgb="FF63BE7B"/>
      </colorScale>
    </cfRule>
  </conditionalFormatting>
  <conditionalFormatting sqref="AG159:AG315 AK272:AK315 AW159:AW315 BD160:BD315 E159:E271 Z159:Z315 AD159:AD315 P159:Q315">
    <cfRule type="expression" dxfId="1358" priority="1158">
      <formula>$N159="Reporte 2"</formula>
    </cfRule>
    <cfRule type="expression" dxfId="1357" priority="1159">
      <formula>$N159="Reporte 1"</formula>
    </cfRule>
    <cfRule type="expression" dxfId="1356" priority="1160">
      <formula>$N159="Informe 10"</formula>
    </cfRule>
    <cfRule type="expression" dxfId="1355" priority="1161">
      <formula>$N159="Informe 9"</formula>
    </cfRule>
    <cfRule type="expression" dxfId="1354" priority="1162">
      <formula>$N159="Informe 8"</formula>
    </cfRule>
    <cfRule type="expression" dxfId="1353" priority="1163">
      <formula>$N159="Informe 7"</formula>
    </cfRule>
    <cfRule type="expression" dxfId="1352" priority="1164">
      <formula>$N159="Informe 6"</formula>
    </cfRule>
    <cfRule type="expression" dxfId="1351" priority="1165">
      <formula>$N159="Informe 5"</formula>
    </cfRule>
    <cfRule type="expression" dxfId="1350" priority="1166">
      <formula>$N159="Informe 4"</formula>
    </cfRule>
    <cfRule type="expression" dxfId="1349" priority="1167">
      <formula>$N159="Informe 3"</formula>
    </cfRule>
    <cfRule type="expression" dxfId="1348" priority="1168">
      <formula>$N159="Informe 2"</formula>
    </cfRule>
    <cfRule type="expression" dxfId="1347" priority="1169">
      <formula>$N159="Informe 1"</formula>
    </cfRule>
    <cfRule type="expression" dxfId="1346" priority="1170">
      <formula>$N159="Gráfico 10"</formula>
    </cfRule>
    <cfRule type="expression" dxfId="1345" priority="1368">
      <formula>$N159="Gráfico 25"</formula>
    </cfRule>
    <cfRule type="expression" dxfId="1344" priority="1369">
      <formula>$N159="Gráfico 24"</formula>
    </cfRule>
    <cfRule type="expression" dxfId="1343" priority="1370">
      <formula>$N159="Gráfico 23"</formula>
    </cfRule>
    <cfRule type="expression" dxfId="1342" priority="1371">
      <formula>$N159="Gráfico 22"</formula>
    </cfRule>
    <cfRule type="expression" dxfId="1341" priority="1372">
      <formula>$N159="Gráfico 21"</formula>
    </cfRule>
    <cfRule type="expression" dxfId="1340" priority="1373">
      <formula>$N159="Gráfico 20"</formula>
    </cfRule>
    <cfRule type="expression" dxfId="1339" priority="1374">
      <formula>$N159="Gráfico 18"</formula>
    </cfRule>
    <cfRule type="expression" dxfId="1338" priority="1375">
      <formula>$N159="Gráfico 19"</formula>
    </cfRule>
    <cfRule type="expression" dxfId="1337" priority="1376">
      <formula>$N159="Gráfico 17"</formula>
    </cfRule>
    <cfRule type="expression" dxfId="1336" priority="1377">
      <formula>$N159="Gráfico 16"</formula>
    </cfRule>
    <cfRule type="expression" dxfId="1335" priority="1378">
      <formula>$N159="Gráfico 15"</formula>
    </cfRule>
    <cfRule type="expression" dxfId="1334" priority="1379">
      <formula>$N159="Gráfico 14"</formula>
    </cfRule>
    <cfRule type="expression" dxfId="1333" priority="1380">
      <formula>$N159="Gráfico 12"</formula>
    </cfRule>
    <cfRule type="expression" dxfId="1332" priority="1381">
      <formula>$N159="Gráfico 13"</formula>
    </cfRule>
    <cfRule type="expression" dxfId="1331" priority="1382">
      <formula>$N159="Gráfico 11"</formula>
    </cfRule>
    <cfRule type="expression" dxfId="1330" priority="1383">
      <formula>$N159="Gráfico 9"</formula>
    </cfRule>
    <cfRule type="expression" dxfId="1329" priority="1384">
      <formula>$N159="Gráfico 8"</formula>
    </cfRule>
    <cfRule type="expression" dxfId="1328" priority="1385">
      <formula>$N159="Gráfico 7"</formula>
    </cfRule>
    <cfRule type="expression" dxfId="1327" priority="1386">
      <formula>$N159="Gráfico 6"</formula>
    </cfRule>
    <cfRule type="expression" dxfId="1326" priority="1392">
      <formula>$N159="Gráfico 4"</formula>
    </cfRule>
    <cfRule type="expression" dxfId="1325" priority="1393">
      <formula>$N159="Gráfico 3"</formula>
    </cfRule>
    <cfRule type="expression" dxfId="1324" priority="1394">
      <formula>$N159="Gráfico 2"</formula>
    </cfRule>
    <cfRule type="expression" dxfId="1323" priority="1395">
      <formula>$N159="Gráfico 1"</formula>
    </cfRule>
    <cfRule type="expression" dxfId="1322" priority="1396">
      <formula>$N159="Gráfico 5"</formula>
    </cfRule>
  </conditionalFormatting>
  <conditionalFormatting sqref="AD160:AD270">
    <cfRule type="expression" dxfId="1321" priority="1387">
      <formula>$N160="Gráfico 4"</formula>
    </cfRule>
    <cfRule type="expression" dxfId="1320" priority="1388">
      <formula>$N160="Gráfico 3"</formula>
    </cfRule>
    <cfRule type="expression" dxfId="1319" priority="1389">
      <formula>$N160="Gráfico 2"</formula>
    </cfRule>
    <cfRule type="expression" dxfId="1318" priority="1390">
      <formula>$N160="Gráfico 1"</formula>
    </cfRule>
    <cfRule type="expression" dxfId="1317" priority="1391">
      <formula>$N160="Gráfico 5"</formula>
    </cfRule>
  </conditionalFormatting>
  <conditionalFormatting sqref="AK159:AK270">
    <cfRule type="expression" dxfId="1316" priority="1344">
      <formula>$N159="Gráfico 25"</formula>
    </cfRule>
    <cfRule type="expression" dxfId="1315" priority="1345">
      <formula>$N159="Gráfico 24"</formula>
    </cfRule>
    <cfRule type="expression" dxfId="1314" priority="1346">
      <formula>$N159="Gráfico 23"</formula>
    </cfRule>
    <cfRule type="expression" dxfId="1313" priority="1347">
      <formula>$N159="Gráfico 22"</formula>
    </cfRule>
    <cfRule type="expression" dxfId="1312" priority="1348">
      <formula>$N159="Gráfico 21"</formula>
    </cfRule>
    <cfRule type="expression" dxfId="1311" priority="1349">
      <formula>$N159="Gráfico 20"</formula>
    </cfRule>
    <cfRule type="expression" dxfId="1310" priority="1350">
      <formula>$N159="Gráfico 18"</formula>
    </cfRule>
    <cfRule type="expression" dxfId="1309" priority="1351">
      <formula>$N159="Gráfico 19"</formula>
    </cfRule>
    <cfRule type="expression" dxfId="1308" priority="1352">
      <formula>$N159="Gráfico 17"</formula>
    </cfRule>
    <cfRule type="expression" dxfId="1307" priority="1353">
      <formula>$N159="Gráfico 16"</formula>
    </cfRule>
    <cfRule type="expression" dxfId="1306" priority="1354">
      <formula>$N159="Gráfico 15"</formula>
    </cfRule>
    <cfRule type="expression" dxfId="1305" priority="1355">
      <formula>$N159="Gráfico 14"</formula>
    </cfRule>
    <cfRule type="expression" dxfId="1304" priority="1356">
      <formula>$N159="Gráfico 12"</formula>
    </cfRule>
    <cfRule type="expression" dxfId="1303" priority="1357">
      <formula>$N159="Gráfico 13"</formula>
    </cfRule>
    <cfRule type="expression" dxfId="1302" priority="1358">
      <formula>$N159="Gráfico 11"</formula>
    </cfRule>
    <cfRule type="expression" dxfId="1301" priority="1359">
      <formula>$N159="Gráfico 9"</formula>
    </cfRule>
    <cfRule type="expression" dxfId="1300" priority="1360">
      <formula>$N159="Gráfico 8"</formula>
    </cfRule>
    <cfRule type="expression" dxfId="1299" priority="1361">
      <formula>$N159="Gráfico 7"</formula>
    </cfRule>
    <cfRule type="expression" dxfId="1298" priority="1362">
      <formula>$N159="Gráfico 6"</formula>
    </cfRule>
    <cfRule type="expression" dxfId="1297" priority="1363">
      <formula>$N159="Gráfico 4"</formula>
    </cfRule>
    <cfRule type="expression" dxfId="1296" priority="1364">
      <formula>$N159="Gráfico 3"</formula>
    </cfRule>
    <cfRule type="expression" dxfId="1295" priority="1365">
      <formula>$N159="Gráfico 2"</formula>
    </cfRule>
    <cfRule type="expression" dxfId="1294" priority="1366">
      <formula>$N159="Gráfico 1"</formula>
    </cfRule>
    <cfRule type="expression" dxfId="1293" priority="1367">
      <formula>$N159="Gráfico 5"</formula>
    </cfRule>
  </conditionalFormatting>
  <conditionalFormatting sqref="AK271">
    <cfRule type="expression" dxfId="1292" priority="1320">
      <formula>$N271="Gráfico 25"</formula>
    </cfRule>
    <cfRule type="expression" dxfId="1291" priority="1321">
      <formula>$N271="Gráfico 24"</formula>
    </cfRule>
    <cfRule type="expression" dxfId="1290" priority="1322">
      <formula>$N271="Gráfico 23"</formula>
    </cfRule>
    <cfRule type="expression" dxfId="1289" priority="1323">
      <formula>$N271="Gráfico 22"</formula>
    </cfRule>
    <cfRule type="expression" dxfId="1288" priority="1324">
      <formula>$N271="Gráfico 21"</formula>
    </cfRule>
    <cfRule type="expression" dxfId="1287" priority="1325">
      <formula>$N271="Gráfico 20"</formula>
    </cfRule>
    <cfRule type="expression" dxfId="1286" priority="1326">
      <formula>$N271="Gráfico 18"</formula>
    </cfRule>
    <cfRule type="expression" dxfId="1285" priority="1327">
      <formula>$N271="Gráfico 19"</formula>
    </cfRule>
    <cfRule type="expression" dxfId="1284" priority="1328">
      <formula>$N271="Gráfico 17"</formula>
    </cfRule>
    <cfRule type="expression" dxfId="1283" priority="1329">
      <formula>$N271="Gráfico 16"</formula>
    </cfRule>
    <cfRule type="expression" dxfId="1282" priority="1330">
      <formula>$N271="Gráfico 15"</formula>
    </cfRule>
    <cfRule type="expression" dxfId="1281" priority="1331">
      <formula>$N271="Gráfico 14"</formula>
    </cfRule>
    <cfRule type="expression" dxfId="1280" priority="1332">
      <formula>$N271="Gráfico 12"</formula>
    </cfRule>
    <cfRule type="expression" dxfId="1279" priority="1333">
      <formula>$N271="Gráfico 13"</formula>
    </cfRule>
    <cfRule type="expression" dxfId="1278" priority="1334">
      <formula>$N271="Gráfico 11"</formula>
    </cfRule>
    <cfRule type="expression" dxfId="1277" priority="1335">
      <formula>$N271="Gráfico 9"</formula>
    </cfRule>
    <cfRule type="expression" dxfId="1276" priority="1336">
      <formula>$N271="Gráfico 8"</formula>
    </cfRule>
    <cfRule type="expression" dxfId="1275" priority="1337">
      <formula>$N271="Gráfico 7"</formula>
    </cfRule>
    <cfRule type="expression" dxfId="1274" priority="1338">
      <formula>$N271="Gráfico 6"</formula>
    </cfRule>
    <cfRule type="expression" dxfId="1273" priority="1339">
      <formula>$N271="Gráfico 4"</formula>
    </cfRule>
    <cfRule type="expression" dxfId="1272" priority="1340">
      <formula>$N271="Gráfico 3"</formula>
    </cfRule>
    <cfRule type="expression" dxfId="1271" priority="1341">
      <formula>$N271="Gráfico 2"</formula>
    </cfRule>
    <cfRule type="expression" dxfId="1270" priority="1342">
      <formula>$N271="Gráfico 1"</formula>
    </cfRule>
    <cfRule type="expression" dxfId="1269" priority="1343">
      <formula>$N271="Gráfico 5"</formula>
    </cfRule>
  </conditionalFormatting>
  <conditionalFormatting sqref="BD159">
    <cfRule type="expression" dxfId="1268" priority="1296">
      <formula>$N159="Gráfico 25"</formula>
    </cfRule>
    <cfRule type="expression" dxfId="1267" priority="1297">
      <formula>$N159="Gráfico 24"</formula>
    </cfRule>
    <cfRule type="expression" dxfId="1266" priority="1298">
      <formula>$N159="Gráfico 23"</formula>
    </cfRule>
    <cfRule type="expression" dxfId="1265" priority="1299">
      <formula>$N159="Gráfico 22"</formula>
    </cfRule>
    <cfRule type="expression" dxfId="1264" priority="1300">
      <formula>$N159="Gráfico 21"</formula>
    </cfRule>
    <cfRule type="expression" dxfId="1263" priority="1301">
      <formula>$N159="Gráfico 20"</formula>
    </cfRule>
    <cfRule type="expression" dxfId="1262" priority="1302">
      <formula>$N159="Gráfico 18"</formula>
    </cfRule>
    <cfRule type="expression" dxfId="1261" priority="1303">
      <formula>$N159="Gráfico 19"</formula>
    </cfRule>
    <cfRule type="expression" dxfId="1260" priority="1304">
      <formula>$N159="Gráfico 17"</formula>
    </cfRule>
    <cfRule type="expression" dxfId="1259" priority="1305">
      <formula>$N159="Gráfico 16"</formula>
    </cfRule>
    <cfRule type="expression" dxfId="1258" priority="1306">
      <formula>$N159="Gráfico 15"</formula>
    </cfRule>
    <cfRule type="expression" dxfId="1257" priority="1307">
      <formula>$N159="Gráfico 14"</formula>
    </cfRule>
    <cfRule type="expression" dxfId="1256" priority="1308">
      <formula>$N159="Gráfico 12"</formula>
    </cfRule>
    <cfRule type="expression" dxfId="1255" priority="1309">
      <formula>$N159="Gráfico 13"</formula>
    </cfRule>
    <cfRule type="expression" dxfId="1254" priority="1310">
      <formula>$N159="Gráfico 11"</formula>
    </cfRule>
    <cfRule type="expression" dxfId="1253" priority="1311">
      <formula>$N159="Gráfico 9"</formula>
    </cfRule>
    <cfRule type="expression" dxfId="1252" priority="1312">
      <formula>$N159="Gráfico 8"</formula>
    </cfRule>
    <cfRule type="expression" dxfId="1251" priority="1313">
      <formula>$N159="Gráfico 7"</formula>
    </cfRule>
    <cfRule type="expression" dxfId="1250" priority="1314">
      <formula>$N159="Gráfico 6"</formula>
    </cfRule>
    <cfRule type="expression" dxfId="1249" priority="1315">
      <formula>$N159="Gráfico 4"</formula>
    </cfRule>
    <cfRule type="expression" dxfId="1248" priority="1316">
      <formula>$N159="Gráfico 3"</formula>
    </cfRule>
    <cfRule type="expression" dxfId="1247" priority="1317">
      <formula>$N159="Gráfico 2"</formula>
    </cfRule>
    <cfRule type="expression" dxfId="1246" priority="1318">
      <formula>$N159="Gráfico 1"</formula>
    </cfRule>
    <cfRule type="expression" dxfId="1245" priority="1319">
      <formula>$N159="Gráfico 5"</formula>
    </cfRule>
  </conditionalFormatting>
  <conditionalFormatting sqref="Z271 AD271">
    <cfRule type="expression" dxfId="1244" priority="1267">
      <formula>$N271="Gráfico 25"</formula>
    </cfRule>
    <cfRule type="expression" dxfId="1243" priority="1268">
      <formula>$N271="Gráfico 24"</formula>
    </cfRule>
    <cfRule type="expression" dxfId="1242" priority="1269">
      <formula>$N271="Gráfico 23"</formula>
    </cfRule>
    <cfRule type="expression" dxfId="1241" priority="1270">
      <formula>$N271="Gráfico 22"</formula>
    </cfRule>
    <cfRule type="expression" dxfId="1240" priority="1271">
      <formula>$N271="Gráfico 21"</formula>
    </cfRule>
    <cfRule type="expression" dxfId="1239" priority="1272">
      <formula>$N271="Gráfico 20"</formula>
    </cfRule>
    <cfRule type="expression" dxfId="1238" priority="1273">
      <formula>$N271="Gráfico 18"</formula>
    </cfRule>
    <cfRule type="expression" dxfId="1237" priority="1274">
      <formula>$N271="Gráfico 19"</formula>
    </cfRule>
    <cfRule type="expression" dxfId="1236" priority="1275">
      <formula>$N271="Gráfico 17"</formula>
    </cfRule>
    <cfRule type="expression" dxfId="1235" priority="1276">
      <formula>$N271="Gráfico 16"</formula>
    </cfRule>
    <cfRule type="expression" dxfId="1234" priority="1277">
      <formula>$N271="Gráfico 15"</formula>
    </cfRule>
    <cfRule type="expression" dxfId="1233" priority="1278">
      <formula>$N271="Gráfico 14"</formula>
    </cfRule>
    <cfRule type="expression" dxfId="1232" priority="1279">
      <formula>$N271="Gráfico 12"</formula>
    </cfRule>
    <cfRule type="expression" dxfId="1231" priority="1280">
      <formula>$N271="Gráfico 13"</formula>
    </cfRule>
    <cfRule type="expression" dxfId="1230" priority="1281">
      <formula>$N271="Gráfico 11"</formula>
    </cfRule>
    <cfRule type="expression" dxfId="1229" priority="1282">
      <formula>$N271="Gráfico 9"</formula>
    </cfRule>
    <cfRule type="expression" dxfId="1228" priority="1283">
      <formula>$N271="Gráfico 8"</formula>
    </cfRule>
    <cfRule type="expression" dxfId="1227" priority="1284">
      <formula>$N271="Gráfico 7"</formula>
    </cfRule>
    <cfRule type="expression" dxfId="1226" priority="1285">
      <formula>$N271="Gráfico 6"</formula>
    </cfRule>
    <cfRule type="expression" dxfId="1225" priority="1291">
      <formula>$N271="Gráfico 4"</formula>
    </cfRule>
    <cfRule type="expression" dxfId="1224" priority="1292">
      <formula>$N271="Gráfico 3"</formula>
    </cfRule>
    <cfRule type="expression" dxfId="1223" priority="1293">
      <formula>$N271="Gráfico 2"</formula>
    </cfRule>
    <cfRule type="expression" dxfId="1222" priority="1294">
      <formula>$N271="Gráfico 1"</formula>
    </cfRule>
    <cfRule type="expression" dxfId="1221" priority="1295">
      <formula>$N271="Gráfico 5"</formula>
    </cfRule>
  </conditionalFormatting>
  <conditionalFormatting sqref="AD271">
    <cfRule type="expression" dxfId="1220" priority="1286">
      <formula>$N271="Gráfico 4"</formula>
    </cfRule>
    <cfRule type="expression" dxfId="1219" priority="1287">
      <formula>$N271="Gráfico 3"</formula>
    </cfRule>
    <cfRule type="expression" dxfId="1218" priority="1288">
      <formula>$N271="Gráfico 2"</formula>
    </cfRule>
    <cfRule type="expression" dxfId="1217" priority="1289">
      <formula>$N271="Gráfico 1"</formula>
    </cfRule>
    <cfRule type="expression" dxfId="1216" priority="1290">
      <formula>$N271="Gráfico 5"</formula>
    </cfRule>
  </conditionalFormatting>
  <conditionalFormatting sqref="AP159:AP315">
    <cfRule type="expression" dxfId="1215" priority="1243">
      <formula>$N159="Gráfico 25"</formula>
    </cfRule>
    <cfRule type="expression" dxfId="1214" priority="1244">
      <formula>$N159="Gráfico 24"</formula>
    </cfRule>
    <cfRule type="expression" dxfId="1213" priority="1245">
      <formula>$N159="Gráfico 23"</formula>
    </cfRule>
    <cfRule type="expression" dxfId="1212" priority="1246">
      <formula>$N159="Gráfico 22"</formula>
    </cfRule>
    <cfRule type="expression" dxfId="1211" priority="1247">
      <formula>$N159="Gráfico 21"</formula>
    </cfRule>
    <cfRule type="expression" dxfId="1210" priority="1248">
      <formula>$N159="Gráfico 20"</formula>
    </cfRule>
    <cfRule type="expression" dxfId="1209" priority="1249">
      <formula>$N159="Gráfico 18"</formula>
    </cfRule>
    <cfRule type="expression" dxfId="1208" priority="1250">
      <formula>$N159="Gráfico 19"</formula>
    </cfRule>
    <cfRule type="expression" dxfId="1207" priority="1251">
      <formula>$N159="Gráfico 17"</formula>
    </cfRule>
    <cfRule type="expression" dxfId="1206" priority="1252">
      <formula>$N159="Gráfico 16"</formula>
    </cfRule>
    <cfRule type="expression" dxfId="1205" priority="1253">
      <formula>$N159="Gráfico 15"</formula>
    </cfRule>
    <cfRule type="expression" dxfId="1204" priority="1254">
      <formula>$N159="Gráfico 14"</formula>
    </cfRule>
    <cfRule type="expression" dxfId="1203" priority="1255">
      <formula>$N159="Gráfico 12"</formula>
    </cfRule>
    <cfRule type="expression" dxfId="1202" priority="1256">
      <formula>$N159="Gráfico 13"</formula>
    </cfRule>
    <cfRule type="expression" dxfId="1201" priority="1257">
      <formula>$N159="Gráfico 11"</formula>
    </cfRule>
    <cfRule type="expression" dxfId="1200" priority="1258">
      <formula>$N159="Gráfico 9"</formula>
    </cfRule>
    <cfRule type="expression" dxfId="1199" priority="1259">
      <formula>$N159="Gráfico 8"</formula>
    </cfRule>
    <cfRule type="expression" dxfId="1198" priority="1260">
      <formula>$N159="Gráfico 7"</formula>
    </cfRule>
    <cfRule type="expression" dxfId="1197" priority="1261">
      <formula>$N159="Gráfico 6"</formula>
    </cfRule>
    <cfRule type="expression" dxfId="1196" priority="1262">
      <formula>$N159="Gráfico 4"</formula>
    </cfRule>
    <cfRule type="expression" dxfId="1195" priority="1263">
      <formula>$N159="Gráfico 3"</formula>
    </cfRule>
    <cfRule type="expression" dxfId="1194" priority="1264">
      <formula>$N159="Gráfico 2"</formula>
    </cfRule>
    <cfRule type="expression" dxfId="1193" priority="1265">
      <formula>$N159="Gráfico 1"</formula>
    </cfRule>
    <cfRule type="expression" dxfId="1192" priority="1266">
      <formula>$N159="Gráfico 5"</formula>
    </cfRule>
  </conditionalFormatting>
  <conditionalFormatting sqref="AJ159:AJ315">
    <cfRule type="expression" dxfId="1191" priority="1219">
      <formula>$N159="Gráfico 25"</formula>
    </cfRule>
    <cfRule type="expression" dxfId="1190" priority="1220">
      <formula>$N159="Gráfico 24"</formula>
    </cfRule>
    <cfRule type="expression" dxfId="1189" priority="1221">
      <formula>$N159="Gráfico 23"</formula>
    </cfRule>
    <cfRule type="expression" dxfId="1188" priority="1222">
      <formula>$N159="Gráfico 22"</formula>
    </cfRule>
    <cfRule type="expression" dxfId="1187" priority="1223">
      <formula>$N159="Gráfico 21"</formula>
    </cfRule>
    <cfRule type="expression" dxfId="1186" priority="1224">
      <formula>$N159="Gráfico 20"</formula>
    </cfRule>
    <cfRule type="expression" dxfId="1185" priority="1225">
      <formula>$N159="Gráfico 18"</formula>
    </cfRule>
    <cfRule type="expression" dxfId="1184" priority="1226">
      <formula>$N159="Gráfico 19"</formula>
    </cfRule>
    <cfRule type="expression" dxfId="1183" priority="1227">
      <formula>$N159="Gráfico 17"</formula>
    </cfRule>
    <cfRule type="expression" dxfId="1182" priority="1228">
      <formula>$N159="Gráfico 16"</formula>
    </cfRule>
    <cfRule type="expression" dxfId="1181" priority="1229">
      <formula>$N159="Gráfico 15"</formula>
    </cfRule>
    <cfRule type="expression" dxfId="1180" priority="1230">
      <formula>$N159="Gráfico 14"</formula>
    </cfRule>
    <cfRule type="expression" dxfId="1179" priority="1231">
      <formula>$N159="Gráfico 12"</formula>
    </cfRule>
    <cfRule type="expression" dxfId="1178" priority="1232">
      <formula>$N159="Gráfico 13"</formula>
    </cfRule>
    <cfRule type="expression" dxfId="1177" priority="1233">
      <formula>$N159="Gráfico 11"</formula>
    </cfRule>
    <cfRule type="expression" dxfId="1176" priority="1234">
      <formula>$N159="Gráfico 9"</formula>
    </cfRule>
    <cfRule type="expression" dxfId="1175" priority="1235">
      <formula>$N159="Gráfico 8"</formula>
    </cfRule>
    <cfRule type="expression" dxfId="1174" priority="1236">
      <formula>$N159="Gráfico 7"</formula>
    </cfRule>
    <cfRule type="expression" dxfId="1173" priority="1237">
      <formula>$N159="Gráfico 6"</formula>
    </cfRule>
    <cfRule type="expression" dxfId="1172" priority="1238">
      <formula>$N159="Gráfico 4"</formula>
    </cfRule>
    <cfRule type="expression" dxfId="1171" priority="1239">
      <formula>$N159="Gráfico 3"</formula>
    </cfRule>
    <cfRule type="expression" dxfId="1170" priority="1240">
      <formula>$N159="Gráfico 2"</formula>
    </cfRule>
    <cfRule type="expression" dxfId="1169" priority="1241">
      <formula>$N159="Gráfico 1"</formula>
    </cfRule>
    <cfRule type="expression" dxfId="1168" priority="1242">
      <formula>$N159="Gráfico 5"</formula>
    </cfRule>
  </conditionalFormatting>
  <conditionalFormatting sqref="AH159:AI315">
    <cfRule type="expression" dxfId="1167" priority="1195">
      <formula>$N159="Gráfico 25"</formula>
    </cfRule>
    <cfRule type="expression" dxfId="1166" priority="1196">
      <formula>$N159="Gráfico 24"</formula>
    </cfRule>
    <cfRule type="expression" dxfId="1165" priority="1197">
      <formula>$N159="Gráfico 23"</formula>
    </cfRule>
    <cfRule type="expression" dxfId="1164" priority="1198">
      <formula>$N159="Gráfico 22"</formula>
    </cfRule>
    <cfRule type="expression" dxfId="1163" priority="1199">
      <formula>$N159="Gráfico 21"</formula>
    </cfRule>
    <cfRule type="expression" dxfId="1162" priority="1200">
      <formula>$N159="Gráfico 20"</formula>
    </cfRule>
    <cfRule type="expression" dxfId="1161" priority="1201">
      <formula>$N159="Gráfico 18"</formula>
    </cfRule>
    <cfRule type="expression" dxfId="1160" priority="1202">
      <formula>$N159="Gráfico 19"</formula>
    </cfRule>
    <cfRule type="expression" dxfId="1159" priority="1203">
      <formula>$N159="Gráfico 17"</formula>
    </cfRule>
    <cfRule type="expression" dxfId="1158" priority="1204">
      <formula>$N159="Gráfico 16"</formula>
    </cfRule>
    <cfRule type="expression" dxfId="1157" priority="1205">
      <formula>$N159="Gráfico 15"</formula>
    </cfRule>
    <cfRule type="expression" dxfId="1156" priority="1206">
      <formula>$N159="Gráfico 14"</formula>
    </cfRule>
    <cfRule type="expression" dxfId="1155" priority="1207">
      <formula>$N159="Gráfico 12"</formula>
    </cfRule>
    <cfRule type="expression" dxfId="1154" priority="1208">
      <formula>$N159="Gráfico 13"</formula>
    </cfRule>
    <cfRule type="expression" dxfId="1153" priority="1209">
      <formula>$N159="Gráfico 11"</formula>
    </cfRule>
    <cfRule type="expression" dxfId="1152" priority="1210">
      <formula>$N159="Gráfico 9"</formula>
    </cfRule>
    <cfRule type="expression" dxfId="1151" priority="1211">
      <formula>$N159="Gráfico 8"</formula>
    </cfRule>
    <cfRule type="expression" dxfId="1150" priority="1212">
      <formula>$N159="Gráfico 7"</formula>
    </cfRule>
    <cfRule type="expression" dxfId="1149" priority="1213">
      <formula>$N159="Gráfico 6"</formula>
    </cfRule>
    <cfRule type="expression" dxfId="1148" priority="1214">
      <formula>$N159="Gráfico 4"</formula>
    </cfRule>
    <cfRule type="expression" dxfId="1147" priority="1215">
      <formula>$N159="Gráfico 3"</formula>
    </cfRule>
    <cfRule type="expression" dxfId="1146" priority="1216">
      <formula>$N159="Gráfico 2"</formula>
    </cfRule>
    <cfRule type="expression" dxfId="1145" priority="1217">
      <formula>$N159="Gráfico 1"</formula>
    </cfRule>
    <cfRule type="expression" dxfId="1144" priority="1218">
      <formula>$N159="Gráfico 5"</formula>
    </cfRule>
  </conditionalFormatting>
  <conditionalFormatting sqref="AL159:AL315">
    <cfRule type="expression" dxfId="1143" priority="1171">
      <formula>$N159="Gráfico 25"</formula>
    </cfRule>
    <cfRule type="expression" dxfId="1142" priority="1172">
      <formula>$N159="Gráfico 24"</formula>
    </cfRule>
    <cfRule type="expression" dxfId="1141" priority="1173">
      <formula>$N159="Gráfico 23"</formula>
    </cfRule>
    <cfRule type="expression" dxfId="1140" priority="1174">
      <formula>$N159="Gráfico 22"</formula>
    </cfRule>
    <cfRule type="expression" dxfId="1139" priority="1175">
      <formula>$N159="Gráfico 21"</formula>
    </cfRule>
    <cfRule type="expression" dxfId="1138" priority="1176">
      <formula>$N159="Gráfico 20"</formula>
    </cfRule>
    <cfRule type="expression" dxfId="1137" priority="1177">
      <formula>$N159="Gráfico 18"</formula>
    </cfRule>
    <cfRule type="expression" dxfId="1136" priority="1178">
      <formula>$N159="Gráfico 19"</formula>
    </cfRule>
    <cfRule type="expression" dxfId="1135" priority="1179">
      <formula>$N159="Gráfico 17"</formula>
    </cfRule>
    <cfRule type="expression" dxfId="1134" priority="1180">
      <formula>$N159="Gráfico 16"</formula>
    </cfRule>
    <cfRule type="expression" dxfId="1133" priority="1181">
      <formula>$N159="Gráfico 15"</formula>
    </cfRule>
    <cfRule type="expression" dxfId="1132" priority="1182">
      <formula>$N159="Gráfico 14"</formula>
    </cfRule>
    <cfRule type="expression" dxfId="1131" priority="1183">
      <formula>$N159="Gráfico 12"</formula>
    </cfRule>
    <cfRule type="expression" dxfId="1130" priority="1184">
      <formula>$N159="Gráfico 13"</formula>
    </cfRule>
    <cfRule type="expression" dxfId="1129" priority="1185">
      <formula>$N159="Gráfico 11"</formula>
    </cfRule>
    <cfRule type="expression" dxfId="1128" priority="1186">
      <formula>$N159="Gráfico 9"</formula>
    </cfRule>
    <cfRule type="expression" dxfId="1127" priority="1187">
      <formula>$N159="Gráfico 8"</formula>
    </cfRule>
    <cfRule type="expression" dxfId="1126" priority="1188">
      <formula>$N159="Gráfico 7"</formula>
    </cfRule>
    <cfRule type="expression" dxfId="1125" priority="1189">
      <formula>$N159="Gráfico 6"</formula>
    </cfRule>
    <cfRule type="expression" dxfId="1124" priority="1190">
      <formula>$N159="Gráfico 4"</formula>
    </cfRule>
    <cfRule type="expression" dxfId="1123" priority="1191">
      <formula>$N159="Gráfico 3"</formula>
    </cfRule>
    <cfRule type="expression" dxfId="1122" priority="1192">
      <formula>$N159="Gráfico 2"</formula>
    </cfRule>
    <cfRule type="expression" dxfId="1121" priority="1193">
      <formula>$N159="Gráfico 1"</formula>
    </cfRule>
    <cfRule type="expression" dxfId="1120" priority="1194">
      <formula>$N159="Gráfico 5"</formula>
    </cfRule>
  </conditionalFormatting>
  <conditionalFormatting sqref="E272:E314">
    <cfRule type="expression" dxfId="1119" priority="1121">
      <formula>$N272="Reporte 2"</formula>
    </cfRule>
    <cfRule type="expression" dxfId="1118" priority="1122">
      <formula>$N272="Reporte 1"</formula>
    </cfRule>
    <cfRule type="expression" dxfId="1117" priority="1123">
      <formula>$N272="Informe 10"</formula>
    </cfRule>
    <cfRule type="expression" dxfId="1116" priority="1124">
      <formula>$N272="Informe 9"</formula>
    </cfRule>
    <cfRule type="expression" dxfId="1115" priority="1125">
      <formula>$N272="Informe 8"</formula>
    </cfRule>
    <cfRule type="expression" dxfId="1114" priority="1126">
      <formula>$N272="Informe 7"</formula>
    </cfRule>
    <cfRule type="expression" dxfId="1113" priority="1127">
      <formula>$N272="Informe 6"</formula>
    </cfRule>
    <cfRule type="expression" dxfId="1112" priority="1128">
      <formula>$N272="Informe 5"</formula>
    </cfRule>
    <cfRule type="expression" dxfId="1111" priority="1129">
      <formula>$N272="Informe 4"</formula>
    </cfRule>
    <cfRule type="expression" dxfId="1110" priority="1130">
      <formula>$N272="Informe 3"</formula>
    </cfRule>
    <cfRule type="expression" dxfId="1109" priority="1131">
      <formula>$N272="Informe 2"</formula>
    </cfRule>
    <cfRule type="expression" dxfId="1108" priority="1132">
      <formula>$N272="Informe 1"</formula>
    </cfRule>
    <cfRule type="expression" dxfId="1107" priority="1133">
      <formula>$N272="Gráfico 10"</formula>
    </cfRule>
    <cfRule type="expression" dxfId="1106" priority="1134">
      <formula>$N272="Gráfico 25"</formula>
    </cfRule>
    <cfRule type="expression" dxfId="1105" priority="1135">
      <formula>$N272="Gráfico 24"</formula>
    </cfRule>
    <cfRule type="expression" dxfId="1104" priority="1136">
      <formula>$N272="Gráfico 23"</formula>
    </cfRule>
    <cfRule type="expression" dxfId="1103" priority="1137">
      <formula>$N272="Gráfico 22"</formula>
    </cfRule>
    <cfRule type="expression" dxfId="1102" priority="1138">
      <formula>$N272="Gráfico 21"</formula>
    </cfRule>
    <cfRule type="expression" dxfId="1101" priority="1139">
      <formula>$N272="Gráfico 20"</formula>
    </cfRule>
    <cfRule type="expression" dxfId="1100" priority="1140">
      <formula>$N272="Gráfico 18"</formula>
    </cfRule>
    <cfRule type="expression" dxfId="1099" priority="1141">
      <formula>$N272="Gráfico 19"</formula>
    </cfRule>
    <cfRule type="expression" dxfId="1098" priority="1142">
      <formula>$N272="Gráfico 17"</formula>
    </cfRule>
    <cfRule type="expression" dxfId="1097" priority="1143">
      <formula>$N272="Gráfico 16"</formula>
    </cfRule>
    <cfRule type="expression" dxfId="1096" priority="1144">
      <formula>$N272="Gráfico 15"</formula>
    </cfRule>
    <cfRule type="expression" dxfId="1095" priority="1145">
      <formula>$N272="Gráfico 14"</formula>
    </cfRule>
    <cfRule type="expression" dxfId="1094" priority="1146">
      <formula>$N272="Gráfico 12"</formula>
    </cfRule>
    <cfRule type="expression" dxfId="1093" priority="1147">
      <formula>$N272="Gráfico 13"</formula>
    </cfRule>
    <cfRule type="expression" dxfId="1092" priority="1148">
      <formula>$N272="Gráfico 11"</formula>
    </cfRule>
    <cfRule type="expression" dxfId="1091" priority="1149">
      <formula>$N272="Gráfico 9"</formula>
    </cfRule>
    <cfRule type="expression" dxfId="1090" priority="1150">
      <formula>$N272="Gráfico 8"</formula>
    </cfRule>
    <cfRule type="expression" dxfId="1089" priority="1151">
      <formula>$N272="Gráfico 7"</formula>
    </cfRule>
    <cfRule type="expression" dxfId="1088" priority="1152">
      <formula>$N272="Gráfico 6"</formula>
    </cfRule>
    <cfRule type="expression" dxfId="1087" priority="1153">
      <formula>$N272="Gráfico 4"</formula>
    </cfRule>
    <cfRule type="expression" dxfId="1086" priority="1154">
      <formula>$N272="Gráfico 3"</formula>
    </cfRule>
    <cfRule type="expression" dxfId="1085" priority="1155">
      <formula>$N272="Gráfico 2"</formula>
    </cfRule>
    <cfRule type="expression" dxfId="1084" priority="1156">
      <formula>$N272="Gráfico 1"</formula>
    </cfRule>
    <cfRule type="expression" dxfId="1083" priority="1157">
      <formula>$N272="Gráfico 5"</formula>
    </cfRule>
  </conditionalFormatting>
  <conditionalFormatting sqref="E315">
    <cfRule type="containsText" dxfId="1082" priority="1111" operator="containsText" text="Gráfico 9">
      <formula>NOT(ISERROR(SEARCH("Gráfico 9",E315)))</formula>
    </cfRule>
    <cfRule type="containsText" dxfId="1081" priority="1112" operator="containsText" text="Gráfico 8">
      <formula>NOT(ISERROR(SEARCH("Gráfico 8",E315)))</formula>
    </cfRule>
    <cfRule type="containsText" dxfId="1080" priority="1113" operator="containsText" text="Gráfico 7">
      <formula>NOT(ISERROR(SEARCH("Gráfico 7",E315)))</formula>
    </cfRule>
    <cfRule type="containsText" dxfId="1079" priority="1114" operator="containsText" text="Gráfico 6">
      <formula>NOT(ISERROR(SEARCH("Gráfico 6",E315)))</formula>
    </cfRule>
    <cfRule type="containsText" dxfId="1078" priority="1115" operator="containsText" text="Gráfico 5">
      <formula>NOT(ISERROR(SEARCH("Gráfico 5",E315)))</formula>
    </cfRule>
    <cfRule type="containsText" dxfId="1077" priority="1116" operator="containsText" text="Gráfico 4">
      <formula>NOT(ISERROR(SEARCH("Gráfico 4",E315)))</formula>
    </cfRule>
    <cfRule type="containsText" dxfId="1076" priority="1117" operator="containsText" text="Gráfico 3">
      <formula>NOT(ISERROR(SEARCH("Gráfico 3",E315)))</formula>
    </cfRule>
    <cfRule type="containsText" dxfId="1075" priority="1118" operator="containsText" text="Gráfico 2">
      <formula>NOT(ISERROR(SEARCH("Gráfico 2",E315)))</formula>
    </cfRule>
    <cfRule type="containsText" dxfId="1074" priority="1119" operator="containsText" text="Gráfico 1">
      <formula>NOT(ISERROR(SEARCH("Gráfico 1",E315)))</formula>
    </cfRule>
    <cfRule type="colorScale" priority="1120">
      <colorScale>
        <cfvo type="min"/>
        <cfvo type="percentile" val="50"/>
        <cfvo type="max"/>
        <color rgb="FFF8696B"/>
        <color rgb="FFFFEB84"/>
        <color rgb="FF63BE7B"/>
      </colorScale>
    </cfRule>
  </conditionalFormatting>
  <conditionalFormatting sqref="E315">
    <cfRule type="expression" dxfId="1073" priority="1074">
      <formula>$N315="Reporte 2"</formula>
    </cfRule>
    <cfRule type="expression" dxfId="1072" priority="1075">
      <formula>$N315="Reporte 1"</formula>
    </cfRule>
    <cfRule type="expression" dxfId="1071" priority="1076">
      <formula>$N315="Informe 10"</formula>
    </cfRule>
    <cfRule type="expression" dxfId="1070" priority="1077">
      <formula>$N315="Informe 9"</formula>
    </cfRule>
    <cfRule type="expression" dxfId="1069" priority="1078">
      <formula>$N315="Informe 8"</formula>
    </cfRule>
    <cfRule type="expression" dxfId="1068" priority="1079">
      <formula>$N315="Informe 7"</formula>
    </cfRule>
    <cfRule type="expression" dxfId="1067" priority="1080">
      <formula>$N315="Informe 6"</formula>
    </cfRule>
    <cfRule type="expression" dxfId="1066" priority="1081">
      <formula>$N315="Informe 5"</formula>
    </cfRule>
    <cfRule type="expression" dxfId="1065" priority="1082">
      <formula>$N315="Informe 4"</formula>
    </cfRule>
    <cfRule type="expression" dxfId="1064" priority="1083">
      <formula>$N315="Informe 3"</formula>
    </cfRule>
    <cfRule type="expression" dxfId="1063" priority="1084">
      <formula>$N315="Informe 2"</formula>
    </cfRule>
    <cfRule type="expression" dxfId="1062" priority="1085">
      <formula>$N315="Informe 1"</formula>
    </cfRule>
    <cfRule type="expression" dxfId="1061" priority="1086">
      <formula>$N315="Gráfico 10"</formula>
    </cfRule>
    <cfRule type="expression" dxfId="1060" priority="1087">
      <formula>$N315="Gráfico 25"</formula>
    </cfRule>
    <cfRule type="expression" dxfId="1059" priority="1088">
      <formula>$N315="Gráfico 24"</formula>
    </cfRule>
    <cfRule type="expression" dxfId="1058" priority="1089">
      <formula>$N315="Gráfico 23"</formula>
    </cfRule>
    <cfRule type="expression" dxfId="1057" priority="1090">
      <formula>$N315="Gráfico 22"</formula>
    </cfRule>
    <cfRule type="expression" dxfId="1056" priority="1091">
      <formula>$N315="Gráfico 21"</formula>
    </cfRule>
    <cfRule type="expression" dxfId="1055" priority="1092">
      <formula>$N315="Gráfico 20"</formula>
    </cfRule>
    <cfRule type="expression" dxfId="1054" priority="1093">
      <formula>$N315="Gráfico 18"</formula>
    </cfRule>
    <cfRule type="expression" dxfId="1053" priority="1094">
      <formula>$N315="Gráfico 19"</formula>
    </cfRule>
    <cfRule type="expression" dxfId="1052" priority="1095">
      <formula>$N315="Gráfico 17"</formula>
    </cfRule>
    <cfRule type="expression" dxfId="1051" priority="1096">
      <formula>$N315="Gráfico 16"</formula>
    </cfRule>
    <cfRule type="expression" dxfId="1050" priority="1097">
      <formula>$N315="Gráfico 15"</formula>
    </cfRule>
    <cfRule type="expression" dxfId="1049" priority="1098">
      <formula>$N315="Gráfico 14"</formula>
    </cfRule>
    <cfRule type="expression" dxfId="1048" priority="1099">
      <formula>$N315="Gráfico 12"</formula>
    </cfRule>
    <cfRule type="expression" dxfId="1047" priority="1100">
      <formula>$N315="Gráfico 13"</formula>
    </cfRule>
    <cfRule type="expression" dxfId="1046" priority="1101">
      <formula>$N315="Gráfico 11"</formula>
    </cfRule>
    <cfRule type="expression" dxfId="1045" priority="1102">
      <formula>$N315="Gráfico 9"</formula>
    </cfRule>
    <cfRule type="expression" dxfId="1044" priority="1103">
      <formula>$N315="Gráfico 8"</formula>
    </cfRule>
    <cfRule type="expression" dxfId="1043" priority="1104">
      <formula>$N315="Gráfico 7"</formula>
    </cfRule>
    <cfRule type="expression" dxfId="1042" priority="1105">
      <formula>$N315="Gráfico 6"</formula>
    </cfRule>
    <cfRule type="expression" dxfId="1041" priority="1106">
      <formula>$N315="Gráfico 4"</formula>
    </cfRule>
    <cfRule type="expression" dxfId="1040" priority="1107">
      <formula>$N315="Gráfico 3"</formula>
    </cfRule>
    <cfRule type="expression" dxfId="1039" priority="1108">
      <formula>$N315="Gráfico 2"</formula>
    </cfRule>
    <cfRule type="expression" dxfId="1038" priority="1109">
      <formula>$N315="Gráfico 1"</formula>
    </cfRule>
    <cfRule type="expression" dxfId="1037" priority="1110">
      <formula>$N315="Gráfico 5"</formula>
    </cfRule>
  </conditionalFormatting>
  <conditionalFormatting sqref="Z272:Z315 AD272:AD315">
    <cfRule type="expression" dxfId="1036" priority="1045">
      <formula>$N272="Gráfico 25"</formula>
    </cfRule>
    <cfRule type="expression" dxfId="1035" priority="1046">
      <formula>$N272="Gráfico 24"</formula>
    </cfRule>
    <cfRule type="expression" dxfId="1034" priority="1047">
      <formula>$N272="Gráfico 23"</formula>
    </cfRule>
    <cfRule type="expression" dxfId="1033" priority="1048">
      <formula>$N272="Gráfico 22"</formula>
    </cfRule>
    <cfRule type="expression" dxfId="1032" priority="1049">
      <formula>$N272="Gráfico 21"</formula>
    </cfRule>
    <cfRule type="expression" dxfId="1031" priority="1050">
      <formula>$N272="Gráfico 20"</formula>
    </cfRule>
    <cfRule type="expression" dxfId="1030" priority="1051">
      <formula>$N272="Gráfico 18"</formula>
    </cfRule>
    <cfRule type="expression" dxfId="1029" priority="1052">
      <formula>$N272="Gráfico 19"</formula>
    </cfRule>
    <cfRule type="expression" dxfId="1028" priority="1053">
      <formula>$N272="Gráfico 17"</formula>
    </cfRule>
    <cfRule type="expression" dxfId="1027" priority="1054">
      <formula>$N272="Gráfico 16"</formula>
    </cfRule>
    <cfRule type="expression" dxfId="1026" priority="1055">
      <formula>$N272="Gráfico 15"</formula>
    </cfRule>
    <cfRule type="expression" dxfId="1025" priority="1056">
      <formula>$N272="Gráfico 14"</formula>
    </cfRule>
    <cfRule type="expression" dxfId="1024" priority="1057">
      <formula>$N272="Gráfico 12"</formula>
    </cfRule>
    <cfRule type="expression" dxfId="1023" priority="1058">
      <formula>$N272="Gráfico 13"</formula>
    </cfRule>
    <cfRule type="expression" dxfId="1022" priority="1059">
      <formula>$N272="Gráfico 11"</formula>
    </cfRule>
    <cfRule type="expression" dxfId="1021" priority="1060">
      <formula>$N272="Gráfico 9"</formula>
    </cfRule>
    <cfRule type="expression" dxfId="1020" priority="1061">
      <formula>$N272="Gráfico 8"</formula>
    </cfRule>
    <cfRule type="expression" dxfId="1019" priority="1062">
      <formula>$N272="Gráfico 7"</formula>
    </cfRule>
    <cfRule type="expression" dxfId="1018" priority="1063">
      <formula>$N272="Gráfico 6"</formula>
    </cfRule>
    <cfRule type="expression" dxfId="1017" priority="1069">
      <formula>$N272="Gráfico 4"</formula>
    </cfRule>
    <cfRule type="expression" dxfId="1016" priority="1070">
      <formula>$N272="Gráfico 3"</formula>
    </cfRule>
    <cfRule type="expression" dxfId="1015" priority="1071">
      <formula>$N272="Gráfico 2"</formula>
    </cfRule>
    <cfRule type="expression" dxfId="1014" priority="1072">
      <formula>$N272="Gráfico 1"</formula>
    </cfRule>
    <cfRule type="expression" dxfId="1013" priority="1073">
      <formula>$N272="Gráfico 5"</formula>
    </cfRule>
  </conditionalFormatting>
  <conditionalFormatting sqref="AD272:AD315">
    <cfRule type="expression" dxfId="1012" priority="1064">
      <formula>$N272="Gráfico 4"</formula>
    </cfRule>
    <cfRule type="expression" dxfId="1011" priority="1065">
      <formula>$N272="Gráfico 3"</formula>
    </cfRule>
    <cfRule type="expression" dxfId="1010" priority="1066">
      <formula>$N272="Gráfico 2"</formula>
    </cfRule>
    <cfRule type="expression" dxfId="1009" priority="1067">
      <formula>$N272="Gráfico 1"</formula>
    </cfRule>
    <cfRule type="expression" dxfId="1008" priority="1068">
      <formula>$N272="Gráfico 5"</formula>
    </cfRule>
  </conditionalFormatting>
  <conditionalFormatting sqref="Q317:Q472">
    <cfRule type="containsText" dxfId="1007" priority="1035" operator="containsText" text="Gráfico 9">
      <formula>NOT(ISERROR(SEARCH("Gráfico 9",Q317)))</formula>
    </cfRule>
    <cfRule type="containsText" dxfId="1006" priority="1036" operator="containsText" text="Gráfico 8">
      <formula>NOT(ISERROR(SEARCH("Gráfico 8",Q317)))</formula>
    </cfRule>
    <cfRule type="containsText" dxfId="1005" priority="1037" operator="containsText" text="Gráfico 7">
      <formula>NOT(ISERROR(SEARCH("Gráfico 7",Q317)))</formula>
    </cfRule>
    <cfRule type="containsText" dxfId="1004" priority="1038" operator="containsText" text="Gráfico 6">
      <formula>NOT(ISERROR(SEARCH("Gráfico 6",Q317)))</formula>
    </cfRule>
    <cfRule type="containsText" dxfId="1003" priority="1039" operator="containsText" text="Gráfico 5">
      <formula>NOT(ISERROR(SEARCH("Gráfico 5",Q317)))</formula>
    </cfRule>
    <cfRule type="containsText" dxfId="1002" priority="1040" operator="containsText" text="Gráfico 4">
      <formula>NOT(ISERROR(SEARCH("Gráfico 4",Q317)))</formula>
    </cfRule>
    <cfRule type="containsText" dxfId="1001" priority="1041" operator="containsText" text="Gráfico 3">
      <formula>NOT(ISERROR(SEARCH("Gráfico 3",Q317)))</formula>
    </cfRule>
    <cfRule type="containsText" dxfId="1000" priority="1042" operator="containsText" text="Gráfico 2">
      <formula>NOT(ISERROR(SEARCH("Gráfico 2",Q317)))</formula>
    </cfRule>
    <cfRule type="containsText" dxfId="999" priority="1043" operator="containsText" text="Gráfico 1">
      <formula>NOT(ISERROR(SEARCH("Gráfico 1",Q317)))</formula>
    </cfRule>
    <cfRule type="colorScale" priority="1044">
      <colorScale>
        <cfvo type="min"/>
        <cfvo type="percentile" val="50"/>
        <cfvo type="max"/>
        <color rgb="FFF8696B"/>
        <color rgb="FFFFEB84"/>
        <color rgb="FF63BE7B"/>
      </colorScale>
    </cfRule>
  </conditionalFormatting>
  <conditionalFormatting sqref="AB316">
    <cfRule type="containsText" dxfId="998" priority="1025" operator="containsText" text="Gráfico 9">
      <formula>NOT(ISERROR(SEARCH("Gráfico 9",AB316)))</formula>
    </cfRule>
    <cfRule type="containsText" dxfId="997" priority="1026" operator="containsText" text="Gráfico 8">
      <formula>NOT(ISERROR(SEARCH("Gráfico 8",AB316)))</formula>
    </cfRule>
    <cfRule type="containsText" dxfId="996" priority="1027" operator="containsText" text="Gráfico 7">
      <formula>NOT(ISERROR(SEARCH("Gráfico 7",AB316)))</formula>
    </cfRule>
    <cfRule type="containsText" dxfId="995" priority="1028" operator="containsText" text="Gráfico 6">
      <formula>NOT(ISERROR(SEARCH("Gráfico 6",AB316)))</formula>
    </cfRule>
    <cfRule type="containsText" dxfId="994" priority="1029" operator="containsText" text="Gráfico 5">
      <formula>NOT(ISERROR(SEARCH("Gráfico 5",AB316)))</formula>
    </cfRule>
    <cfRule type="containsText" dxfId="993" priority="1030" operator="containsText" text="Gráfico 4">
      <formula>NOT(ISERROR(SEARCH("Gráfico 4",AB316)))</formula>
    </cfRule>
    <cfRule type="containsText" dxfId="992" priority="1031" operator="containsText" text="Gráfico 3">
      <formula>NOT(ISERROR(SEARCH("Gráfico 3",AB316)))</formula>
    </cfRule>
    <cfRule type="containsText" dxfId="991" priority="1032" operator="containsText" text="Gráfico 2">
      <formula>NOT(ISERROR(SEARCH("Gráfico 2",AB316)))</formula>
    </cfRule>
    <cfRule type="containsText" dxfId="990" priority="1033" operator="containsText" text="Gráfico 1">
      <formula>NOT(ISERROR(SEARCH("Gráfico 1",AB316)))</formula>
    </cfRule>
    <cfRule type="colorScale" priority="1034">
      <colorScale>
        <cfvo type="min"/>
        <cfvo type="percentile" val="50"/>
        <cfvo type="max"/>
        <color rgb="FFF8696B"/>
        <color rgb="FFFFEB84"/>
        <color rgb="FF63BE7B"/>
      </colorScale>
    </cfRule>
  </conditionalFormatting>
  <conditionalFormatting sqref="AC316 AE316">
    <cfRule type="containsText" dxfId="989" priority="1015" operator="containsText" text="Gráfico 9">
      <formula>NOT(ISERROR(SEARCH("Gráfico 9",AC316)))</formula>
    </cfRule>
    <cfRule type="containsText" dxfId="988" priority="1016" operator="containsText" text="Gráfico 8">
      <formula>NOT(ISERROR(SEARCH("Gráfico 8",AC316)))</formula>
    </cfRule>
    <cfRule type="containsText" dxfId="987" priority="1017" operator="containsText" text="Gráfico 7">
      <formula>NOT(ISERROR(SEARCH("Gráfico 7",AC316)))</formula>
    </cfRule>
    <cfRule type="containsText" dxfId="986" priority="1018" operator="containsText" text="Gráfico 6">
      <formula>NOT(ISERROR(SEARCH("Gráfico 6",AC316)))</formula>
    </cfRule>
    <cfRule type="containsText" dxfId="985" priority="1019" operator="containsText" text="Gráfico 5">
      <formula>NOT(ISERROR(SEARCH("Gráfico 5",AC316)))</formula>
    </cfRule>
    <cfRule type="containsText" dxfId="984" priority="1020" operator="containsText" text="Gráfico 4">
      <formula>NOT(ISERROR(SEARCH("Gráfico 4",AC316)))</formula>
    </cfRule>
    <cfRule type="containsText" dxfId="983" priority="1021" operator="containsText" text="Gráfico 3">
      <formula>NOT(ISERROR(SEARCH("Gráfico 3",AC316)))</formula>
    </cfRule>
    <cfRule type="containsText" dxfId="982" priority="1022" operator="containsText" text="Gráfico 2">
      <formula>NOT(ISERROR(SEARCH("Gráfico 2",AC316)))</formula>
    </cfRule>
    <cfRule type="containsText" dxfId="981" priority="1023" operator="containsText" text="Gráfico 1">
      <formula>NOT(ISERROR(SEARCH("Gráfico 1",AC316)))</formula>
    </cfRule>
    <cfRule type="colorScale" priority="1024">
      <colorScale>
        <cfvo type="min"/>
        <cfvo type="percentile" val="50"/>
        <cfvo type="max"/>
        <color rgb="FFF8696B"/>
        <color rgb="FFFFEB84"/>
        <color rgb="FF63BE7B"/>
      </colorScale>
    </cfRule>
  </conditionalFormatting>
  <conditionalFormatting sqref="AB317:AB340">
    <cfRule type="containsText" dxfId="980" priority="1005" operator="containsText" text="Gráfico 9">
      <formula>NOT(ISERROR(SEARCH("Gráfico 9",AB317)))</formula>
    </cfRule>
    <cfRule type="containsText" dxfId="979" priority="1006" operator="containsText" text="Gráfico 8">
      <formula>NOT(ISERROR(SEARCH("Gráfico 8",AB317)))</formula>
    </cfRule>
    <cfRule type="containsText" dxfId="978" priority="1007" operator="containsText" text="Gráfico 7">
      <formula>NOT(ISERROR(SEARCH("Gráfico 7",AB317)))</formula>
    </cfRule>
    <cfRule type="containsText" dxfId="977" priority="1008" operator="containsText" text="Gráfico 6">
      <formula>NOT(ISERROR(SEARCH("Gráfico 6",AB317)))</formula>
    </cfRule>
    <cfRule type="containsText" dxfId="976" priority="1009" operator="containsText" text="Gráfico 5">
      <formula>NOT(ISERROR(SEARCH("Gráfico 5",AB317)))</formula>
    </cfRule>
    <cfRule type="containsText" dxfId="975" priority="1010" operator="containsText" text="Gráfico 4">
      <formula>NOT(ISERROR(SEARCH("Gráfico 4",AB317)))</formula>
    </cfRule>
    <cfRule type="containsText" dxfId="974" priority="1011" operator="containsText" text="Gráfico 3">
      <formula>NOT(ISERROR(SEARCH("Gráfico 3",AB317)))</formula>
    </cfRule>
    <cfRule type="containsText" dxfId="973" priority="1012" operator="containsText" text="Gráfico 2">
      <formula>NOT(ISERROR(SEARCH("Gráfico 2",AB317)))</formula>
    </cfRule>
    <cfRule type="containsText" dxfId="972" priority="1013" operator="containsText" text="Gráfico 1">
      <formula>NOT(ISERROR(SEARCH("Gráfico 1",AB317)))</formula>
    </cfRule>
    <cfRule type="colorScale" priority="1014">
      <colorScale>
        <cfvo type="min"/>
        <cfvo type="percentile" val="50"/>
        <cfvo type="max"/>
        <color rgb="FFF8696B"/>
        <color rgb="FFFFEB84"/>
        <color rgb="FF63BE7B"/>
      </colorScale>
    </cfRule>
  </conditionalFormatting>
  <conditionalFormatting sqref="AC317:AC340 AE317:AE340">
    <cfRule type="containsText" dxfId="971" priority="995" operator="containsText" text="Gráfico 9">
      <formula>NOT(ISERROR(SEARCH("Gráfico 9",AC317)))</formula>
    </cfRule>
    <cfRule type="containsText" dxfId="970" priority="996" operator="containsText" text="Gráfico 8">
      <formula>NOT(ISERROR(SEARCH("Gráfico 8",AC317)))</formula>
    </cfRule>
    <cfRule type="containsText" dxfId="969" priority="997" operator="containsText" text="Gráfico 7">
      <formula>NOT(ISERROR(SEARCH("Gráfico 7",AC317)))</formula>
    </cfRule>
    <cfRule type="containsText" dxfId="968" priority="998" operator="containsText" text="Gráfico 6">
      <formula>NOT(ISERROR(SEARCH("Gráfico 6",AC317)))</formula>
    </cfRule>
    <cfRule type="containsText" dxfId="967" priority="999" operator="containsText" text="Gráfico 5">
      <formula>NOT(ISERROR(SEARCH("Gráfico 5",AC317)))</formula>
    </cfRule>
    <cfRule type="containsText" dxfId="966" priority="1000" operator="containsText" text="Gráfico 4">
      <formula>NOT(ISERROR(SEARCH("Gráfico 4",AC317)))</formula>
    </cfRule>
    <cfRule type="containsText" dxfId="965" priority="1001" operator="containsText" text="Gráfico 3">
      <formula>NOT(ISERROR(SEARCH("Gráfico 3",AC317)))</formula>
    </cfRule>
    <cfRule type="containsText" dxfId="964" priority="1002" operator="containsText" text="Gráfico 2">
      <formula>NOT(ISERROR(SEARCH("Gráfico 2",AC317)))</formula>
    </cfRule>
    <cfRule type="containsText" dxfId="963" priority="1003" operator="containsText" text="Gráfico 1">
      <formula>NOT(ISERROR(SEARCH("Gráfico 1",AC317)))</formula>
    </cfRule>
    <cfRule type="colorScale" priority="1004">
      <colorScale>
        <cfvo type="min"/>
        <cfvo type="percentile" val="50"/>
        <cfvo type="max"/>
        <color rgb="FFF8696B"/>
        <color rgb="FFFFEB84"/>
        <color rgb="FF63BE7B"/>
      </colorScale>
    </cfRule>
  </conditionalFormatting>
  <conditionalFormatting sqref="AB341:AB364">
    <cfRule type="containsText" dxfId="962" priority="985" operator="containsText" text="Gráfico 9">
      <formula>NOT(ISERROR(SEARCH("Gráfico 9",AB341)))</formula>
    </cfRule>
    <cfRule type="containsText" dxfId="961" priority="986" operator="containsText" text="Gráfico 8">
      <formula>NOT(ISERROR(SEARCH("Gráfico 8",AB341)))</formula>
    </cfRule>
    <cfRule type="containsText" dxfId="960" priority="987" operator="containsText" text="Gráfico 7">
      <formula>NOT(ISERROR(SEARCH("Gráfico 7",AB341)))</formula>
    </cfRule>
    <cfRule type="containsText" dxfId="959" priority="988" operator="containsText" text="Gráfico 6">
      <formula>NOT(ISERROR(SEARCH("Gráfico 6",AB341)))</formula>
    </cfRule>
    <cfRule type="containsText" dxfId="958" priority="989" operator="containsText" text="Gráfico 5">
      <formula>NOT(ISERROR(SEARCH("Gráfico 5",AB341)))</formula>
    </cfRule>
    <cfRule type="containsText" dxfId="957" priority="990" operator="containsText" text="Gráfico 4">
      <formula>NOT(ISERROR(SEARCH("Gráfico 4",AB341)))</formula>
    </cfRule>
    <cfRule type="containsText" dxfId="956" priority="991" operator="containsText" text="Gráfico 3">
      <formula>NOT(ISERROR(SEARCH("Gráfico 3",AB341)))</formula>
    </cfRule>
    <cfRule type="containsText" dxfId="955" priority="992" operator="containsText" text="Gráfico 2">
      <formula>NOT(ISERROR(SEARCH("Gráfico 2",AB341)))</formula>
    </cfRule>
    <cfRule type="containsText" dxfId="954" priority="993" operator="containsText" text="Gráfico 1">
      <formula>NOT(ISERROR(SEARCH("Gráfico 1",AB341)))</formula>
    </cfRule>
    <cfRule type="colorScale" priority="994">
      <colorScale>
        <cfvo type="min"/>
        <cfvo type="percentile" val="50"/>
        <cfvo type="max"/>
        <color rgb="FFF8696B"/>
        <color rgb="FFFFEB84"/>
        <color rgb="FF63BE7B"/>
      </colorScale>
    </cfRule>
  </conditionalFormatting>
  <conditionalFormatting sqref="AC341:AC364 AE341:AE364">
    <cfRule type="containsText" dxfId="953" priority="975" operator="containsText" text="Gráfico 9">
      <formula>NOT(ISERROR(SEARCH("Gráfico 9",AC341)))</formula>
    </cfRule>
    <cfRule type="containsText" dxfId="952" priority="976" operator="containsText" text="Gráfico 8">
      <formula>NOT(ISERROR(SEARCH("Gráfico 8",AC341)))</formula>
    </cfRule>
    <cfRule type="containsText" dxfId="951" priority="977" operator="containsText" text="Gráfico 7">
      <formula>NOT(ISERROR(SEARCH("Gráfico 7",AC341)))</formula>
    </cfRule>
    <cfRule type="containsText" dxfId="950" priority="978" operator="containsText" text="Gráfico 6">
      <formula>NOT(ISERROR(SEARCH("Gráfico 6",AC341)))</formula>
    </cfRule>
    <cfRule type="containsText" dxfId="949" priority="979" operator="containsText" text="Gráfico 5">
      <formula>NOT(ISERROR(SEARCH("Gráfico 5",AC341)))</formula>
    </cfRule>
    <cfRule type="containsText" dxfId="948" priority="980" operator="containsText" text="Gráfico 4">
      <formula>NOT(ISERROR(SEARCH("Gráfico 4",AC341)))</formula>
    </cfRule>
    <cfRule type="containsText" dxfId="947" priority="981" operator="containsText" text="Gráfico 3">
      <formula>NOT(ISERROR(SEARCH("Gráfico 3",AC341)))</formula>
    </cfRule>
    <cfRule type="containsText" dxfId="946" priority="982" operator="containsText" text="Gráfico 2">
      <formula>NOT(ISERROR(SEARCH("Gráfico 2",AC341)))</formula>
    </cfRule>
    <cfRule type="containsText" dxfId="945" priority="983" operator="containsText" text="Gráfico 1">
      <formula>NOT(ISERROR(SEARCH("Gráfico 1",AC341)))</formula>
    </cfRule>
    <cfRule type="colorScale" priority="984">
      <colorScale>
        <cfvo type="min"/>
        <cfvo type="percentile" val="50"/>
        <cfvo type="max"/>
        <color rgb="FFF8696B"/>
        <color rgb="FFFFEB84"/>
        <color rgb="FF63BE7B"/>
      </colorScale>
    </cfRule>
  </conditionalFormatting>
  <conditionalFormatting sqref="AB365">
    <cfRule type="containsText" dxfId="944" priority="965" operator="containsText" text="Gráfico 9">
      <formula>NOT(ISERROR(SEARCH("Gráfico 9",AB365)))</formula>
    </cfRule>
    <cfRule type="containsText" dxfId="943" priority="966" operator="containsText" text="Gráfico 8">
      <formula>NOT(ISERROR(SEARCH("Gráfico 8",AB365)))</formula>
    </cfRule>
    <cfRule type="containsText" dxfId="942" priority="967" operator="containsText" text="Gráfico 7">
      <formula>NOT(ISERROR(SEARCH("Gráfico 7",AB365)))</formula>
    </cfRule>
    <cfRule type="containsText" dxfId="941" priority="968" operator="containsText" text="Gráfico 6">
      <formula>NOT(ISERROR(SEARCH("Gráfico 6",AB365)))</formula>
    </cfRule>
    <cfRule type="containsText" dxfId="940" priority="969" operator="containsText" text="Gráfico 5">
      <formula>NOT(ISERROR(SEARCH("Gráfico 5",AB365)))</formula>
    </cfRule>
    <cfRule type="containsText" dxfId="939" priority="970" operator="containsText" text="Gráfico 4">
      <formula>NOT(ISERROR(SEARCH("Gráfico 4",AB365)))</formula>
    </cfRule>
    <cfRule type="containsText" dxfId="938" priority="971" operator="containsText" text="Gráfico 3">
      <formula>NOT(ISERROR(SEARCH("Gráfico 3",AB365)))</formula>
    </cfRule>
    <cfRule type="containsText" dxfId="937" priority="972" operator="containsText" text="Gráfico 2">
      <formula>NOT(ISERROR(SEARCH("Gráfico 2",AB365)))</formula>
    </cfRule>
    <cfRule type="containsText" dxfId="936" priority="973" operator="containsText" text="Gráfico 1">
      <formula>NOT(ISERROR(SEARCH("Gráfico 1",AB365)))</formula>
    </cfRule>
    <cfRule type="colorScale" priority="974">
      <colorScale>
        <cfvo type="min"/>
        <cfvo type="percentile" val="50"/>
        <cfvo type="max"/>
        <color rgb="FFF8696B"/>
        <color rgb="FFFFEB84"/>
        <color rgb="FF63BE7B"/>
      </colorScale>
    </cfRule>
  </conditionalFormatting>
  <conditionalFormatting sqref="AC365 AE365">
    <cfRule type="containsText" dxfId="935" priority="955" operator="containsText" text="Gráfico 9">
      <formula>NOT(ISERROR(SEARCH("Gráfico 9",AC365)))</formula>
    </cfRule>
    <cfRule type="containsText" dxfId="934" priority="956" operator="containsText" text="Gráfico 8">
      <formula>NOT(ISERROR(SEARCH("Gráfico 8",AC365)))</formula>
    </cfRule>
    <cfRule type="containsText" dxfId="933" priority="957" operator="containsText" text="Gráfico 7">
      <formula>NOT(ISERROR(SEARCH("Gráfico 7",AC365)))</formula>
    </cfRule>
    <cfRule type="containsText" dxfId="932" priority="958" operator="containsText" text="Gráfico 6">
      <formula>NOT(ISERROR(SEARCH("Gráfico 6",AC365)))</formula>
    </cfRule>
    <cfRule type="containsText" dxfId="931" priority="959" operator="containsText" text="Gráfico 5">
      <formula>NOT(ISERROR(SEARCH("Gráfico 5",AC365)))</formula>
    </cfRule>
    <cfRule type="containsText" dxfId="930" priority="960" operator="containsText" text="Gráfico 4">
      <formula>NOT(ISERROR(SEARCH("Gráfico 4",AC365)))</formula>
    </cfRule>
    <cfRule type="containsText" dxfId="929" priority="961" operator="containsText" text="Gráfico 3">
      <formula>NOT(ISERROR(SEARCH("Gráfico 3",AC365)))</formula>
    </cfRule>
    <cfRule type="containsText" dxfId="928" priority="962" operator="containsText" text="Gráfico 2">
      <formula>NOT(ISERROR(SEARCH("Gráfico 2",AC365)))</formula>
    </cfRule>
    <cfRule type="containsText" dxfId="927" priority="963" operator="containsText" text="Gráfico 1">
      <formula>NOT(ISERROR(SEARCH("Gráfico 1",AC365)))</formula>
    </cfRule>
    <cfRule type="colorScale" priority="964">
      <colorScale>
        <cfvo type="min"/>
        <cfvo type="percentile" val="50"/>
        <cfvo type="max"/>
        <color rgb="FFF8696B"/>
        <color rgb="FFFFEB84"/>
        <color rgb="FF63BE7B"/>
      </colorScale>
    </cfRule>
  </conditionalFormatting>
  <conditionalFormatting sqref="AB366:AB389">
    <cfRule type="containsText" dxfId="926" priority="945" operator="containsText" text="Gráfico 9">
      <formula>NOT(ISERROR(SEARCH("Gráfico 9",AB366)))</formula>
    </cfRule>
    <cfRule type="containsText" dxfId="925" priority="946" operator="containsText" text="Gráfico 8">
      <formula>NOT(ISERROR(SEARCH("Gráfico 8",AB366)))</formula>
    </cfRule>
    <cfRule type="containsText" dxfId="924" priority="947" operator="containsText" text="Gráfico 7">
      <formula>NOT(ISERROR(SEARCH("Gráfico 7",AB366)))</formula>
    </cfRule>
    <cfRule type="containsText" dxfId="923" priority="948" operator="containsText" text="Gráfico 6">
      <formula>NOT(ISERROR(SEARCH("Gráfico 6",AB366)))</formula>
    </cfRule>
    <cfRule type="containsText" dxfId="922" priority="949" operator="containsText" text="Gráfico 5">
      <formula>NOT(ISERROR(SEARCH("Gráfico 5",AB366)))</formula>
    </cfRule>
    <cfRule type="containsText" dxfId="921" priority="950" operator="containsText" text="Gráfico 4">
      <formula>NOT(ISERROR(SEARCH("Gráfico 4",AB366)))</formula>
    </cfRule>
    <cfRule type="containsText" dxfId="920" priority="951" operator="containsText" text="Gráfico 3">
      <formula>NOT(ISERROR(SEARCH("Gráfico 3",AB366)))</formula>
    </cfRule>
    <cfRule type="containsText" dxfId="919" priority="952" operator="containsText" text="Gráfico 2">
      <formula>NOT(ISERROR(SEARCH("Gráfico 2",AB366)))</formula>
    </cfRule>
    <cfRule type="containsText" dxfId="918" priority="953" operator="containsText" text="Gráfico 1">
      <formula>NOT(ISERROR(SEARCH("Gráfico 1",AB366)))</formula>
    </cfRule>
    <cfRule type="colorScale" priority="954">
      <colorScale>
        <cfvo type="min"/>
        <cfvo type="percentile" val="50"/>
        <cfvo type="max"/>
        <color rgb="FFF8696B"/>
        <color rgb="FFFFEB84"/>
        <color rgb="FF63BE7B"/>
      </colorScale>
    </cfRule>
  </conditionalFormatting>
  <conditionalFormatting sqref="AC366:AC389 AE366:AE389">
    <cfRule type="containsText" dxfId="917" priority="935" operator="containsText" text="Gráfico 9">
      <formula>NOT(ISERROR(SEARCH("Gráfico 9",AC366)))</formula>
    </cfRule>
    <cfRule type="containsText" dxfId="916" priority="936" operator="containsText" text="Gráfico 8">
      <formula>NOT(ISERROR(SEARCH("Gráfico 8",AC366)))</formula>
    </cfRule>
    <cfRule type="containsText" dxfId="915" priority="937" operator="containsText" text="Gráfico 7">
      <formula>NOT(ISERROR(SEARCH("Gráfico 7",AC366)))</formula>
    </cfRule>
    <cfRule type="containsText" dxfId="914" priority="938" operator="containsText" text="Gráfico 6">
      <formula>NOT(ISERROR(SEARCH("Gráfico 6",AC366)))</formula>
    </cfRule>
    <cfRule type="containsText" dxfId="913" priority="939" operator="containsText" text="Gráfico 5">
      <formula>NOT(ISERROR(SEARCH("Gráfico 5",AC366)))</formula>
    </cfRule>
    <cfRule type="containsText" dxfId="912" priority="940" operator="containsText" text="Gráfico 4">
      <formula>NOT(ISERROR(SEARCH("Gráfico 4",AC366)))</formula>
    </cfRule>
    <cfRule type="containsText" dxfId="911" priority="941" operator="containsText" text="Gráfico 3">
      <formula>NOT(ISERROR(SEARCH("Gráfico 3",AC366)))</formula>
    </cfRule>
    <cfRule type="containsText" dxfId="910" priority="942" operator="containsText" text="Gráfico 2">
      <formula>NOT(ISERROR(SEARCH("Gráfico 2",AC366)))</formula>
    </cfRule>
    <cfRule type="containsText" dxfId="909" priority="943" operator="containsText" text="Gráfico 1">
      <formula>NOT(ISERROR(SEARCH("Gráfico 1",AC366)))</formula>
    </cfRule>
    <cfRule type="colorScale" priority="944">
      <colorScale>
        <cfvo type="min"/>
        <cfvo type="percentile" val="50"/>
        <cfvo type="max"/>
        <color rgb="FFF8696B"/>
        <color rgb="FFFFEB84"/>
        <color rgb="FF63BE7B"/>
      </colorScale>
    </cfRule>
  </conditionalFormatting>
  <conditionalFormatting sqref="AB390:AB413">
    <cfRule type="containsText" dxfId="908" priority="925" operator="containsText" text="Gráfico 9">
      <formula>NOT(ISERROR(SEARCH("Gráfico 9",AB390)))</formula>
    </cfRule>
    <cfRule type="containsText" dxfId="907" priority="926" operator="containsText" text="Gráfico 8">
      <formula>NOT(ISERROR(SEARCH("Gráfico 8",AB390)))</formula>
    </cfRule>
    <cfRule type="containsText" dxfId="906" priority="927" operator="containsText" text="Gráfico 7">
      <formula>NOT(ISERROR(SEARCH("Gráfico 7",AB390)))</formula>
    </cfRule>
    <cfRule type="containsText" dxfId="905" priority="928" operator="containsText" text="Gráfico 6">
      <formula>NOT(ISERROR(SEARCH("Gráfico 6",AB390)))</formula>
    </cfRule>
    <cfRule type="containsText" dxfId="904" priority="929" operator="containsText" text="Gráfico 5">
      <formula>NOT(ISERROR(SEARCH("Gráfico 5",AB390)))</formula>
    </cfRule>
    <cfRule type="containsText" dxfId="903" priority="930" operator="containsText" text="Gráfico 4">
      <formula>NOT(ISERROR(SEARCH("Gráfico 4",AB390)))</formula>
    </cfRule>
    <cfRule type="containsText" dxfId="902" priority="931" operator="containsText" text="Gráfico 3">
      <formula>NOT(ISERROR(SEARCH("Gráfico 3",AB390)))</formula>
    </cfRule>
    <cfRule type="containsText" dxfId="901" priority="932" operator="containsText" text="Gráfico 2">
      <formula>NOT(ISERROR(SEARCH("Gráfico 2",AB390)))</formula>
    </cfRule>
    <cfRule type="containsText" dxfId="900" priority="933" operator="containsText" text="Gráfico 1">
      <formula>NOT(ISERROR(SEARCH("Gráfico 1",AB390)))</formula>
    </cfRule>
    <cfRule type="colorScale" priority="934">
      <colorScale>
        <cfvo type="min"/>
        <cfvo type="percentile" val="50"/>
        <cfvo type="max"/>
        <color rgb="FFF8696B"/>
        <color rgb="FFFFEB84"/>
        <color rgb="FF63BE7B"/>
      </colorScale>
    </cfRule>
  </conditionalFormatting>
  <conditionalFormatting sqref="AC390:AC413 AE390:AE413">
    <cfRule type="containsText" dxfId="899" priority="915" operator="containsText" text="Gráfico 9">
      <formula>NOT(ISERROR(SEARCH("Gráfico 9",AC390)))</formula>
    </cfRule>
    <cfRule type="containsText" dxfId="898" priority="916" operator="containsText" text="Gráfico 8">
      <formula>NOT(ISERROR(SEARCH("Gráfico 8",AC390)))</formula>
    </cfRule>
    <cfRule type="containsText" dxfId="897" priority="917" operator="containsText" text="Gráfico 7">
      <formula>NOT(ISERROR(SEARCH("Gráfico 7",AC390)))</formula>
    </cfRule>
    <cfRule type="containsText" dxfId="896" priority="918" operator="containsText" text="Gráfico 6">
      <formula>NOT(ISERROR(SEARCH("Gráfico 6",AC390)))</formula>
    </cfRule>
    <cfRule type="containsText" dxfId="895" priority="919" operator="containsText" text="Gráfico 5">
      <formula>NOT(ISERROR(SEARCH("Gráfico 5",AC390)))</formula>
    </cfRule>
    <cfRule type="containsText" dxfId="894" priority="920" operator="containsText" text="Gráfico 4">
      <formula>NOT(ISERROR(SEARCH("Gráfico 4",AC390)))</formula>
    </cfRule>
    <cfRule type="containsText" dxfId="893" priority="921" operator="containsText" text="Gráfico 3">
      <formula>NOT(ISERROR(SEARCH("Gráfico 3",AC390)))</formula>
    </cfRule>
    <cfRule type="containsText" dxfId="892" priority="922" operator="containsText" text="Gráfico 2">
      <formula>NOT(ISERROR(SEARCH("Gráfico 2",AC390)))</formula>
    </cfRule>
    <cfRule type="containsText" dxfId="891" priority="923" operator="containsText" text="Gráfico 1">
      <formula>NOT(ISERROR(SEARCH("Gráfico 1",AC390)))</formula>
    </cfRule>
    <cfRule type="colorScale" priority="924">
      <colorScale>
        <cfvo type="min"/>
        <cfvo type="percentile" val="50"/>
        <cfvo type="max"/>
        <color rgb="FFF8696B"/>
        <color rgb="FFFFEB84"/>
        <color rgb="FF63BE7B"/>
      </colorScale>
    </cfRule>
  </conditionalFormatting>
  <conditionalFormatting sqref="AB414">
    <cfRule type="containsText" dxfId="890" priority="905" operator="containsText" text="Gráfico 9">
      <formula>NOT(ISERROR(SEARCH("Gráfico 9",AB414)))</formula>
    </cfRule>
    <cfRule type="containsText" dxfId="889" priority="906" operator="containsText" text="Gráfico 8">
      <formula>NOT(ISERROR(SEARCH("Gráfico 8",AB414)))</formula>
    </cfRule>
    <cfRule type="containsText" dxfId="888" priority="907" operator="containsText" text="Gráfico 7">
      <formula>NOT(ISERROR(SEARCH("Gráfico 7",AB414)))</formula>
    </cfRule>
    <cfRule type="containsText" dxfId="887" priority="908" operator="containsText" text="Gráfico 6">
      <formula>NOT(ISERROR(SEARCH("Gráfico 6",AB414)))</formula>
    </cfRule>
    <cfRule type="containsText" dxfId="886" priority="909" operator="containsText" text="Gráfico 5">
      <formula>NOT(ISERROR(SEARCH("Gráfico 5",AB414)))</formula>
    </cfRule>
    <cfRule type="containsText" dxfId="885" priority="910" operator="containsText" text="Gráfico 4">
      <formula>NOT(ISERROR(SEARCH("Gráfico 4",AB414)))</formula>
    </cfRule>
    <cfRule type="containsText" dxfId="884" priority="911" operator="containsText" text="Gráfico 3">
      <formula>NOT(ISERROR(SEARCH("Gráfico 3",AB414)))</formula>
    </cfRule>
    <cfRule type="containsText" dxfId="883" priority="912" operator="containsText" text="Gráfico 2">
      <formula>NOT(ISERROR(SEARCH("Gráfico 2",AB414)))</formula>
    </cfRule>
    <cfRule type="containsText" dxfId="882" priority="913" operator="containsText" text="Gráfico 1">
      <formula>NOT(ISERROR(SEARCH("Gráfico 1",AB414)))</formula>
    </cfRule>
    <cfRule type="colorScale" priority="914">
      <colorScale>
        <cfvo type="min"/>
        <cfvo type="percentile" val="50"/>
        <cfvo type="max"/>
        <color rgb="FFF8696B"/>
        <color rgb="FFFFEB84"/>
        <color rgb="FF63BE7B"/>
      </colorScale>
    </cfRule>
  </conditionalFormatting>
  <conditionalFormatting sqref="AE414 AC414">
    <cfRule type="containsText" dxfId="881" priority="895" operator="containsText" text="Gráfico 9">
      <formula>NOT(ISERROR(SEARCH("Gráfico 9",AC414)))</formula>
    </cfRule>
    <cfRule type="containsText" dxfId="880" priority="896" operator="containsText" text="Gráfico 8">
      <formula>NOT(ISERROR(SEARCH("Gráfico 8",AC414)))</formula>
    </cfRule>
    <cfRule type="containsText" dxfId="879" priority="897" operator="containsText" text="Gráfico 7">
      <formula>NOT(ISERROR(SEARCH("Gráfico 7",AC414)))</formula>
    </cfRule>
    <cfRule type="containsText" dxfId="878" priority="898" operator="containsText" text="Gráfico 6">
      <formula>NOT(ISERROR(SEARCH("Gráfico 6",AC414)))</formula>
    </cfRule>
    <cfRule type="containsText" dxfId="877" priority="899" operator="containsText" text="Gráfico 5">
      <formula>NOT(ISERROR(SEARCH("Gráfico 5",AC414)))</formula>
    </cfRule>
    <cfRule type="containsText" dxfId="876" priority="900" operator="containsText" text="Gráfico 4">
      <formula>NOT(ISERROR(SEARCH("Gráfico 4",AC414)))</formula>
    </cfRule>
    <cfRule type="containsText" dxfId="875" priority="901" operator="containsText" text="Gráfico 3">
      <formula>NOT(ISERROR(SEARCH("Gráfico 3",AC414)))</formula>
    </cfRule>
    <cfRule type="containsText" dxfId="874" priority="902" operator="containsText" text="Gráfico 2">
      <formula>NOT(ISERROR(SEARCH("Gráfico 2",AC414)))</formula>
    </cfRule>
    <cfRule type="containsText" dxfId="873" priority="903" operator="containsText" text="Gráfico 1">
      <formula>NOT(ISERROR(SEARCH("Gráfico 1",AC414)))</formula>
    </cfRule>
    <cfRule type="colorScale" priority="904">
      <colorScale>
        <cfvo type="min"/>
        <cfvo type="percentile" val="50"/>
        <cfvo type="max"/>
        <color rgb="FFF8696B"/>
        <color rgb="FFFFEB84"/>
        <color rgb="FF63BE7B"/>
      </colorScale>
    </cfRule>
  </conditionalFormatting>
  <conditionalFormatting sqref="AB415:AB472">
    <cfRule type="containsText" dxfId="872" priority="885" operator="containsText" text="Gráfico 9">
      <formula>NOT(ISERROR(SEARCH("Gráfico 9",AB415)))</formula>
    </cfRule>
    <cfRule type="containsText" dxfId="871" priority="886" operator="containsText" text="Gráfico 8">
      <formula>NOT(ISERROR(SEARCH("Gráfico 8",AB415)))</formula>
    </cfRule>
    <cfRule type="containsText" dxfId="870" priority="887" operator="containsText" text="Gráfico 7">
      <formula>NOT(ISERROR(SEARCH("Gráfico 7",AB415)))</formula>
    </cfRule>
    <cfRule type="containsText" dxfId="869" priority="888" operator="containsText" text="Gráfico 6">
      <formula>NOT(ISERROR(SEARCH("Gráfico 6",AB415)))</formula>
    </cfRule>
    <cfRule type="containsText" dxfId="868" priority="889" operator="containsText" text="Gráfico 5">
      <formula>NOT(ISERROR(SEARCH("Gráfico 5",AB415)))</formula>
    </cfRule>
    <cfRule type="containsText" dxfId="867" priority="890" operator="containsText" text="Gráfico 4">
      <formula>NOT(ISERROR(SEARCH("Gráfico 4",AB415)))</formula>
    </cfRule>
    <cfRule type="containsText" dxfId="866" priority="891" operator="containsText" text="Gráfico 3">
      <formula>NOT(ISERROR(SEARCH("Gráfico 3",AB415)))</formula>
    </cfRule>
    <cfRule type="containsText" dxfId="865" priority="892" operator="containsText" text="Gráfico 2">
      <formula>NOT(ISERROR(SEARCH("Gráfico 2",AB415)))</formula>
    </cfRule>
    <cfRule type="containsText" dxfId="864" priority="893" operator="containsText" text="Gráfico 1">
      <formula>NOT(ISERROR(SEARCH("Gráfico 1",AB415)))</formula>
    </cfRule>
    <cfRule type="colorScale" priority="894">
      <colorScale>
        <cfvo type="min"/>
        <cfvo type="percentile" val="50"/>
        <cfvo type="max"/>
        <color rgb="FFF8696B"/>
        <color rgb="FFFFEB84"/>
        <color rgb="FF63BE7B"/>
      </colorScale>
    </cfRule>
  </conditionalFormatting>
  <conditionalFormatting sqref="AE415:AE472 AC415:AC472">
    <cfRule type="containsText" dxfId="863" priority="875" operator="containsText" text="Gráfico 9">
      <formula>NOT(ISERROR(SEARCH("Gráfico 9",AC415)))</formula>
    </cfRule>
    <cfRule type="containsText" dxfId="862" priority="876" operator="containsText" text="Gráfico 8">
      <formula>NOT(ISERROR(SEARCH("Gráfico 8",AC415)))</formula>
    </cfRule>
    <cfRule type="containsText" dxfId="861" priority="877" operator="containsText" text="Gráfico 7">
      <formula>NOT(ISERROR(SEARCH("Gráfico 7",AC415)))</formula>
    </cfRule>
    <cfRule type="containsText" dxfId="860" priority="878" operator="containsText" text="Gráfico 6">
      <formula>NOT(ISERROR(SEARCH("Gráfico 6",AC415)))</formula>
    </cfRule>
    <cfRule type="containsText" dxfId="859" priority="879" operator="containsText" text="Gráfico 5">
      <formula>NOT(ISERROR(SEARCH("Gráfico 5",AC415)))</formula>
    </cfRule>
    <cfRule type="containsText" dxfId="858" priority="880" operator="containsText" text="Gráfico 4">
      <formula>NOT(ISERROR(SEARCH("Gráfico 4",AC415)))</formula>
    </cfRule>
    <cfRule type="containsText" dxfId="857" priority="881" operator="containsText" text="Gráfico 3">
      <formula>NOT(ISERROR(SEARCH("Gráfico 3",AC415)))</formula>
    </cfRule>
    <cfRule type="containsText" dxfId="856" priority="882" operator="containsText" text="Gráfico 2">
      <formula>NOT(ISERROR(SEARCH("Gráfico 2",AC415)))</formula>
    </cfRule>
    <cfRule type="containsText" dxfId="855" priority="883" operator="containsText" text="Gráfico 1">
      <formula>NOT(ISERROR(SEARCH("Gráfico 1",AC415)))</formula>
    </cfRule>
    <cfRule type="colorScale" priority="884">
      <colorScale>
        <cfvo type="min"/>
        <cfvo type="percentile" val="50"/>
        <cfvo type="max"/>
        <color rgb="FFF8696B"/>
        <color rgb="FFFFEB84"/>
        <color rgb="FF63BE7B"/>
      </colorScale>
    </cfRule>
  </conditionalFormatting>
  <conditionalFormatting sqref="AG316:AG472 AK429:AK472 AW316:AW472 BD317:BD472 E316:E428 Z316:Z472 AD316:AD472 P316:Q472">
    <cfRule type="expression" dxfId="854" priority="636">
      <formula>$N316="Reporte 2"</formula>
    </cfRule>
    <cfRule type="expression" dxfId="853" priority="637">
      <formula>$N316="Reporte 1"</formula>
    </cfRule>
    <cfRule type="expression" dxfId="852" priority="638">
      <formula>$N316="Informe 10"</formula>
    </cfRule>
    <cfRule type="expression" dxfId="851" priority="639">
      <formula>$N316="Informe 9"</formula>
    </cfRule>
    <cfRule type="expression" dxfId="850" priority="640">
      <formula>$N316="Informe 8"</formula>
    </cfRule>
    <cfRule type="expression" dxfId="849" priority="641">
      <formula>$N316="Informe 7"</formula>
    </cfRule>
    <cfRule type="expression" dxfId="848" priority="642">
      <formula>$N316="Informe 6"</formula>
    </cfRule>
    <cfRule type="expression" dxfId="847" priority="643">
      <formula>$N316="Informe 5"</formula>
    </cfRule>
    <cfRule type="expression" dxfId="846" priority="644">
      <formula>$N316="Informe 4"</formula>
    </cfRule>
    <cfRule type="expression" dxfId="845" priority="645">
      <formula>$N316="Informe 3"</formula>
    </cfRule>
    <cfRule type="expression" dxfId="844" priority="646">
      <formula>$N316="Informe 2"</formula>
    </cfRule>
    <cfRule type="expression" dxfId="843" priority="647">
      <formula>$N316="Informe 1"</formula>
    </cfRule>
    <cfRule type="expression" dxfId="842" priority="648">
      <formula>$N316="Gráfico 10"</formula>
    </cfRule>
    <cfRule type="expression" dxfId="841" priority="846">
      <formula>$N316="Gráfico 25"</formula>
    </cfRule>
    <cfRule type="expression" dxfId="840" priority="847">
      <formula>$N316="Gráfico 24"</formula>
    </cfRule>
    <cfRule type="expression" dxfId="839" priority="848">
      <formula>$N316="Gráfico 23"</formula>
    </cfRule>
    <cfRule type="expression" dxfId="838" priority="849">
      <formula>$N316="Gráfico 22"</formula>
    </cfRule>
    <cfRule type="expression" dxfId="837" priority="850">
      <formula>$N316="Gráfico 21"</formula>
    </cfRule>
    <cfRule type="expression" dxfId="836" priority="851">
      <formula>$N316="Gráfico 20"</formula>
    </cfRule>
    <cfRule type="expression" dxfId="835" priority="852">
      <formula>$N316="Gráfico 18"</formula>
    </cfRule>
    <cfRule type="expression" dxfId="834" priority="853">
      <formula>$N316="Gráfico 19"</formula>
    </cfRule>
    <cfRule type="expression" dxfId="833" priority="854">
      <formula>$N316="Gráfico 17"</formula>
    </cfRule>
    <cfRule type="expression" dxfId="832" priority="855">
      <formula>$N316="Gráfico 16"</formula>
    </cfRule>
    <cfRule type="expression" dxfId="831" priority="856">
      <formula>$N316="Gráfico 15"</formula>
    </cfRule>
    <cfRule type="expression" dxfId="830" priority="857">
      <formula>$N316="Gráfico 14"</formula>
    </cfRule>
    <cfRule type="expression" dxfId="829" priority="858">
      <formula>$N316="Gráfico 12"</formula>
    </cfRule>
    <cfRule type="expression" dxfId="828" priority="859">
      <formula>$N316="Gráfico 13"</formula>
    </cfRule>
    <cfRule type="expression" dxfId="827" priority="860">
      <formula>$N316="Gráfico 11"</formula>
    </cfRule>
    <cfRule type="expression" dxfId="826" priority="861">
      <formula>$N316="Gráfico 9"</formula>
    </cfRule>
    <cfRule type="expression" dxfId="825" priority="862">
      <formula>$N316="Gráfico 8"</formula>
    </cfRule>
    <cfRule type="expression" dxfId="824" priority="863">
      <formula>$N316="Gráfico 7"</formula>
    </cfRule>
    <cfRule type="expression" dxfId="823" priority="864">
      <formula>$N316="Gráfico 6"</formula>
    </cfRule>
    <cfRule type="expression" dxfId="822" priority="870">
      <formula>$N316="Gráfico 4"</formula>
    </cfRule>
    <cfRule type="expression" dxfId="821" priority="871">
      <formula>$N316="Gráfico 3"</formula>
    </cfRule>
    <cfRule type="expression" dxfId="820" priority="872">
      <formula>$N316="Gráfico 2"</formula>
    </cfRule>
    <cfRule type="expression" dxfId="819" priority="873">
      <formula>$N316="Gráfico 1"</formula>
    </cfRule>
    <cfRule type="expression" dxfId="818" priority="874">
      <formula>$N316="Gráfico 5"</formula>
    </cfRule>
  </conditionalFormatting>
  <conditionalFormatting sqref="AD317:AD427">
    <cfRule type="expression" dxfId="817" priority="865">
      <formula>$N317="Gráfico 4"</formula>
    </cfRule>
    <cfRule type="expression" dxfId="816" priority="866">
      <formula>$N317="Gráfico 3"</formula>
    </cfRule>
    <cfRule type="expression" dxfId="815" priority="867">
      <formula>$N317="Gráfico 2"</formula>
    </cfRule>
    <cfRule type="expression" dxfId="814" priority="868">
      <formula>$N317="Gráfico 1"</formula>
    </cfRule>
    <cfRule type="expression" dxfId="813" priority="869">
      <formula>$N317="Gráfico 5"</formula>
    </cfRule>
  </conditionalFormatting>
  <conditionalFormatting sqref="AK316:AK427">
    <cfRule type="expression" dxfId="812" priority="822">
      <formula>$N316="Gráfico 25"</formula>
    </cfRule>
    <cfRule type="expression" dxfId="811" priority="823">
      <formula>$N316="Gráfico 24"</formula>
    </cfRule>
    <cfRule type="expression" dxfId="810" priority="824">
      <formula>$N316="Gráfico 23"</formula>
    </cfRule>
    <cfRule type="expression" dxfId="809" priority="825">
      <formula>$N316="Gráfico 22"</formula>
    </cfRule>
    <cfRule type="expression" dxfId="808" priority="826">
      <formula>$N316="Gráfico 21"</formula>
    </cfRule>
    <cfRule type="expression" dxfId="807" priority="827">
      <formula>$N316="Gráfico 20"</formula>
    </cfRule>
    <cfRule type="expression" dxfId="806" priority="828">
      <formula>$N316="Gráfico 18"</formula>
    </cfRule>
    <cfRule type="expression" dxfId="805" priority="829">
      <formula>$N316="Gráfico 19"</formula>
    </cfRule>
    <cfRule type="expression" dxfId="804" priority="830">
      <formula>$N316="Gráfico 17"</formula>
    </cfRule>
    <cfRule type="expression" dxfId="803" priority="831">
      <formula>$N316="Gráfico 16"</formula>
    </cfRule>
    <cfRule type="expression" dxfId="802" priority="832">
      <formula>$N316="Gráfico 15"</formula>
    </cfRule>
    <cfRule type="expression" dxfId="801" priority="833">
      <formula>$N316="Gráfico 14"</formula>
    </cfRule>
    <cfRule type="expression" dxfId="800" priority="834">
      <formula>$N316="Gráfico 12"</formula>
    </cfRule>
    <cfRule type="expression" dxfId="799" priority="835">
      <formula>$N316="Gráfico 13"</formula>
    </cfRule>
    <cfRule type="expression" dxfId="798" priority="836">
      <formula>$N316="Gráfico 11"</formula>
    </cfRule>
    <cfRule type="expression" dxfId="797" priority="837">
      <formula>$N316="Gráfico 9"</formula>
    </cfRule>
    <cfRule type="expression" dxfId="796" priority="838">
      <formula>$N316="Gráfico 8"</formula>
    </cfRule>
    <cfRule type="expression" dxfId="795" priority="839">
      <formula>$N316="Gráfico 7"</formula>
    </cfRule>
    <cfRule type="expression" dxfId="794" priority="840">
      <formula>$N316="Gráfico 6"</formula>
    </cfRule>
    <cfRule type="expression" dxfId="793" priority="841">
      <formula>$N316="Gráfico 4"</formula>
    </cfRule>
    <cfRule type="expression" dxfId="792" priority="842">
      <formula>$N316="Gráfico 3"</formula>
    </cfRule>
    <cfRule type="expression" dxfId="791" priority="843">
      <formula>$N316="Gráfico 2"</formula>
    </cfRule>
    <cfRule type="expression" dxfId="790" priority="844">
      <formula>$N316="Gráfico 1"</formula>
    </cfRule>
    <cfRule type="expression" dxfId="789" priority="845">
      <formula>$N316="Gráfico 5"</formula>
    </cfRule>
  </conditionalFormatting>
  <conditionalFormatting sqref="AK428">
    <cfRule type="expression" dxfId="788" priority="798">
      <formula>$N428="Gráfico 25"</formula>
    </cfRule>
    <cfRule type="expression" dxfId="787" priority="799">
      <formula>$N428="Gráfico 24"</formula>
    </cfRule>
    <cfRule type="expression" dxfId="786" priority="800">
      <formula>$N428="Gráfico 23"</formula>
    </cfRule>
    <cfRule type="expression" dxfId="785" priority="801">
      <formula>$N428="Gráfico 22"</formula>
    </cfRule>
    <cfRule type="expression" dxfId="784" priority="802">
      <formula>$N428="Gráfico 21"</formula>
    </cfRule>
    <cfRule type="expression" dxfId="783" priority="803">
      <formula>$N428="Gráfico 20"</formula>
    </cfRule>
    <cfRule type="expression" dxfId="782" priority="804">
      <formula>$N428="Gráfico 18"</formula>
    </cfRule>
    <cfRule type="expression" dxfId="781" priority="805">
      <formula>$N428="Gráfico 19"</formula>
    </cfRule>
    <cfRule type="expression" dxfId="780" priority="806">
      <formula>$N428="Gráfico 17"</formula>
    </cfRule>
    <cfRule type="expression" dxfId="779" priority="807">
      <formula>$N428="Gráfico 16"</formula>
    </cfRule>
    <cfRule type="expression" dxfId="778" priority="808">
      <formula>$N428="Gráfico 15"</formula>
    </cfRule>
    <cfRule type="expression" dxfId="777" priority="809">
      <formula>$N428="Gráfico 14"</formula>
    </cfRule>
    <cfRule type="expression" dxfId="776" priority="810">
      <formula>$N428="Gráfico 12"</formula>
    </cfRule>
    <cfRule type="expression" dxfId="775" priority="811">
      <formula>$N428="Gráfico 13"</formula>
    </cfRule>
    <cfRule type="expression" dxfId="774" priority="812">
      <formula>$N428="Gráfico 11"</formula>
    </cfRule>
    <cfRule type="expression" dxfId="773" priority="813">
      <formula>$N428="Gráfico 9"</formula>
    </cfRule>
    <cfRule type="expression" dxfId="772" priority="814">
      <formula>$N428="Gráfico 8"</formula>
    </cfRule>
    <cfRule type="expression" dxfId="771" priority="815">
      <formula>$N428="Gráfico 7"</formula>
    </cfRule>
    <cfRule type="expression" dxfId="770" priority="816">
      <formula>$N428="Gráfico 6"</formula>
    </cfRule>
    <cfRule type="expression" dxfId="769" priority="817">
      <formula>$N428="Gráfico 4"</formula>
    </cfRule>
    <cfRule type="expression" dxfId="768" priority="818">
      <formula>$N428="Gráfico 3"</formula>
    </cfRule>
    <cfRule type="expression" dxfId="767" priority="819">
      <formula>$N428="Gráfico 2"</formula>
    </cfRule>
    <cfRule type="expression" dxfId="766" priority="820">
      <formula>$N428="Gráfico 1"</formula>
    </cfRule>
    <cfRule type="expression" dxfId="765" priority="821">
      <formula>$N428="Gráfico 5"</formula>
    </cfRule>
  </conditionalFormatting>
  <conditionalFormatting sqref="BD316">
    <cfRule type="expression" dxfId="764" priority="774">
      <formula>$N316="Gráfico 25"</formula>
    </cfRule>
    <cfRule type="expression" dxfId="763" priority="775">
      <formula>$N316="Gráfico 24"</formula>
    </cfRule>
    <cfRule type="expression" dxfId="762" priority="776">
      <formula>$N316="Gráfico 23"</formula>
    </cfRule>
    <cfRule type="expression" dxfId="761" priority="777">
      <formula>$N316="Gráfico 22"</formula>
    </cfRule>
    <cfRule type="expression" dxfId="760" priority="778">
      <formula>$N316="Gráfico 21"</formula>
    </cfRule>
    <cfRule type="expression" dxfId="759" priority="779">
      <formula>$N316="Gráfico 20"</formula>
    </cfRule>
    <cfRule type="expression" dxfId="758" priority="780">
      <formula>$N316="Gráfico 18"</formula>
    </cfRule>
    <cfRule type="expression" dxfId="757" priority="781">
      <formula>$N316="Gráfico 19"</formula>
    </cfRule>
    <cfRule type="expression" dxfId="756" priority="782">
      <formula>$N316="Gráfico 17"</formula>
    </cfRule>
    <cfRule type="expression" dxfId="755" priority="783">
      <formula>$N316="Gráfico 16"</formula>
    </cfRule>
    <cfRule type="expression" dxfId="754" priority="784">
      <formula>$N316="Gráfico 15"</formula>
    </cfRule>
    <cfRule type="expression" dxfId="753" priority="785">
      <formula>$N316="Gráfico 14"</formula>
    </cfRule>
    <cfRule type="expression" dxfId="752" priority="786">
      <formula>$N316="Gráfico 12"</formula>
    </cfRule>
    <cfRule type="expression" dxfId="751" priority="787">
      <formula>$N316="Gráfico 13"</formula>
    </cfRule>
    <cfRule type="expression" dxfId="750" priority="788">
      <formula>$N316="Gráfico 11"</formula>
    </cfRule>
    <cfRule type="expression" dxfId="749" priority="789">
      <formula>$N316="Gráfico 9"</formula>
    </cfRule>
    <cfRule type="expression" dxfId="748" priority="790">
      <formula>$N316="Gráfico 8"</formula>
    </cfRule>
    <cfRule type="expression" dxfId="747" priority="791">
      <formula>$N316="Gráfico 7"</formula>
    </cfRule>
    <cfRule type="expression" dxfId="746" priority="792">
      <formula>$N316="Gráfico 6"</formula>
    </cfRule>
    <cfRule type="expression" dxfId="745" priority="793">
      <formula>$N316="Gráfico 4"</formula>
    </cfRule>
    <cfRule type="expression" dxfId="744" priority="794">
      <formula>$N316="Gráfico 3"</formula>
    </cfRule>
    <cfRule type="expression" dxfId="743" priority="795">
      <formula>$N316="Gráfico 2"</formula>
    </cfRule>
    <cfRule type="expression" dxfId="742" priority="796">
      <formula>$N316="Gráfico 1"</formula>
    </cfRule>
    <cfRule type="expression" dxfId="741" priority="797">
      <formula>$N316="Gráfico 5"</formula>
    </cfRule>
  </conditionalFormatting>
  <conditionalFormatting sqref="Z428 AD428">
    <cfRule type="expression" dxfId="740" priority="745">
      <formula>$N428="Gráfico 25"</formula>
    </cfRule>
    <cfRule type="expression" dxfId="739" priority="746">
      <formula>$N428="Gráfico 24"</formula>
    </cfRule>
    <cfRule type="expression" dxfId="738" priority="747">
      <formula>$N428="Gráfico 23"</formula>
    </cfRule>
    <cfRule type="expression" dxfId="737" priority="748">
      <formula>$N428="Gráfico 22"</formula>
    </cfRule>
    <cfRule type="expression" dxfId="736" priority="749">
      <formula>$N428="Gráfico 21"</formula>
    </cfRule>
    <cfRule type="expression" dxfId="735" priority="750">
      <formula>$N428="Gráfico 20"</formula>
    </cfRule>
    <cfRule type="expression" dxfId="734" priority="751">
      <formula>$N428="Gráfico 18"</formula>
    </cfRule>
    <cfRule type="expression" dxfId="733" priority="752">
      <formula>$N428="Gráfico 19"</formula>
    </cfRule>
    <cfRule type="expression" dxfId="732" priority="753">
      <formula>$N428="Gráfico 17"</formula>
    </cfRule>
    <cfRule type="expression" dxfId="731" priority="754">
      <formula>$N428="Gráfico 16"</formula>
    </cfRule>
    <cfRule type="expression" dxfId="730" priority="755">
      <formula>$N428="Gráfico 15"</formula>
    </cfRule>
    <cfRule type="expression" dxfId="729" priority="756">
      <formula>$N428="Gráfico 14"</formula>
    </cfRule>
    <cfRule type="expression" dxfId="728" priority="757">
      <formula>$N428="Gráfico 12"</formula>
    </cfRule>
    <cfRule type="expression" dxfId="727" priority="758">
      <formula>$N428="Gráfico 13"</formula>
    </cfRule>
    <cfRule type="expression" dxfId="726" priority="759">
      <formula>$N428="Gráfico 11"</formula>
    </cfRule>
    <cfRule type="expression" dxfId="725" priority="760">
      <formula>$N428="Gráfico 9"</formula>
    </cfRule>
    <cfRule type="expression" dxfId="724" priority="761">
      <formula>$N428="Gráfico 8"</formula>
    </cfRule>
    <cfRule type="expression" dxfId="723" priority="762">
      <formula>$N428="Gráfico 7"</formula>
    </cfRule>
    <cfRule type="expression" dxfId="722" priority="763">
      <formula>$N428="Gráfico 6"</formula>
    </cfRule>
    <cfRule type="expression" dxfId="721" priority="769">
      <formula>$N428="Gráfico 4"</formula>
    </cfRule>
    <cfRule type="expression" dxfId="720" priority="770">
      <formula>$N428="Gráfico 3"</formula>
    </cfRule>
    <cfRule type="expression" dxfId="719" priority="771">
      <formula>$N428="Gráfico 2"</formula>
    </cfRule>
    <cfRule type="expression" dxfId="718" priority="772">
      <formula>$N428="Gráfico 1"</formula>
    </cfRule>
    <cfRule type="expression" dxfId="717" priority="773">
      <formula>$N428="Gráfico 5"</formula>
    </cfRule>
  </conditionalFormatting>
  <conditionalFormatting sqref="AD428">
    <cfRule type="expression" dxfId="716" priority="764">
      <formula>$N428="Gráfico 4"</formula>
    </cfRule>
    <cfRule type="expression" dxfId="715" priority="765">
      <formula>$N428="Gráfico 3"</formula>
    </cfRule>
    <cfRule type="expression" dxfId="714" priority="766">
      <formula>$N428="Gráfico 2"</formula>
    </cfRule>
    <cfRule type="expression" dxfId="713" priority="767">
      <formula>$N428="Gráfico 1"</formula>
    </cfRule>
    <cfRule type="expression" dxfId="712" priority="768">
      <formula>$N428="Gráfico 5"</formula>
    </cfRule>
  </conditionalFormatting>
  <conditionalFormatting sqref="AP316:AP472">
    <cfRule type="expression" dxfId="711" priority="721">
      <formula>$N316="Gráfico 25"</formula>
    </cfRule>
    <cfRule type="expression" dxfId="710" priority="722">
      <formula>$N316="Gráfico 24"</formula>
    </cfRule>
    <cfRule type="expression" dxfId="709" priority="723">
      <formula>$N316="Gráfico 23"</formula>
    </cfRule>
    <cfRule type="expression" dxfId="708" priority="724">
      <formula>$N316="Gráfico 22"</formula>
    </cfRule>
    <cfRule type="expression" dxfId="707" priority="725">
      <formula>$N316="Gráfico 21"</formula>
    </cfRule>
    <cfRule type="expression" dxfId="706" priority="726">
      <formula>$N316="Gráfico 20"</formula>
    </cfRule>
    <cfRule type="expression" dxfId="705" priority="727">
      <formula>$N316="Gráfico 18"</formula>
    </cfRule>
    <cfRule type="expression" dxfId="704" priority="728">
      <formula>$N316="Gráfico 19"</formula>
    </cfRule>
    <cfRule type="expression" dxfId="703" priority="729">
      <formula>$N316="Gráfico 17"</formula>
    </cfRule>
    <cfRule type="expression" dxfId="702" priority="730">
      <formula>$N316="Gráfico 16"</formula>
    </cfRule>
    <cfRule type="expression" dxfId="701" priority="731">
      <formula>$N316="Gráfico 15"</formula>
    </cfRule>
    <cfRule type="expression" dxfId="700" priority="732">
      <formula>$N316="Gráfico 14"</formula>
    </cfRule>
    <cfRule type="expression" dxfId="699" priority="733">
      <formula>$N316="Gráfico 12"</formula>
    </cfRule>
    <cfRule type="expression" dxfId="698" priority="734">
      <formula>$N316="Gráfico 13"</formula>
    </cfRule>
    <cfRule type="expression" dxfId="697" priority="735">
      <formula>$N316="Gráfico 11"</formula>
    </cfRule>
    <cfRule type="expression" dxfId="696" priority="736">
      <formula>$N316="Gráfico 9"</formula>
    </cfRule>
    <cfRule type="expression" dxfId="695" priority="737">
      <formula>$N316="Gráfico 8"</formula>
    </cfRule>
    <cfRule type="expression" dxfId="694" priority="738">
      <formula>$N316="Gráfico 7"</formula>
    </cfRule>
    <cfRule type="expression" dxfId="693" priority="739">
      <formula>$N316="Gráfico 6"</formula>
    </cfRule>
    <cfRule type="expression" dxfId="692" priority="740">
      <formula>$N316="Gráfico 4"</formula>
    </cfRule>
    <cfRule type="expression" dxfId="691" priority="741">
      <formula>$N316="Gráfico 3"</formula>
    </cfRule>
    <cfRule type="expression" dxfId="690" priority="742">
      <formula>$N316="Gráfico 2"</formula>
    </cfRule>
    <cfRule type="expression" dxfId="689" priority="743">
      <formula>$N316="Gráfico 1"</formula>
    </cfRule>
    <cfRule type="expression" dxfId="688" priority="744">
      <formula>$N316="Gráfico 5"</formula>
    </cfRule>
  </conditionalFormatting>
  <conditionalFormatting sqref="AJ316:AJ472">
    <cfRule type="expression" dxfId="687" priority="697">
      <formula>$N316="Gráfico 25"</formula>
    </cfRule>
    <cfRule type="expression" dxfId="686" priority="698">
      <formula>$N316="Gráfico 24"</formula>
    </cfRule>
    <cfRule type="expression" dxfId="685" priority="699">
      <formula>$N316="Gráfico 23"</formula>
    </cfRule>
    <cfRule type="expression" dxfId="684" priority="700">
      <formula>$N316="Gráfico 22"</formula>
    </cfRule>
    <cfRule type="expression" dxfId="683" priority="701">
      <formula>$N316="Gráfico 21"</formula>
    </cfRule>
    <cfRule type="expression" dxfId="682" priority="702">
      <formula>$N316="Gráfico 20"</formula>
    </cfRule>
    <cfRule type="expression" dxfId="681" priority="703">
      <formula>$N316="Gráfico 18"</formula>
    </cfRule>
    <cfRule type="expression" dxfId="680" priority="704">
      <formula>$N316="Gráfico 19"</formula>
    </cfRule>
    <cfRule type="expression" dxfId="679" priority="705">
      <formula>$N316="Gráfico 17"</formula>
    </cfRule>
    <cfRule type="expression" dxfId="678" priority="706">
      <formula>$N316="Gráfico 16"</formula>
    </cfRule>
    <cfRule type="expression" dxfId="677" priority="707">
      <formula>$N316="Gráfico 15"</formula>
    </cfRule>
    <cfRule type="expression" dxfId="676" priority="708">
      <formula>$N316="Gráfico 14"</formula>
    </cfRule>
    <cfRule type="expression" dxfId="675" priority="709">
      <formula>$N316="Gráfico 12"</formula>
    </cfRule>
    <cfRule type="expression" dxfId="674" priority="710">
      <formula>$N316="Gráfico 13"</formula>
    </cfRule>
    <cfRule type="expression" dxfId="673" priority="711">
      <formula>$N316="Gráfico 11"</formula>
    </cfRule>
    <cfRule type="expression" dxfId="672" priority="712">
      <formula>$N316="Gráfico 9"</formula>
    </cfRule>
    <cfRule type="expression" dxfId="671" priority="713">
      <formula>$N316="Gráfico 8"</formula>
    </cfRule>
    <cfRule type="expression" dxfId="670" priority="714">
      <formula>$N316="Gráfico 7"</formula>
    </cfRule>
    <cfRule type="expression" dxfId="669" priority="715">
      <formula>$N316="Gráfico 6"</formula>
    </cfRule>
    <cfRule type="expression" dxfId="668" priority="716">
      <formula>$N316="Gráfico 4"</formula>
    </cfRule>
    <cfRule type="expression" dxfId="667" priority="717">
      <formula>$N316="Gráfico 3"</formula>
    </cfRule>
    <cfRule type="expression" dxfId="666" priority="718">
      <formula>$N316="Gráfico 2"</formula>
    </cfRule>
    <cfRule type="expression" dxfId="665" priority="719">
      <formula>$N316="Gráfico 1"</formula>
    </cfRule>
    <cfRule type="expression" dxfId="664" priority="720">
      <formula>$N316="Gráfico 5"</formula>
    </cfRule>
  </conditionalFormatting>
  <conditionalFormatting sqref="AH316:AI472">
    <cfRule type="expression" dxfId="663" priority="673">
      <formula>$N316="Gráfico 25"</formula>
    </cfRule>
    <cfRule type="expression" dxfId="662" priority="674">
      <formula>$N316="Gráfico 24"</formula>
    </cfRule>
    <cfRule type="expression" dxfId="661" priority="675">
      <formula>$N316="Gráfico 23"</formula>
    </cfRule>
    <cfRule type="expression" dxfId="660" priority="676">
      <formula>$N316="Gráfico 22"</formula>
    </cfRule>
    <cfRule type="expression" dxfId="659" priority="677">
      <formula>$N316="Gráfico 21"</formula>
    </cfRule>
    <cfRule type="expression" dxfId="658" priority="678">
      <formula>$N316="Gráfico 20"</formula>
    </cfRule>
    <cfRule type="expression" dxfId="657" priority="679">
      <formula>$N316="Gráfico 18"</formula>
    </cfRule>
    <cfRule type="expression" dxfId="656" priority="680">
      <formula>$N316="Gráfico 19"</formula>
    </cfRule>
    <cfRule type="expression" dxfId="655" priority="681">
      <formula>$N316="Gráfico 17"</formula>
    </cfRule>
    <cfRule type="expression" dxfId="654" priority="682">
      <formula>$N316="Gráfico 16"</formula>
    </cfRule>
    <cfRule type="expression" dxfId="653" priority="683">
      <formula>$N316="Gráfico 15"</formula>
    </cfRule>
    <cfRule type="expression" dxfId="652" priority="684">
      <formula>$N316="Gráfico 14"</formula>
    </cfRule>
    <cfRule type="expression" dxfId="651" priority="685">
      <formula>$N316="Gráfico 12"</formula>
    </cfRule>
    <cfRule type="expression" dxfId="650" priority="686">
      <formula>$N316="Gráfico 13"</formula>
    </cfRule>
    <cfRule type="expression" dxfId="649" priority="687">
      <formula>$N316="Gráfico 11"</formula>
    </cfRule>
    <cfRule type="expression" dxfId="648" priority="688">
      <formula>$N316="Gráfico 9"</formula>
    </cfRule>
    <cfRule type="expression" dxfId="647" priority="689">
      <formula>$N316="Gráfico 8"</formula>
    </cfRule>
    <cfRule type="expression" dxfId="646" priority="690">
      <formula>$N316="Gráfico 7"</formula>
    </cfRule>
    <cfRule type="expression" dxfId="645" priority="691">
      <formula>$N316="Gráfico 6"</formula>
    </cfRule>
    <cfRule type="expression" dxfId="644" priority="692">
      <formula>$N316="Gráfico 4"</formula>
    </cfRule>
    <cfRule type="expression" dxfId="643" priority="693">
      <formula>$N316="Gráfico 3"</formula>
    </cfRule>
    <cfRule type="expression" dxfId="642" priority="694">
      <formula>$N316="Gráfico 2"</formula>
    </cfRule>
    <cfRule type="expression" dxfId="641" priority="695">
      <formula>$N316="Gráfico 1"</formula>
    </cfRule>
    <cfRule type="expression" dxfId="640" priority="696">
      <formula>$N316="Gráfico 5"</formula>
    </cfRule>
  </conditionalFormatting>
  <conditionalFormatting sqref="AL316:AL472">
    <cfRule type="expression" dxfId="639" priority="649">
      <formula>$N316="Gráfico 25"</formula>
    </cfRule>
    <cfRule type="expression" dxfId="638" priority="650">
      <formula>$N316="Gráfico 24"</formula>
    </cfRule>
    <cfRule type="expression" dxfId="637" priority="651">
      <formula>$N316="Gráfico 23"</formula>
    </cfRule>
    <cfRule type="expression" dxfId="636" priority="652">
      <formula>$N316="Gráfico 22"</formula>
    </cfRule>
    <cfRule type="expression" dxfId="635" priority="653">
      <formula>$N316="Gráfico 21"</formula>
    </cfRule>
    <cfRule type="expression" dxfId="634" priority="654">
      <formula>$N316="Gráfico 20"</formula>
    </cfRule>
    <cfRule type="expression" dxfId="633" priority="655">
      <formula>$N316="Gráfico 18"</formula>
    </cfRule>
    <cfRule type="expression" dxfId="632" priority="656">
      <formula>$N316="Gráfico 19"</formula>
    </cfRule>
    <cfRule type="expression" dxfId="631" priority="657">
      <formula>$N316="Gráfico 17"</formula>
    </cfRule>
    <cfRule type="expression" dxfId="630" priority="658">
      <formula>$N316="Gráfico 16"</formula>
    </cfRule>
    <cfRule type="expression" dxfId="629" priority="659">
      <formula>$N316="Gráfico 15"</formula>
    </cfRule>
    <cfRule type="expression" dxfId="628" priority="660">
      <formula>$N316="Gráfico 14"</formula>
    </cfRule>
    <cfRule type="expression" dxfId="627" priority="661">
      <formula>$N316="Gráfico 12"</formula>
    </cfRule>
    <cfRule type="expression" dxfId="626" priority="662">
      <formula>$N316="Gráfico 13"</formula>
    </cfRule>
    <cfRule type="expression" dxfId="625" priority="663">
      <formula>$N316="Gráfico 11"</formula>
    </cfRule>
    <cfRule type="expression" dxfId="624" priority="664">
      <formula>$N316="Gráfico 9"</formula>
    </cfRule>
    <cfRule type="expression" dxfId="623" priority="665">
      <formula>$N316="Gráfico 8"</formula>
    </cfRule>
    <cfRule type="expression" dxfId="622" priority="666">
      <formula>$N316="Gráfico 7"</formula>
    </cfRule>
    <cfRule type="expression" dxfId="621" priority="667">
      <formula>$N316="Gráfico 6"</formula>
    </cfRule>
    <cfRule type="expression" dxfId="620" priority="668">
      <formula>$N316="Gráfico 4"</formula>
    </cfRule>
    <cfRule type="expression" dxfId="619" priority="669">
      <formula>$N316="Gráfico 3"</formula>
    </cfRule>
    <cfRule type="expression" dxfId="618" priority="670">
      <formula>$N316="Gráfico 2"</formula>
    </cfRule>
    <cfRule type="expression" dxfId="617" priority="671">
      <formula>$N316="Gráfico 1"</formula>
    </cfRule>
    <cfRule type="expression" dxfId="616" priority="672">
      <formula>$N316="Gráfico 5"</formula>
    </cfRule>
  </conditionalFormatting>
  <conditionalFormatting sqref="E429:E471">
    <cfRule type="expression" dxfId="615" priority="599">
      <formula>$N429="Reporte 2"</formula>
    </cfRule>
    <cfRule type="expression" dxfId="614" priority="600">
      <formula>$N429="Reporte 1"</formula>
    </cfRule>
    <cfRule type="expression" dxfId="613" priority="601">
      <formula>$N429="Informe 10"</formula>
    </cfRule>
    <cfRule type="expression" dxfId="612" priority="602">
      <formula>$N429="Informe 9"</formula>
    </cfRule>
    <cfRule type="expression" dxfId="611" priority="603">
      <formula>$N429="Informe 8"</formula>
    </cfRule>
    <cfRule type="expression" dxfId="610" priority="604">
      <formula>$N429="Informe 7"</formula>
    </cfRule>
    <cfRule type="expression" dxfId="609" priority="605">
      <formula>$N429="Informe 6"</formula>
    </cfRule>
    <cfRule type="expression" dxfId="608" priority="606">
      <formula>$N429="Informe 5"</formula>
    </cfRule>
    <cfRule type="expression" dxfId="607" priority="607">
      <formula>$N429="Informe 4"</formula>
    </cfRule>
    <cfRule type="expression" dxfId="606" priority="608">
      <formula>$N429="Informe 3"</formula>
    </cfRule>
    <cfRule type="expression" dxfId="605" priority="609">
      <formula>$N429="Informe 2"</formula>
    </cfRule>
    <cfRule type="expression" dxfId="604" priority="610">
      <formula>$N429="Informe 1"</formula>
    </cfRule>
    <cfRule type="expression" dxfId="603" priority="611">
      <formula>$N429="Gráfico 10"</formula>
    </cfRule>
    <cfRule type="expression" dxfId="602" priority="612">
      <formula>$N429="Gráfico 25"</formula>
    </cfRule>
    <cfRule type="expression" dxfId="601" priority="613">
      <formula>$N429="Gráfico 24"</formula>
    </cfRule>
    <cfRule type="expression" dxfId="600" priority="614">
      <formula>$N429="Gráfico 23"</formula>
    </cfRule>
    <cfRule type="expression" dxfId="599" priority="615">
      <formula>$N429="Gráfico 22"</formula>
    </cfRule>
    <cfRule type="expression" dxfId="598" priority="616">
      <formula>$N429="Gráfico 21"</formula>
    </cfRule>
    <cfRule type="expression" dxfId="597" priority="617">
      <formula>$N429="Gráfico 20"</formula>
    </cfRule>
    <cfRule type="expression" dxfId="596" priority="618">
      <formula>$N429="Gráfico 18"</formula>
    </cfRule>
    <cfRule type="expression" dxfId="595" priority="619">
      <formula>$N429="Gráfico 19"</formula>
    </cfRule>
    <cfRule type="expression" dxfId="594" priority="620">
      <formula>$N429="Gráfico 17"</formula>
    </cfRule>
    <cfRule type="expression" dxfId="593" priority="621">
      <formula>$N429="Gráfico 16"</formula>
    </cfRule>
    <cfRule type="expression" dxfId="592" priority="622">
      <formula>$N429="Gráfico 15"</formula>
    </cfRule>
    <cfRule type="expression" dxfId="591" priority="623">
      <formula>$N429="Gráfico 14"</formula>
    </cfRule>
    <cfRule type="expression" dxfId="590" priority="624">
      <formula>$N429="Gráfico 12"</formula>
    </cfRule>
    <cfRule type="expression" dxfId="589" priority="625">
      <formula>$N429="Gráfico 13"</formula>
    </cfRule>
    <cfRule type="expression" dxfId="588" priority="626">
      <formula>$N429="Gráfico 11"</formula>
    </cfRule>
    <cfRule type="expression" dxfId="587" priority="627">
      <formula>$N429="Gráfico 9"</formula>
    </cfRule>
    <cfRule type="expression" dxfId="586" priority="628">
      <formula>$N429="Gráfico 8"</formula>
    </cfRule>
    <cfRule type="expression" dxfId="585" priority="629">
      <formula>$N429="Gráfico 7"</formula>
    </cfRule>
    <cfRule type="expression" dxfId="584" priority="630">
      <formula>$N429="Gráfico 6"</formula>
    </cfRule>
    <cfRule type="expression" dxfId="583" priority="631">
      <formula>$N429="Gráfico 4"</formula>
    </cfRule>
    <cfRule type="expression" dxfId="582" priority="632">
      <formula>$N429="Gráfico 3"</formula>
    </cfRule>
    <cfRule type="expression" dxfId="581" priority="633">
      <formula>$N429="Gráfico 2"</formula>
    </cfRule>
    <cfRule type="expression" dxfId="580" priority="634">
      <formula>$N429="Gráfico 1"</formula>
    </cfRule>
    <cfRule type="expression" dxfId="579" priority="635">
      <formula>$N429="Gráfico 5"</formula>
    </cfRule>
  </conditionalFormatting>
  <conditionalFormatting sqref="E472">
    <cfRule type="containsText" dxfId="578" priority="589" operator="containsText" text="Gráfico 9">
      <formula>NOT(ISERROR(SEARCH("Gráfico 9",E472)))</formula>
    </cfRule>
    <cfRule type="containsText" dxfId="577" priority="590" operator="containsText" text="Gráfico 8">
      <formula>NOT(ISERROR(SEARCH("Gráfico 8",E472)))</formula>
    </cfRule>
    <cfRule type="containsText" dxfId="576" priority="591" operator="containsText" text="Gráfico 7">
      <formula>NOT(ISERROR(SEARCH("Gráfico 7",E472)))</formula>
    </cfRule>
    <cfRule type="containsText" dxfId="575" priority="592" operator="containsText" text="Gráfico 6">
      <formula>NOT(ISERROR(SEARCH("Gráfico 6",E472)))</formula>
    </cfRule>
    <cfRule type="containsText" dxfId="574" priority="593" operator="containsText" text="Gráfico 5">
      <formula>NOT(ISERROR(SEARCH("Gráfico 5",E472)))</formula>
    </cfRule>
    <cfRule type="containsText" dxfId="573" priority="594" operator="containsText" text="Gráfico 4">
      <formula>NOT(ISERROR(SEARCH("Gráfico 4",E472)))</formula>
    </cfRule>
    <cfRule type="containsText" dxfId="572" priority="595" operator="containsText" text="Gráfico 3">
      <formula>NOT(ISERROR(SEARCH("Gráfico 3",E472)))</formula>
    </cfRule>
    <cfRule type="containsText" dxfId="571" priority="596" operator="containsText" text="Gráfico 2">
      <formula>NOT(ISERROR(SEARCH("Gráfico 2",E472)))</formula>
    </cfRule>
    <cfRule type="containsText" dxfId="570" priority="597" operator="containsText" text="Gráfico 1">
      <formula>NOT(ISERROR(SEARCH("Gráfico 1",E472)))</formula>
    </cfRule>
    <cfRule type="colorScale" priority="598">
      <colorScale>
        <cfvo type="min"/>
        <cfvo type="percentile" val="50"/>
        <cfvo type="max"/>
        <color rgb="FFF8696B"/>
        <color rgb="FFFFEB84"/>
        <color rgb="FF63BE7B"/>
      </colorScale>
    </cfRule>
  </conditionalFormatting>
  <conditionalFormatting sqref="E472">
    <cfRule type="expression" dxfId="569" priority="552">
      <formula>$N472="Reporte 2"</formula>
    </cfRule>
    <cfRule type="expression" dxfId="568" priority="553">
      <formula>$N472="Reporte 1"</formula>
    </cfRule>
    <cfRule type="expression" dxfId="567" priority="554">
      <formula>$N472="Informe 10"</formula>
    </cfRule>
    <cfRule type="expression" dxfId="566" priority="555">
      <formula>$N472="Informe 9"</formula>
    </cfRule>
    <cfRule type="expression" dxfId="565" priority="556">
      <formula>$N472="Informe 8"</formula>
    </cfRule>
    <cfRule type="expression" dxfId="564" priority="557">
      <formula>$N472="Informe 7"</formula>
    </cfRule>
    <cfRule type="expression" dxfId="563" priority="558">
      <formula>$N472="Informe 6"</formula>
    </cfRule>
    <cfRule type="expression" dxfId="562" priority="559">
      <formula>$N472="Informe 5"</formula>
    </cfRule>
    <cfRule type="expression" dxfId="561" priority="560">
      <formula>$N472="Informe 4"</formula>
    </cfRule>
    <cfRule type="expression" dxfId="560" priority="561">
      <formula>$N472="Informe 3"</formula>
    </cfRule>
    <cfRule type="expression" dxfId="559" priority="562">
      <formula>$N472="Informe 2"</formula>
    </cfRule>
    <cfRule type="expression" dxfId="558" priority="563">
      <formula>$N472="Informe 1"</formula>
    </cfRule>
    <cfRule type="expression" dxfId="557" priority="564">
      <formula>$N472="Gráfico 10"</formula>
    </cfRule>
    <cfRule type="expression" dxfId="556" priority="565">
      <formula>$N472="Gráfico 25"</formula>
    </cfRule>
    <cfRule type="expression" dxfId="555" priority="566">
      <formula>$N472="Gráfico 24"</formula>
    </cfRule>
    <cfRule type="expression" dxfId="554" priority="567">
      <formula>$N472="Gráfico 23"</formula>
    </cfRule>
    <cfRule type="expression" dxfId="553" priority="568">
      <formula>$N472="Gráfico 22"</formula>
    </cfRule>
    <cfRule type="expression" dxfId="552" priority="569">
      <formula>$N472="Gráfico 21"</formula>
    </cfRule>
    <cfRule type="expression" dxfId="551" priority="570">
      <formula>$N472="Gráfico 20"</formula>
    </cfRule>
    <cfRule type="expression" dxfId="550" priority="571">
      <formula>$N472="Gráfico 18"</formula>
    </cfRule>
    <cfRule type="expression" dxfId="549" priority="572">
      <formula>$N472="Gráfico 19"</formula>
    </cfRule>
    <cfRule type="expression" dxfId="548" priority="573">
      <formula>$N472="Gráfico 17"</formula>
    </cfRule>
    <cfRule type="expression" dxfId="547" priority="574">
      <formula>$N472="Gráfico 16"</formula>
    </cfRule>
    <cfRule type="expression" dxfId="546" priority="575">
      <formula>$N472="Gráfico 15"</formula>
    </cfRule>
    <cfRule type="expression" dxfId="545" priority="576">
      <formula>$N472="Gráfico 14"</formula>
    </cfRule>
    <cfRule type="expression" dxfId="544" priority="577">
      <formula>$N472="Gráfico 12"</formula>
    </cfRule>
    <cfRule type="expression" dxfId="543" priority="578">
      <formula>$N472="Gráfico 13"</formula>
    </cfRule>
    <cfRule type="expression" dxfId="542" priority="579">
      <formula>$N472="Gráfico 11"</formula>
    </cfRule>
    <cfRule type="expression" dxfId="541" priority="580">
      <formula>$N472="Gráfico 9"</formula>
    </cfRule>
    <cfRule type="expression" dxfId="540" priority="581">
      <formula>$N472="Gráfico 8"</formula>
    </cfRule>
    <cfRule type="expression" dxfId="539" priority="582">
      <formula>$N472="Gráfico 7"</formula>
    </cfRule>
    <cfRule type="expression" dxfId="538" priority="583">
      <formula>$N472="Gráfico 6"</formula>
    </cfRule>
    <cfRule type="expression" dxfId="537" priority="584">
      <formula>$N472="Gráfico 4"</formula>
    </cfRule>
    <cfRule type="expression" dxfId="536" priority="585">
      <formula>$N472="Gráfico 3"</formula>
    </cfRule>
    <cfRule type="expression" dxfId="535" priority="586">
      <formula>$N472="Gráfico 2"</formula>
    </cfRule>
    <cfRule type="expression" dxfId="534" priority="587">
      <formula>$N472="Gráfico 1"</formula>
    </cfRule>
    <cfRule type="expression" dxfId="533" priority="588">
      <formula>$N472="Gráfico 5"</formula>
    </cfRule>
  </conditionalFormatting>
  <conditionalFormatting sqref="Z429:Z472 AD429:AD472">
    <cfRule type="expression" dxfId="532" priority="523">
      <formula>$N429="Gráfico 25"</formula>
    </cfRule>
    <cfRule type="expression" dxfId="531" priority="524">
      <formula>$N429="Gráfico 24"</formula>
    </cfRule>
    <cfRule type="expression" dxfId="530" priority="525">
      <formula>$N429="Gráfico 23"</formula>
    </cfRule>
    <cfRule type="expression" dxfId="529" priority="526">
      <formula>$N429="Gráfico 22"</formula>
    </cfRule>
    <cfRule type="expression" dxfId="528" priority="527">
      <formula>$N429="Gráfico 21"</formula>
    </cfRule>
    <cfRule type="expression" dxfId="527" priority="528">
      <formula>$N429="Gráfico 20"</formula>
    </cfRule>
    <cfRule type="expression" dxfId="526" priority="529">
      <formula>$N429="Gráfico 18"</formula>
    </cfRule>
    <cfRule type="expression" dxfId="525" priority="530">
      <formula>$N429="Gráfico 19"</formula>
    </cfRule>
    <cfRule type="expression" dxfId="524" priority="531">
      <formula>$N429="Gráfico 17"</formula>
    </cfRule>
    <cfRule type="expression" dxfId="523" priority="532">
      <formula>$N429="Gráfico 16"</formula>
    </cfRule>
    <cfRule type="expression" dxfId="522" priority="533">
      <formula>$N429="Gráfico 15"</formula>
    </cfRule>
    <cfRule type="expression" dxfId="521" priority="534">
      <formula>$N429="Gráfico 14"</formula>
    </cfRule>
    <cfRule type="expression" dxfId="520" priority="535">
      <formula>$N429="Gráfico 12"</formula>
    </cfRule>
    <cfRule type="expression" dxfId="519" priority="536">
      <formula>$N429="Gráfico 13"</formula>
    </cfRule>
    <cfRule type="expression" dxfId="518" priority="537">
      <formula>$N429="Gráfico 11"</formula>
    </cfRule>
    <cfRule type="expression" dxfId="517" priority="538">
      <formula>$N429="Gráfico 9"</formula>
    </cfRule>
    <cfRule type="expression" dxfId="516" priority="539">
      <formula>$N429="Gráfico 8"</formula>
    </cfRule>
    <cfRule type="expression" dxfId="515" priority="540">
      <formula>$N429="Gráfico 7"</formula>
    </cfRule>
    <cfRule type="expression" dxfId="514" priority="541">
      <formula>$N429="Gráfico 6"</formula>
    </cfRule>
    <cfRule type="expression" dxfId="513" priority="547">
      <formula>$N429="Gráfico 4"</formula>
    </cfRule>
    <cfRule type="expression" dxfId="512" priority="548">
      <formula>$N429="Gráfico 3"</formula>
    </cfRule>
    <cfRule type="expression" dxfId="511" priority="549">
      <formula>$N429="Gráfico 2"</formula>
    </cfRule>
    <cfRule type="expression" dxfId="510" priority="550">
      <formula>$N429="Gráfico 1"</formula>
    </cfRule>
    <cfRule type="expression" dxfId="509" priority="551">
      <formula>$N429="Gráfico 5"</formula>
    </cfRule>
  </conditionalFormatting>
  <conditionalFormatting sqref="AD429:AD472">
    <cfRule type="expression" dxfId="508" priority="542">
      <formula>$N429="Gráfico 4"</formula>
    </cfRule>
    <cfRule type="expression" dxfId="507" priority="543">
      <formula>$N429="Gráfico 3"</formula>
    </cfRule>
    <cfRule type="expression" dxfId="506" priority="544">
      <formula>$N429="Gráfico 2"</formula>
    </cfRule>
    <cfRule type="expression" dxfId="505" priority="545">
      <formula>$N429="Gráfico 1"</formula>
    </cfRule>
    <cfRule type="expression" dxfId="504" priority="546">
      <formula>$N429="Gráfico 5"</formula>
    </cfRule>
  </conditionalFormatting>
  <conditionalFormatting sqref="Q474:Q629">
    <cfRule type="containsText" dxfId="503" priority="513" operator="containsText" text="Gráfico 9">
      <formula>NOT(ISERROR(SEARCH("Gráfico 9",Q474)))</formula>
    </cfRule>
    <cfRule type="containsText" dxfId="502" priority="514" operator="containsText" text="Gráfico 8">
      <formula>NOT(ISERROR(SEARCH("Gráfico 8",Q474)))</formula>
    </cfRule>
    <cfRule type="containsText" dxfId="501" priority="515" operator="containsText" text="Gráfico 7">
      <formula>NOT(ISERROR(SEARCH("Gráfico 7",Q474)))</formula>
    </cfRule>
    <cfRule type="containsText" dxfId="500" priority="516" operator="containsText" text="Gráfico 6">
      <formula>NOT(ISERROR(SEARCH("Gráfico 6",Q474)))</formula>
    </cfRule>
    <cfRule type="containsText" dxfId="499" priority="517" operator="containsText" text="Gráfico 5">
      <formula>NOT(ISERROR(SEARCH("Gráfico 5",Q474)))</formula>
    </cfRule>
    <cfRule type="containsText" dxfId="498" priority="518" operator="containsText" text="Gráfico 4">
      <formula>NOT(ISERROR(SEARCH("Gráfico 4",Q474)))</formula>
    </cfRule>
    <cfRule type="containsText" dxfId="497" priority="519" operator="containsText" text="Gráfico 3">
      <formula>NOT(ISERROR(SEARCH("Gráfico 3",Q474)))</formula>
    </cfRule>
    <cfRule type="containsText" dxfId="496" priority="520" operator="containsText" text="Gráfico 2">
      <formula>NOT(ISERROR(SEARCH("Gráfico 2",Q474)))</formula>
    </cfRule>
    <cfRule type="containsText" dxfId="495" priority="521" operator="containsText" text="Gráfico 1">
      <formula>NOT(ISERROR(SEARCH("Gráfico 1",Q474)))</formula>
    </cfRule>
    <cfRule type="colorScale" priority="522">
      <colorScale>
        <cfvo type="min"/>
        <cfvo type="percentile" val="50"/>
        <cfvo type="max"/>
        <color rgb="FFF8696B"/>
        <color rgb="FFFFEB84"/>
        <color rgb="FF63BE7B"/>
      </colorScale>
    </cfRule>
  </conditionalFormatting>
  <conditionalFormatting sqref="AB473">
    <cfRule type="containsText" dxfId="494" priority="503" operator="containsText" text="Gráfico 9">
      <formula>NOT(ISERROR(SEARCH("Gráfico 9",AB473)))</formula>
    </cfRule>
    <cfRule type="containsText" dxfId="493" priority="504" operator="containsText" text="Gráfico 8">
      <formula>NOT(ISERROR(SEARCH("Gráfico 8",AB473)))</formula>
    </cfRule>
    <cfRule type="containsText" dxfId="492" priority="505" operator="containsText" text="Gráfico 7">
      <formula>NOT(ISERROR(SEARCH("Gráfico 7",AB473)))</formula>
    </cfRule>
    <cfRule type="containsText" dxfId="491" priority="506" operator="containsText" text="Gráfico 6">
      <formula>NOT(ISERROR(SEARCH("Gráfico 6",AB473)))</formula>
    </cfRule>
    <cfRule type="containsText" dxfId="490" priority="507" operator="containsText" text="Gráfico 5">
      <formula>NOT(ISERROR(SEARCH("Gráfico 5",AB473)))</formula>
    </cfRule>
    <cfRule type="containsText" dxfId="489" priority="508" operator="containsText" text="Gráfico 4">
      <formula>NOT(ISERROR(SEARCH("Gráfico 4",AB473)))</formula>
    </cfRule>
    <cfRule type="containsText" dxfId="488" priority="509" operator="containsText" text="Gráfico 3">
      <formula>NOT(ISERROR(SEARCH("Gráfico 3",AB473)))</formula>
    </cfRule>
    <cfRule type="containsText" dxfId="487" priority="510" operator="containsText" text="Gráfico 2">
      <formula>NOT(ISERROR(SEARCH("Gráfico 2",AB473)))</formula>
    </cfRule>
    <cfRule type="containsText" dxfId="486" priority="511" operator="containsText" text="Gráfico 1">
      <formula>NOT(ISERROR(SEARCH("Gráfico 1",AB473)))</formula>
    </cfRule>
    <cfRule type="colorScale" priority="512">
      <colorScale>
        <cfvo type="min"/>
        <cfvo type="percentile" val="50"/>
        <cfvo type="max"/>
        <color rgb="FFF8696B"/>
        <color rgb="FFFFEB84"/>
        <color rgb="FF63BE7B"/>
      </colorScale>
    </cfRule>
  </conditionalFormatting>
  <conditionalFormatting sqref="AC473 AE473">
    <cfRule type="containsText" dxfId="485" priority="493" operator="containsText" text="Gráfico 9">
      <formula>NOT(ISERROR(SEARCH("Gráfico 9",AC473)))</formula>
    </cfRule>
    <cfRule type="containsText" dxfId="484" priority="494" operator="containsText" text="Gráfico 8">
      <formula>NOT(ISERROR(SEARCH("Gráfico 8",AC473)))</formula>
    </cfRule>
    <cfRule type="containsText" dxfId="483" priority="495" operator="containsText" text="Gráfico 7">
      <formula>NOT(ISERROR(SEARCH("Gráfico 7",AC473)))</formula>
    </cfRule>
    <cfRule type="containsText" dxfId="482" priority="496" operator="containsText" text="Gráfico 6">
      <formula>NOT(ISERROR(SEARCH("Gráfico 6",AC473)))</formula>
    </cfRule>
    <cfRule type="containsText" dxfId="481" priority="497" operator="containsText" text="Gráfico 5">
      <formula>NOT(ISERROR(SEARCH("Gráfico 5",AC473)))</formula>
    </cfRule>
    <cfRule type="containsText" dxfId="480" priority="498" operator="containsText" text="Gráfico 4">
      <formula>NOT(ISERROR(SEARCH("Gráfico 4",AC473)))</formula>
    </cfRule>
    <cfRule type="containsText" dxfId="479" priority="499" operator="containsText" text="Gráfico 3">
      <formula>NOT(ISERROR(SEARCH("Gráfico 3",AC473)))</formula>
    </cfRule>
    <cfRule type="containsText" dxfId="478" priority="500" operator="containsText" text="Gráfico 2">
      <formula>NOT(ISERROR(SEARCH("Gráfico 2",AC473)))</formula>
    </cfRule>
    <cfRule type="containsText" dxfId="477" priority="501" operator="containsText" text="Gráfico 1">
      <formula>NOT(ISERROR(SEARCH("Gráfico 1",AC473)))</formula>
    </cfRule>
    <cfRule type="colorScale" priority="502">
      <colorScale>
        <cfvo type="min"/>
        <cfvo type="percentile" val="50"/>
        <cfvo type="max"/>
        <color rgb="FFF8696B"/>
        <color rgb="FFFFEB84"/>
        <color rgb="FF63BE7B"/>
      </colorScale>
    </cfRule>
  </conditionalFormatting>
  <conditionalFormatting sqref="AB474:AB497">
    <cfRule type="containsText" dxfId="476" priority="483" operator="containsText" text="Gráfico 9">
      <formula>NOT(ISERROR(SEARCH("Gráfico 9",AB474)))</formula>
    </cfRule>
    <cfRule type="containsText" dxfId="475" priority="484" operator="containsText" text="Gráfico 8">
      <formula>NOT(ISERROR(SEARCH("Gráfico 8",AB474)))</formula>
    </cfRule>
    <cfRule type="containsText" dxfId="474" priority="485" operator="containsText" text="Gráfico 7">
      <formula>NOT(ISERROR(SEARCH("Gráfico 7",AB474)))</formula>
    </cfRule>
    <cfRule type="containsText" dxfId="473" priority="486" operator="containsText" text="Gráfico 6">
      <formula>NOT(ISERROR(SEARCH("Gráfico 6",AB474)))</formula>
    </cfRule>
    <cfRule type="containsText" dxfId="472" priority="487" operator="containsText" text="Gráfico 5">
      <formula>NOT(ISERROR(SEARCH("Gráfico 5",AB474)))</formula>
    </cfRule>
    <cfRule type="containsText" dxfId="471" priority="488" operator="containsText" text="Gráfico 4">
      <formula>NOT(ISERROR(SEARCH("Gráfico 4",AB474)))</formula>
    </cfRule>
    <cfRule type="containsText" dxfId="470" priority="489" operator="containsText" text="Gráfico 3">
      <formula>NOT(ISERROR(SEARCH("Gráfico 3",AB474)))</formula>
    </cfRule>
    <cfRule type="containsText" dxfId="469" priority="490" operator="containsText" text="Gráfico 2">
      <formula>NOT(ISERROR(SEARCH("Gráfico 2",AB474)))</formula>
    </cfRule>
    <cfRule type="containsText" dxfId="468" priority="491" operator="containsText" text="Gráfico 1">
      <formula>NOT(ISERROR(SEARCH("Gráfico 1",AB474)))</formula>
    </cfRule>
    <cfRule type="colorScale" priority="492">
      <colorScale>
        <cfvo type="min"/>
        <cfvo type="percentile" val="50"/>
        <cfvo type="max"/>
        <color rgb="FFF8696B"/>
        <color rgb="FFFFEB84"/>
        <color rgb="FF63BE7B"/>
      </colorScale>
    </cfRule>
  </conditionalFormatting>
  <conditionalFormatting sqref="AC474:AC497 AE474:AE497">
    <cfRule type="containsText" dxfId="467" priority="473" operator="containsText" text="Gráfico 9">
      <formula>NOT(ISERROR(SEARCH("Gráfico 9",AC474)))</formula>
    </cfRule>
    <cfRule type="containsText" dxfId="466" priority="474" operator="containsText" text="Gráfico 8">
      <formula>NOT(ISERROR(SEARCH("Gráfico 8",AC474)))</formula>
    </cfRule>
    <cfRule type="containsText" dxfId="465" priority="475" operator="containsText" text="Gráfico 7">
      <formula>NOT(ISERROR(SEARCH("Gráfico 7",AC474)))</formula>
    </cfRule>
    <cfRule type="containsText" dxfId="464" priority="476" operator="containsText" text="Gráfico 6">
      <formula>NOT(ISERROR(SEARCH("Gráfico 6",AC474)))</formula>
    </cfRule>
    <cfRule type="containsText" dxfId="463" priority="477" operator="containsText" text="Gráfico 5">
      <formula>NOT(ISERROR(SEARCH("Gráfico 5",AC474)))</formula>
    </cfRule>
    <cfRule type="containsText" dxfId="462" priority="478" operator="containsText" text="Gráfico 4">
      <formula>NOT(ISERROR(SEARCH("Gráfico 4",AC474)))</formula>
    </cfRule>
    <cfRule type="containsText" dxfId="461" priority="479" operator="containsText" text="Gráfico 3">
      <formula>NOT(ISERROR(SEARCH("Gráfico 3",AC474)))</formula>
    </cfRule>
    <cfRule type="containsText" dxfId="460" priority="480" operator="containsText" text="Gráfico 2">
      <formula>NOT(ISERROR(SEARCH("Gráfico 2",AC474)))</formula>
    </cfRule>
    <cfRule type="containsText" dxfId="459" priority="481" operator="containsText" text="Gráfico 1">
      <formula>NOT(ISERROR(SEARCH("Gráfico 1",AC474)))</formula>
    </cfRule>
    <cfRule type="colorScale" priority="482">
      <colorScale>
        <cfvo type="min"/>
        <cfvo type="percentile" val="50"/>
        <cfvo type="max"/>
        <color rgb="FFF8696B"/>
        <color rgb="FFFFEB84"/>
        <color rgb="FF63BE7B"/>
      </colorScale>
    </cfRule>
  </conditionalFormatting>
  <conditionalFormatting sqref="AB498:AB521">
    <cfRule type="containsText" dxfId="458" priority="463" operator="containsText" text="Gráfico 9">
      <formula>NOT(ISERROR(SEARCH("Gráfico 9",AB498)))</formula>
    </cfRule>
    <cfRule type="containsText" dxfId="457" priority="464" operator="containsText" text="Gráfico 8">
      <formula>NOT(ISERROR(SEARCH("Gráfico 8",AB498)))</formula>
    </cfRule>
    <cfRule type="containsText" dxfId="456" priority="465" operator="containsText" text="Gráfico 7">
      <formula>NOT(ISERROR(SEARCH("Gráfico 7",AB498)))</formula>
    </cfRule>
    <cfRule type="containsText" dxfId="455" priority="466" operator="containsText" text="Gráfico 6">
      <formula>NOT(ISERROR(SEARCH("Gráfico 6",AB498)))</formula>
    </cfRule>
    <cfRule type="containsText" dxfId="454" priority="467" operator="containsText" text="Gráfico 5">
      <formula>NOT(ISERROR(SEARCH("Gráfico 5",AB498)))</formula>
    </cfRule>
    <cfRule type="containsText" dxfId="453" priority="468" operator="containsText" text="Gráfico 4">
      <formula>NOT(ISERROR(SEARCH("Gráfico 4",AB498)))</formula>
    </cfRule>
    <cfRule type="containsText" dxfId="452" priority="469" operator="containsText" text="Gráfico 3">
      <formula>NOT(ISERROR(SEARCH("Gráfico 3",AB498)))</formula>
    </cfRule>
    <cfRule type="containsText" dxfId="451" priority="470" operator="containsText" text="Gráfico 2">
      <formula>NOT(ISERROR(SEARCH("Gráfico 2",AB498)))</formula>
    </cfRule>
    <cfRule type="containsText" dxfId="450" priority="471" operator="containsText" text="Gráfico 1">
      <formula>NOT(ISERROR(SEARCH("Gráfico 1",AB498)))</formula>
    </cfRule>
    <cfRule type="colorScale" priority="472">
      <colorScale>
        <cfvo type="min"/>
        <cfvo type="percentile" val="50"/>
        <cfvo type="max"/>
        <color rgb="FFF8696B"/>
        <color rgb="FFFFEB84"/>
        <color rgb="FF63BE7B"/>
      </colorScale>
    </cfRule>
  </conditionalFormatting>
  <conditionalFormatting sqref="AC498:AC521 AE498:AE521">
    <cfRule type="containsText" dxfId="449" priority="453" operator="containsText" text="Gráfico 9">
      <formula>NOT(ISERROR(SEARCH("Gráfico 9",AC498)))</formula>
    </cfRule>
    <cfRule type="containsText" dxfId="448" priority="454" operator="containsText" text="Gráfico 8">
      <formula>NOT(ISERROR(SEARCH("Gráfico 8",AC498)))</formula>
    </cfRule>
    <cfRule type="containsText" dxfId="447" priority="455" operator="containsText" text="Gráfico 7">
      <formula>NOT(ISERROR(SEARCH("Gráfico 7",AC498)))</formula>
    </cfRule>
    <cfRule type="containsText" dxfId="446" priority="456" operator="containsText" text="Gráfico 6">
      <formula>NOT(ISERROR(SEARCH("Gráfico 6",AC498)))</formula>
    </cfRule>
    <cfRule type="containsText" dxfId="445" priority="457" operator="containsText" text="Gráfico 5">
      <formula>NOT(ISERROR(SEARCH("Gráfico 5",AC498)))</formula>
    </cfRule>
    <cfRule type="containsText" dxfId="444" priority="458" operator="containsText" text="Gráfico 4">
      <formula>NOT(ISERROR(SEARCH("Gráfico 4",AC498)))</formula>
    </cfRule>
    <cfRule type="containsText" dxfId="443" priority="459" operator="containsText" text="Gráfico 3">
      <formula>NOT(ISERROR(SEARCH("Gráfico 3",AC498)))</formula>
    </cfRule>
    <cfRule type="containsText" dxfId="442" priority="460" operator="containsText" text="Gráfico 2">
      <formula>NOT(ISERROR(SEARCH("Gráfico 2",AC498)))</formula>
    </cfRule>
    <cfRule type="containsText" dxfId="441" priority="461" operator="containsText" text="Gráfico 1">
      <formula>NOT(ISERROR(SEARCH("Gráfico 1",AC498)))</formula>
    </cfRule>
    <cfRule type="colorScale" priority="462">
      <colorScale>
        <cfvo type="min"/>
        <cfvo type="percentile" val="50"/>
        <cfvo type="max"/>
        <color rgb="FFF8696B"/>
        <color rgb="FFFFEB84"/>
        <color rgb="FF63BE7B"/>
      </colorScale>
    </cfRule>
  </conditionalFormatting>
  <conditionalFormatting sqref="AB522">
    <cfRule type="containsText" dxfId="440" priority="443" operator="containsText" text="Gráfico 9">
      <formula>NOT(ISERROR(SEARCH("Gráfico 9",AB522)))</formula>
    </cfRule>
    <cfRule type="containsText" dxfId="439" priority="444" operator="containsText" text="Gráfico 8">
      <formula>NOT(ISERROR(SEARCH("Gráfico 8",AB522)))</formula>
    </cfRule>
    <cfRule type="containsText" dxfId="438" priority="445" operator="containsText" text="Gráfico 7">
      <formula>NOT(ISERROR(SEARCH("Gráfico 7",AB522)))</formula>
    </cfRule>
    <cfRule type="containsText" dxfId="437" priority="446" operator="containsText" text="Gráfico 6">
      <formula>NOT(ISERROR(SEARCH("Gráfico 6",AB522)))</formula>
    </cfRule>
    <cfRule type="containsText" dxfId="436" priority="447" operator="containsText" text="Gráfico 5">
      <formula>NOT(ISERROR(SEARCH("Gráfico 5",AB522)))</formula>
    </cfRule>
    <cfRule type="containsText" dxfId="435" priority="448" operator="containsText" text="Gráfico 4">
      <formula>NOT(ISERROR(SEARCH("Gráfico 4",AB522)))</formula>
    </cfRule>
    <cfRule type="containsText" dxfId="434" priority="449" operator="containsText" text="Gráfico 3">
      <formula>NOT(ISERROR(SEARCH("Gráfico 3",AB522)))</formula>
    </cfRule>
    <cfRule type="containsText" dxfId="433" priority="450" operator="containsText" text="Gráfico 2">
      <formula>NOT(ISERROR(SEARCH("Gráfico 2",AB522)))</formula>
    </cfRule>
    <cfRule type="containsText" dxfId="432" priority="451" operator="containsText" text="Gráfico 1">
      <formula>NOT(ISERROR(SEARCH("Gráfico 1",AB522)))</formula>
    </cfRule>
    <cfRule type="colorScale" priority="452">
      <colorScale>
        <cfvo type="min"/>
        <cfvo type="percentile" val="50"/>
        <cfvo type="max"/>
        <color rgb="FFF8696B"/>
        <color rgb="FFFFEB84"/>
        <color rgb="FF63BE7B"/>
      </colorScale>
    </cfRule>
  </conditionalFormatting>
  <conditionalFormatting sqref="AC522 AE522">
    <cfRule type="containsText" dxfId="431" priority="433" operator="containsText" text="Gráfico 9">
      <formula>NOT(ISERROR(SEARCH("Gráfico 9",AC522)))</formula>
    </cfRule>
    <cfRule type="containsText" dxfId="430" priority="434" operator="containsText" text="Gráfico 8">
      <formula>NOT(ISERROR(SEARCH("Gráfico 8",AC522)))</formula>
    </cfRule>
    <cfRule type="containsText" dxfId="429" priority="435" operator="containsText" text="Gráfico 7">
      <formula>NOT(ISERROR(SEARCH("Gráfico 7",AC522)))</formula>
    </cfRule>
    <cfRule type="containsText" dxfId="428" priority="436" operator="containsText" text="Gráfico 6">
      <formula>NOT(ISERROR(SEARCH("Gráfico 6",AC522)))</formula>
    </cfRule>
    <cfRule type="containsText" dxfId="427" priority="437" operator="containsText" text="Gráfico 5">
      <formula>NOT(ISERROR(SEARCH("Gráfico 5",AC522)))</formula>
    </cfRule>
    <cfRule type="containsText" dxfId="426" priority="438" operator="containsText" text="Gráfico 4">
      <formula>NOT(ISERROR(SEARCH("Gráfico 4",AC522)))</formula>
    </cfRule>
    <cfRule type="containsText" dxfId="425" priority="439" operator="containsText" text="Gráfico 3">
      <formula>NOT(ISERROR(SEARCH("Gráfico 3",AC522)))</formula>
    </cfRule>
    <cfRule type="containsText" dxfId="424" priority="440" operator="containsText" text="Gráfico 2">
      <formula>NOT(ISERROR(SEARCH("Gráfico 2",AC522)))</formula>
    </cfRule>
    <cfRule type="containsText" dxfId="423" priority="441" operator="containsText" text="Gráfico 1">
      <formula>NOT(ISERROR(SEARCH("Gráfico 1",AC522)))</formula>
    </cfRule>
    <cfRule type="colorScale" priority="442">
      <colorScale>
        <cfvo type="min"/>
        <cfvo type="percentile" val="50"/>
        <cfvo type="max"/>
        <color rgb="FFF8696B"/>
        <color rgb="FFFFEB84"/>
        <color rgb="FF63BE7B"/>
      </colorScale>
    </cfRule>
  </conditionalFormatting>
  <conditionalFormatting sqref="AB523:AB546">
    <cfRule type="containsText" dxfId="422" priority="423" operator="containsText" text="Gráfico 9">
      <formula>NOT(ISERROR(SEARCH("Gráfico 9",AB523)))</formula>
    </cfRule>
    <cfRule type="containsText" dxfId="421" priority="424" operator="containsText" text="Gráfico 8">
      <formula>NOT(ISERROR(SEARCH("Gráfico 8",AB523)))</formula>
    </cfRule>
    <cfRule type="containsText" dxfId="420" priority="425" operator="containsText" text="Gráfico 7">
      <formula>NOT(ISERROR(SEARCH("Gráfico 7",AB523)))</formula>
    </cfRule>
    <cfRule type="containsText" dxfId="419" priority="426" operator="containsText" text="Gráfico 6">
      <formula>NOT(ISERROR(SEARCH("Gráfico 6",AB523)))</formula>
    </cfRule>
    <cfRule type="containsText" dxfId="418" priority="427" operator="containsText" text="Gráfico 5">
      <formula>NOT(ISERROR(SEARCH("Gráfico 5",AB523)))</formula>
    </cfRule>
    <cfRule type="containsText" dxfId="417" priority="428" operator="containsText" text="Gráfico 4">
      <formula>NOT(ISERROR(SEARCH("Gráfico 4",AB523)))</formula>
    </cfRule>
    <cfRule type="containsText" dxfId="416" priority="429" operator="containsText" text="Gráfico 3">
      <formula>NOT(ISERROR(SEARCH("Gráfico 3",AB523)))</formula>
    </cfRule>
    <cfRule type="containsText" dxfId="415" priority="430" operator="containsText" text="Gráfico 2">
      <formula>NOT(ISERROR(SEARCH("Gráfico 2",AB523)))</formula>
    </cfRule>
    <cfRule type="containsText" dxfId="414" priority="431" operator="containsText" text="Gráfico 1">
      <formula>NOT(ISERROR(SEARCH("Gráfico 1",AB523)))</formula>
    </cfRule>
    <cfRule type="colorScale" priority="432">
      <colorScale>
        <cfvo type="min"/>
        <cfvo type="percentile" val="50"/>
        <cfvo type="max"/>
        <color rgb="FFF8696B"/>
        <color rgb="FFFFEB84"/>
        <color rgb="FF63BE7B"/>
      </colorScale>
    </cfRule>
  </conditionalFormatting>
  <conditionalFormatting sqref="AC523:AC546 AE523:AE546">
    <cfRule type="containsText" dxfId="413" priority="413" operator="containsText" text="Gráfico 9">
      <formula>NOT(ISERROR(SEARCH("Gráfico 9",AC523)))</formula>
    </cfRule>
    <cfRule type="containsText" dxfId="412" priority="414" operator="containsText" text="Gráfico 8">
      <formula>NOT(ISERROR(SEARCH("Gráfico 8",AC523)))</formula>
    </cfRule>
    <cfRule type="containsText" dxfId="411" priority="415" operator="containsText" text="Gráfico 7">
      <formula>NOT(ISERROR(SEARCH("Gráfico 7",AC523)))</formula>
    </cfRule>
    <cfRule type="containsText" dxfId="410" priority="416" operator="containsText" text="Gráfico 6">
      <formula>NOT(ISERROR(SEARCH("Gráfico 6",AC523)))</formula>
    </cfRule>
    <cfRule type="containsText" dxfId="409" priority="417" operator="containsText" text="Gráfico 5">
      <formula>NOT(ISERROR(SEARCH("Gráfico 5",AC523)))</formula>
    </cfRule>
    <cfRule type="containsText" dxfId="408" priority="418" operator="containsText" text="Gráfico 4">
      <formula>NOT(ISERROR(SEARCH("Gráfico 4",AC523)))</formula>
    </cfRule>
    <cfRule type="containsText" dxfId="407" priority="419" operator="containsText" text="Gráfico 3">
      <formula>NOT(ISERROR(SEARCH("Gráfico 3",AC523)))</formula>
    </cfRule>
    <cfRule type="containsText" dxfId="406" priority="420" operator="containsText" text="Gráfico 2">
      <formula>NOT(ISERROR(SEARCH("Gráfico 2",AC523)))</formula>
    </cfRule>
    <cfRule type="containsText" dxfId="405" priority="421" operator="containsText" text="Gráfico 1">
      <formula>NOT(ISERROR(SEARCH("Gráfico 1",AC523)))</formula>
    </cfRule>
    <cfRule type="colorScale" priority="422">
      <colorScale>
        <cfvo type="min"/>
        <cfvo type="percentile" val="50"/>
        <cfvo type="max"/>
        <color rgb="FFF8696B"/>
        <color rgb="FFFFEB84"/>
        <color rgb="FF63BE7B"/>
      </colorScale>
    </cfRule>
  </conditionalFormatting>
  <conditionalFormatting sqref="AB547:AB570">
    <cfRule type="containsText" dxfId="404" priority="403" operator="containsText" text="Gráfico 9">
      <formula>NOT(ISERROR(SEARCH("Gráfico 9",AB547)))</formula>
    </cfRule>
    <cfRule type="containsText" dxfId="403" priority="404" operator="containsText" text="Gráfico 8">
      <formula>NOT(ISERROR(SEARCH("Gráfico 8",AB547)))</formula>
    </cfRule>
    <cfRule type="containsText" dxfId="402" priority="405" operator="containsText" text="Gráfico 7">
      <formula>NOT(ISERROR(SEARCH("Gráfico 7",AB547)))</formula>
    </cfRule>
    <cfRule type="containsText" dxfId="401" priority="406" operator="containsText" text="Gráfico 6">
      <formula>NOT(ISERROR(SEARCH("Gráfico 6",AB547)))</formula>
    </cfRule>
    <cfRule type="containsText" dxfId="400" priority="407" operator="containsText" text="Gráfico 5">
      <formula>NOT(ISERROR(SEARCH("Gráfico 5",AB547)))</formula>
    </cfRule>
    <cfRule type="containsText" dxfId="399" priority="408" operator="containsText" text="Gráfico 4">
      <formula>NOT(ISERROR(SEARCH("Gráfico 4",AB547)))</formula>
    </cfRule>
    <cfRule type="containsText" dxfId="398" priority="409" operator="containsText" text="Gráfico 3">
      <formula>NOT(ISERROR(SEARCH("Gráfico 3",AB547)))</formula>
    </cfRule>
    <cfRule type="containsText" dxfId="397" priority="410" operator="containsText" text="Gráfico 2">
      <formula>NOT(ISERROR(SEARCH("Gráfico 2",AB547)))</formula>
    </cfRule>
    <cfRule type="containsText" dxfId="396" priority="411" operator="containsText" text="Gráfico 1">
      <formula>NOT(ISERROR(SEARCH("Gráfico 1",AB547)))</formula>
    </cfRule>
    <cfRule type="colorScale" priority="412">
      <colorScale>
        <cfvo type="min"/>
        <cfvo type="percentile" val="50"/>
        <cfvo type="max"/>
        <color rgb="FFF8696B"/>
        <color rgb="FFFFEB84"/>
        <color rgb="FF63BE7B"/>
      </colorScale>
    </cfRule>
  </conditionalFormatting>
  <conditionalFormatting sqref="AC547:AC570 AE547:AE570">
    <cfRule type="containsText" dxfId="395" priority="393" operator="containsText" text="Gráfico 9">
      <formula>NOT(ISERROR(SEARCH("Gráfico 9",AC547)))</formula>
    </cfRule>
    <cfRule type="containsText" dxfId="394" priority="394" operator="containsText" text="Gráfico 8">
      <formula>NOT(ISERROR(SEARCH("Gráfico 8",AC547)))</formula>
    </cfRule>
    <cfRule type="containsText" dxfId="393" priority="395" operator="containsText" text="Gráfico 7">
      <formula>NOT(ISERROR(SEARCH("Gráfico 7",AC547)))</formula>
    </cfRule>
    <cfRule type="containsText" dxfId="392" priority="396" operator="containsText" text="Gráfico 6">
      <formula>NOT(ISERROR(SEARCH("Gráfico 6",AC547)))</formula>
    </cfRule>
    <cfRule type="containsText" dxfId="391" priority="397" operator="containsText" text="Gráfico 5">
      <formula>NOT(ISERROR(SEARCH("Gráfico 5",AC547)))</formula>
    </cfRule>
    <cfRule type="containsText" dxfId="390" priority="398" operator="containsText" text="Gráfico 4">
      <formula>NOT(ISERROR(SEARCH("Gráfico 4",AC547)))</formula>
    </cfRule>
    <cfRule type="containsText" dxfId="389" priority="399" operator="containsText" text="Gráfico 3">
      <formula>NOT(ISERROR(SEARCH("Gráfico 3",AC547)))</formula>
    </cfRule>
    <cfRule type="containsText" dxfId="388" priority="400" operator="containsText" text="Gráfico 2">
      <formula>NOT(ISERROR(SEARCH("Gráfico 2",AC547)))</formula>
    </cfRule>
    <cfRule type="containsText" dxfId="387" priority="401" operator="containsText" text="Gráfico 1">
      <formula>NOT(ISERROR(SEARCH("Gráfico 1",AC547)))</formula>
    </cfRule>
    <cfRule type="colorScale" priority="402">
      <colorScale>
        <cfvo type="min"/>
        <cfvo type="percentile" val="50"/>
        <cfvo type="max"/>
        <color rgb="FFF8696B"/>
        <color rgb="FFFFEB84"/>
        <color rgb="FF63BE7B"/>
      </colorScale>
    </cfRule>
  </conditionalFormatting>
  <conditionalFormatting sqref="AB571">
    <cfRule type="containsText" dxfId="386" priority="383" operator="containsText" text="Gráfico 9">
      <formula>NOT(ISERROR(SEARCH("Gráfico 9",AB571)))</formula>
    </cfRule>
    <cfRule type="containsText" dxfId="385" priority="384" operator="containsText" text="Gráfico 8">
      <formula>NOT(ISERROR(SEARCH("Gráfico 8",AB571)))</formula>
    </cfRule>
    <cfRule type="containsText" dxfId="384" priority="385" operator="containsText" text="Gráfico 7">
      <formula>NOT(ISERROR(SEARCH("Gráfico 7",AB571)))</formula>
    </cfRule>
    <cfRule type="containsText" dxfId="383" priority="386" operator="containsText" text="Gráfico 6">
      <formula>NOT(ISERROR(SEARCH("Gráfico 6",AB571)))</formula>
    </cfRule>
    <cfRule type="containsText" dxfId="382" priority="387" operator="containsText" text="Gráfico 5">
      <formula>NOT(ISERROR(SEARCH("Gráfico 5",AB571)))</formula>
    </cfRule>
    <cfRule type="containsText" dxfId="381" priority="388" operator="containsText" text="Gráfico 4">
      <formula>NOT(ISERROR(SEARCH("Gráfico 4",AB571)))</formula>
    </cfRule>
    <cfRule type="containsText" dxfId="380" priority="389" operator="containsText" text="Gráfico 3">
      <formula>NOT(ISERROR(SEARCH("Gráfico 3",AB571)))</formula>
    </cfRule>
    <cfRule type="containsText" dxfId="379" priority="390" operator="containsText" text="Gráfico 2">
      <formula>NOT(ISERROR(SEARCH("Gráfico 2",AB571)))</formula>
    </cfRule>
    <cfRule type="containsText" dxfId="378" priority="391" operator="containsText" text="Gráfico 1">
      <formula>NOT(ISERROR(SEARCH("Gráfico 1",AB571)))</formula>
    </cfRule>
    <cfRule type="colorScale" priority="392">
      <colorScale>
        <cfvo type="min"/>
        <cfvo type="percentile" val="50"/>
        <cfvo type="max"/>
        <color rgb="FFF8696B"/>
        <color rgb="FFFFEB84"/>
        <color rgb="FF63BE7B"/>
      </colorScale>
    </cfRule>
  </conditionalFormatting>
  <conditionalFormatting sqref="AE571 AC571">
    <cfRule type="containsText" dxfId="377" priority="373" operator="containsText" text="Gráfico 9">
      <formula>NOT(ISERROR(SEARCH("Gráfico 9",AC571)))</formula>
    </cfRule>
    <cfRule type="containsText" dxfId="376" priority="374" operator="containsText" text="Gráfico 8">
      <formula>NOT(ISERROR(SEARCH("Gráfico 8",AC571)))</formula>
    </cfRule>
    <cfRule type="containsText" dxfId="375" priority="375" operator="containsText" text="Gráfico 7">
      <formula>NOT(ISERROR(SEARCH("Gráfico 7",AC571)))</formula>
    </cfRule>
    <cfRule type="containsText" dxfId="374" priority="376" operator="containsText" text="Gráfico 6">
      <formula>NOT(ISERROR(SEARCH("Gráfico 6",AC571)))</formula>
    </cfRule>
    <cfRule type="containsText" dxfId="373" priority="377" operator="containsText" text="Gráfico 5">
      <formula>NOT(ISERROR(SEARCH("Gráfico 5",AC571)))</formula>
    </cfRule>
    <cfRule type="containsText" dxfId="372" priority="378" operator="containsText" text="Gráfico 4">
      <formula>NOT(ISERROR(SEARCH("Gráfico 4",AC571)))</formula>
    </cfRule>
    <cfRule type="containsText" dxfId="371" priority="379" operator="containsText" text="Gráfico 3">
      <formula>NOT(ISERROR(SEARCH("Gráfico 3",AC571)))</formula>
    </cfRule>
    <cfRule type="containsText" dxfId="370" priority="380" operator="containsText" text="Gráfico 2">
      <formula>NOT(ISERROR(SEARCH("Gráfico 2",AC571)))</formula>
    </cfRule>
    <cfRule type="containsText" dxfId="369" priority="381" operator="containsText" text="Gráfico 1">
      <formula>NOT(ISERROR(SEARCH("Gráfico 1",AC571)))</formula>
    </cfRule>
    <cfRule type="colorScale" priority="382">
      <colorScale>
        <cfvo type="min"/>
        <cfvo type="percentile" val="50"/>
        <cfvo type="max"/>
        <color rgb="FFF8696B"/>
        <color rgb="FFFFEB84"/>
        <color rgb="FF63BE7B"/>
      </colorScale>
    </cfRule>
  </conditionalFormatting>
  <conditionalFormatting sqref="AB572:AB629">
    <cfRule type="containsText" dxfId="368" priority="363" operator="containsText" text="Gráfico 9">
      <formula>NOT(ISERROR(SEARCH("Gráfico 9",AB572)))</formula>
    </cfRule>
    <cfRule type="containsText" dxfId="367" priority="364" operator="containsText" text="Gráfico 8">
      <formula>NOT(ISERROR(SEARCH("Gráfico 8",AB572)))</formula>
    </cfRule>
    <cfRule type="containsText" dxfId="366" priority="365" operator="containsText" text="Gráfico 7">
      <formula>NOT(ISERROR(SEARCH("Gráfico 7",AB572)))</formula>
    </cfRule>
    <cfRule type="containsText" dxfId="365" priority="366" operator="containsText" text="Gráfico 6">
      <formula>NOT(ISERROR(SEARCH("Gráfico 6",AB572)))</formula>
    </cfRule>
    <cfRule type="containsText" dxfId="364" priority="367" operator="containsText" text="Gráfico 5">
      <formula>NOT(ISERROR(SEARCH("Gráfico 5",AB572)))</formula>
    </cfRule>
    <cfRule type="containsText" dxfId="363" priority="368" operator="containsText" text="Gráfico 4">
      <formula>NOT(ISERROR(SEARCH("Gráfico 4",AB572)))</formula>
    </cfRule>
    <cfRule type="containsText" dxfId="362" priority="369" operator="containsText" text="Gráfico 3">
      <formula>NOT(ISERROR(SEARCH("Gráfico 3",AB572)))</formula>
    </cfRule>
    <cfRule type="containsText" dxfId="361" priority="370" operator="containsText" text="Gráfico 2">
      <formula>NOT(ISERROR(SEARCH("Gráfico 2",AB572)))</formula>
    </cfRule>
    <cfRule type="containsText" dxfId="360" priority="371" operator="containsText" text="Gráfico 1">
      <formula>NOT(ISERROR(SEARCH("Gráfico 1",AB572)))</formula>
    </cfRule>
    <cfRule type="colorScale" priority="372">
      <colorScale>
        <cfvo type="min"/>
        <cfvo type="percentile" val="50"/>
        <cfvo type="max"/>
        <color rgb="FFF8696B"/>
        <color rgb="FFFFEB84"/>
        <color rgb="FF63BE7B"/>
      </colorScale>
    </cfRule>
  </conditionalFormatting>
  <conditionalFormatting sqref="AE572:AE629 AC572:AC629">
    <cfRule type="containsText" dxfId="359" priority="353" operator="containsText" text="Gráfico 9">
      <formula>NOT(ISERROR(SEARCH("Gráfico 9",AC572)))</formula>
    </cfRule>
    <cfRule type="containsText" dxfId="358" priority="354" operator="containsText" text="Gráfico 8">
      <formula>NOT(ISERROR(SEARCH("Gráfico 8",AC572)))</formula>
    </cfRule>
    <cfRule type="containsText" dxfId="357" priority="355" operator="containsText" text="Gráfico 7">
      <formula>NOT(ISERROR(SEARCH("Gráfico 7",AC572)))</formula>
    </cfRule>
    <cfRule type="containsText" dxfId="356" priority="356" operator="containsText" text="Gráfico 6">
      <formula>NOT(ISERROR(SEARCH("Gráfico 6",AC572)))</formula>
    </cfRule>
    <cfRule type="containsText" dxfId="355" priority="357" operator="containsText" text="Gráfico 5">
      <formula>NOT(ISERROR(SEARCH("Gráfico 5",AC572)))</formula>
    </cfRule>
    <cfRule type="containsText" dxfId="354" priority="358" operator="containsText" text="Gráfico 4">
      <formula>NOT(ISERROR(SEARCH("Gráfico 4",AC572)))</formula>
    </cfRule>
    <cfRule type="containsText" dxfId="353" priority="359" operator="containsText" text="Gráfico 3">
      <formula>NOT(ISERROR(SEARCH("Gráfico 3",AC572)))</formula>
    </cfRule>
    <cfRule type="containsText" dxfId="352" priority="360" operator="containsText" text="Gráfico 2">
      <formula>NOT(ISERROR(SEARCH("Gráfico 2",AC572)))</formula>
    </cfRule>
    <cfRule type="containsText" dxfId="351" priority="361" operator="containsText" text="Gráfico 1">
      <formula>NOT(ISERROR(SEARCH("Gráfico 1",AC572)))</formula>
    </cfRule>
    <cfRule type="colorScale" priority="362">
      <colorScale>
        <cfvo type="min"/>
        <cfvo type="percentile" val="50"/>
        <cfvo type="max"/>
        <color rgb="FFF8696B"/>
        <color rgb="FFFFEB84"/>
        <color rgb="FF63BE7B"/>
      </colorScale>
    </cfRule>
  </conditionalFormatting>
  <conditionalFormatting sqref="AG473:AG629 AK586:AK629 AW473:AW629 BD474:BD629 E473:E585 Z473:Z629 AD473:AD629 P473:Q629">
    <cfRule type="expression" dxfId="350" priority="114">
      <formula>$N473="Reporte 2"</formula>
    </cfRule>
    <cfRule type="expression" dxfId="349" priority="115">
      <formula>$N473="Reporte 1"</formula>
    </cfRule>
    <cfRule type="expression" dxfId="348" priority="116">
      <formula>$N473="Informe 10"</formula>
    </cfRule>
    <cfRule type="expression" dxfId="347" priority="117">
      <formula>$N473="Informe 9"</formula>
    </cfRule>
    <cfRule type="expression" dxfId="346" priority="118">
      <formula>$N473="Informe 8"</formula>
    </cfRule>
    <cfRule type="expression" dxfId="345" priority="119">
      <formula>$N473="Informe 7"</formula>
    </cfRule>
    <cfRule type="expression" dxfId="344" priority="120">
      <formula>$N473="Informe 6"</formula>
    </cfRule>
    <cfRule type="expression" dxfId="343" priority="121">
      <formula>$N473="Informe 5"</formula>
    </cfRule>
    <cfRule type="expression" dxfId="342" priority="122">
      <formula>$N473="Informe 4"</formula>
    </cfRule>
    <cfRule type="expression" dxfId="341" priority="123">
      <formula>$N473="Informe 3"</formula>
    </cfRule>
    <cfRule type="expression" dxfId="340" priority="124">
      <formula>$N473="Informe 2"</formula>
    </cfRule>
    <cfRule type="expression" dxfId="339" priority="125">
      <formula>$N473="Informe 1"</formula>
    </cfRule>
    <cfRule type="expression" dxfId="338" priority="126">
      <formula>$N473="Gráfico 10"</formula>
    </cfRule>
    <cfRule type="expression" dxfId="337" priority="324">
      <formula>$N473="Gráfico 25"</formula>
    </cfRule>
    <cfRule type="expression" dxfId="336" priority="325">
      <formula>$N473="Gráfico 24"</formula>
    </cfRule>
    <cfRule type="expression" dxfId="335" priority="326">
      <formula>$N473="Gráfico 23"</formula>
    </cfRule>
    <cfRule type="expression" dxfId="334" priority="327">
      <formula>$N473="Gráfico 22"</formula>
    </cfRule>
    <cfRule type="expression" dxfId="333" priority="328">
      <formula>$N473="Gráfico 21"</formula>
    </cfRule>
    <cfRule type="expression" dxfId="332" priority="329">
      <formula>$N473="Gráfico 20"</formula>
    </cfRule>
    <cfRule type="expression" dxfId="331" priority="330">
      <formula>$N473="Gráfico 18"</formula>
    </cfRule>
    <cfRule type="expression" dxfId="330" priority="331">
      <formula>$N473="Gráfico 19"</formula>
    </cfRule>
    <cfRule type="expression" dxfId="329" priority="332">
      <formula>$N473="Gráfico 17"</formula>
    </cfRule>
    <cfRule type="expression" dxfId="328" priority="333">
      <formula>$N473="Gráfico 16"</formula>
    </cfRule>
    <cfRule type="expression" dxfId="327" priority="334">
      <formula>$N473="Gráfico 15"</formula>
    </cfRule>
    <cfRule type="expression" dxfId="326" priority="335">
      <formula>$N473="Gráfico 14"</formula>
    </cfRule>
    <cfRule type="expression" dxfId="325" priority="336">
      <formula>$N473="Gráfico 12"</formula>
    </cfRule>
    <cfRule type="expression" dxfId="324" priority="337">
      <formula>$N473="Gráfico 13"</formula>
    </cfRule>
    <cfRule type="expression" dxfId="323" priority="338">
      <formula>$N473="Gráfico 11"</formula>
    </cfRule>
    <cfRule type="expression" dxfId="322" priority="339">
      <formula>$N473="Gráfico 9"</formula>
    </cfRule>
    <cfRule type="expression" dxfId="321" priority="340">
      <formula>$N473="Gráfico 8"</formula>
    </cfRule>
    <cfRule type="expression" dxfId="320" priority="341">
      <formula>$N473="Gráfico 7"</formula>
    </cfRule>
    <cfRule type="expression" dxfId="319" priority="342">
      <formula>$N473="Gráfico 6"</formula>
    </cfRule>
    <cfRule type="expression" dxfId="318" priority="348">
      <formula>$N473="Gráfico 4"</formula>
    </cfRule>
    <cfRule type="expression" dxfId="317" priority="349">
      <formula>$N473="Gráfico 3"</formula>
    </cfRule>
    <cfRule type="expression" dxfId="316" priority="350">
      <formula>$N473="Gráfico 2"</formula>
    </cfRule>
    <cfRule type="expression" dxfId="315" priority="351">
      <formula>$N473="Gráfico 1"</formula>
    </cfRule>
    <cfRule type="expression" dxfId="314" priority="352">
      <formula>$N473="Gráfico 5"</formula>
    </cfRule>
  </conditionalFormatting>
  <conditionalFormatting sqref="AD474:AD584">
    <cfRule type="expression" dxfId="313" priority="343">
      <formula>$N474="Gráfico 4"</formula>
    </cfRule>
    <cfRule type="expression" dxfId="312" priority="344">
      <formula>$N474="Gráfico 3"</formula>
    </cfRule>
    <cfRule type="expression" dxfId="311" priority="345">
      <formula>$N474="Gráfico 2"</formula>
    </cfRule>
    <cfRule type="expression" dxfId="310" priority="346">
      <formula>$N474="Gráfico 1"</formula>
    </cfRule>
    <cfRule type="expression" dxfId="309" priority="347">
      <formula>$N474="Gráfico 5"</formula>
    </cfRule>
  </conditionalFormatting>
  <conditionalFormatting sqref="AK473:AK584">
    <cfRule type="expression" dxfId="308" priority="300">
      <formula>$N473="Gráfico 25"</formula>
    </cfRule>
    <cfRule type="expression" dxfId="307" priority="301">
      <formula>$N473="Gráfico 24"</formula>
    </cfRule>
    <cfRule type="expression" dxfId="306" priority="302">
      <formula>$N473="Gráfico 23"</formula>
    </cfRule>
    <cfRule type="expression" dxfId="305" priority="303">
      <formula>$N473="Gráfico 22"</formula>
    </cfRule>
    <cfRule type="expression" dxfId="304" priority="304">
      <formula>$N473="Gráfico 21"</formula>
    </cfRule>
    <cfRule type="expression" dxfId="303" priority="305">
      <formula>$N473="Gráfico 20"</formula>
    </cfRule>
    <cfRule type="expression" dxfId="302" priority="306">
      <formula>$N473="Gráfico 18"</formula>
    </cfRule>
    <cfRule type="expression" dxfId="301" priority="307">
      <formula>$N473="Gráfico 19"</formula>
    </cfRule>
    <cfRule type="expression" dxfId="300" priority="308">
      <formula>$N473="Gráfico 17"</formula>
    </cfRule>
    <cfRule type="expression" dxfId="299" priority="309">
      <formula>$N473="Gráfico 16"</formula>
    </cfRule>
    <cfRule type="expression" dxfId="298" priority="310">
      <formula>$N473="Gráfico 15"</formula>
    </cfRule>
    <cfRule type="expression" dxfId="297" priority="311">
      <formula>$N473="Gráfico 14"</formula>
    </cfRule>
    <cfRule type="expression" dxfId="296" priority="312">
      <formula>$N473="Gráfico 12"</formula>
    </cfRule>
    <cfRule type="expression" dxfId="295" priority="313">
      <formula>$N473="Gráfico 13"</formula>
    </cfRule>
    <cfRule type="expression" dxfId="294" priority="314">
      <formula>$N473="Gráfico 11"</formula>
    </cfRule>
    <cfRule type="expression" dxfId="293" priority="315">
      <formula>$N473="Gráfico 9"</formula>
    </cfRule>
    <cfRule type="expression" dxfId="292" priority="316">
      <formula>$N473="Gráfico 8"</formula>
    </cfRule>
    <cfRule type="expression" dxfId="291" priority="317">
      <formula>$N473="Gráfico 7"</formula>
    </cfRule>
    <cfRule type="expression" dxfId="290" priority="318">
      <formula>$N473="Gráfico 6"</formula>
    </cfRule>
    <cfRule type="expression" dxfId="289" priority="319">
      <formula>$N473="Gráfico 4"</formula>
    </cfRule>
    <cfRule type="expression" dxfId="288" priority="320">
      <formula>$N473="Gráfico 3"</formula>
    </cfRule>
    <cfRule type="expression" dxfId="287" priority="321">
      <formula>$N473="Gráfico 2"</formula>
    </cfRule>
    <cfRule type="expression" dxfId="286" priority="322">
      <formula>$N473="Gráfico 1"</formula>
    </cfRule>
    <cfRule type="expression" dxfId="285" priority="323">
      <formula>$N473="Gráfico 5"</formula>
    </cfRule>
  </conditionalFormatting>
  <conditionalFormatting sqref="AK585">
    <cfRule type="expression" dxfId="284" priority="276">
      <formula>$N585="Gráfico 25"</formula>
    </cfRule>
    <cfRule type="expression" dxfId="283" priority="277">
      <formula>$N585="Gráfico 24"</formula>
    </cfRule>
    <cfRule type="expression" dxfId="282" priority="278">
      <formula>$N585="Gráfico 23"</formula>
    </cfRule>
    <cfRule type="expression" dxfId="281" priority="279">
      <formula>$N585="Gráfico 22"</formula>
    </cfRule>
    <cfRule type="expression" dxfId="280" priority="280">
      <formula>$N585="Gráfico 21"</formula>
    </cfRule>
    <cfRule type="expression" dxfId="279" priority="281">
      <formula>$N585="Gráfico 20"</formula>
    </cfRule>
    <cfRule type="expression" dxfId="278" priority="282">
      <formula>$N585="Gráfico 18"</formula>
    </cfRule>
    <cfRule type="expression" dxfId="277" priority="283">
      <formula>$N585="Gráfico 19"</formula>
    </cfRule>
    <cfRule type="expression" dxfId="276" priority="284">
      <formula>$N585="Gráfico 17"</formula>
    </cfRule>
    <cfRule type="expression" dxfId="275" priority="285">
      <formula>$N585="Gráfico 16"</formula>
    </cfRule>
    <cfRule type="expression" dxfId="274" priority="286">
      <formula>$N585="Gráfico 15"</formula>
    </cfRule>
    <cfRule type="expression" dxfId="273" priority="287">
      <formula>$N585="Gráfico 14"</formula>
    </cfRule>
    <cfRule type="expression" dxfId="272" priority="288">
      <formula>$N585="Gráfico 12"</formula>
    </cfRule>
    <cfRule type="expression" dxfId="271" priority="289">
      <formula>$N585="Gráfico 13"</formula>
    </cfRule>
    <cfRule type="expression" dxfId="270" priority="290">
      <formula>$N585="Gráfico 11"</formula>
    </cfRule>
    <cfRule type="expression" dxfId="269" priority="291">
      <formula>$N585="Gráfico 9"</formula>
    </cfRule>
    <cfRule type="expression" dxfId="268" priority="292">
      <formula>$N585="Gráfico 8"</formula>
    </cfRule>
    <cfRule type="expression" dxfId="267" priority="293">
      <formula>$N585="Gráfico 7"</formula>
    </cfRule>
    <cfRule type="expression" dxfId="266" priority="294">
      <formula>$N585="Gráfico 6"</formula>
    </cfRule>
    <cfRule type="expression" dxfId="265" priority="295">
      <formula>$N585="Gráfico 4"</formula>
    </cfRule>
    <cfRule type="expression" dxfId="264" priority="296">
      <formula>$N585="Gráfico 3"</formula>
    </cfRule>
    <cfRule type="expression" dxfId="263" priority="297">
      <formula>$N585="Gráfico 2"</formula>
    </cfRule>
    <cfRule type="expression" dxfId="262" priority="298">
      <formula>$N585="Gráfico 1"</formula>
    </cfRule>
    <cfRule type="expression" dxfId="261" priority="299">
      <formula>$N585="Gráfico 5"</formula>
    </cfRule>
  </conditionalFormatting>
  <conditionalFormatting sqref="BD473">
    <cfRule type="expression" dxfId="260" priority="252">
      <formula>$N473="Gráfico 25"</formula>
    </cfRule>
    <cfRule type="expression" dxfId="259" priority="253">
      <formula>$N473="Gráfico 24"</formula>
    </cfRule>
    <cfRule type="expression" dxfId="258" priority="254">
      <formula>$N473="Gráfico 23"</formula>
    </cfRule>
    <cfRule type="expression" dxfId="257" priority="255">
      <formula>$N473="Gráfico 22"</formula>
    </cfRule>
    <cfRule type="expression" dxfId="256" priority="256">
      <formula>$N473="Gráfico 21"</formula>
    </cfRule>
    <cfRule type="expression" dxfId="255" priority="257">
      <formula>$N473="Gráfico 20"</formula>
    </cfRule>
    <cfRule type="expression" dxfId="254" priority="258">
      <formula>$N473="Gráfico 18"</formula>
    </cfRule>
    <cfRule type="expression" dxfId="253" priority="259">
      <formula>$N473="Gráfico 19"</formula>
    </cfRule>
    <cfRule type="expression" dxfId="252" priority="260">
      <formula>$N473="Gráfico 17"</formula>
    </cfRule>
    <cfRule type="expression" dxfId="251" priority="261">
      <formula>$N473="Gráfico 16"</formula>
    </cfRule>
    <cfRule type="expression" dxfId="250" priority="262">
      <formula>$N473="Gráfico 15"</formula>
    </cfRule>
    <cfRule type="expression" dxfId="249" priority="263">
      <formula>$N473="Gráfico 14"</formula>
    </cfRule>
    <cfRule type="expression" dxfId="248" priority="264">
      <formula>$N473="Gráfico 12"</formula>
    </cfRule>
    <cfRule type="expression" dxfId="247" priority="265">
      <formula>$N473="Gráfico 13"</formula>
    </cfRule>
    <cfRule type="expression" dxfId="246" priority="266">
      <formula>$N473="Gráfico 11"</formula>
    </cfRule>
    <cfRule type="expression" dxfId="245" priority="267">
      <formula>$N473="Gráfico 9"</formula>
    </cfRule>
    <cfRule type="expression" dxfId="244" priority="268">
      <formula>$N473="Gráfico 8"</formula>
    </cfRule>
    <cfRule type="expression" dxfId="243" priority="269">
      <formula>$N473="Gráfico 7"</formula>
    </cfRule>
    <cfRule type="expression" dxfId="242" priority="270">
      <formula>$N473="Gráfico 6"</formula>
    </cfRule>
    <cfRule type="expression" dxfId="241" priority="271">
      <formula>$N473="Gráfico 4"</formula>
    </cfRule>
    <cfRule type="expression" dxfId="240" priority="272">
      <formula>$N473="Gráfico 3"</formula>
    </cfRule>
    <cfRule type="expression" dxfId="239" priority="273">
      <formula>$N473="Gráfico 2"</formula>
    </cfRule>
    <cfRule type="expression" dxfId="238" priority="274">
      <formula>$N473="Gráfico 1"</formula>
    </cfRule>
    <cfRule type="expression" dxfId="237" priority="275">
      <formula>$N473="Gráfico 5"</formula>
    </cfRule>
  </conditionalFormatting>
  <conditionalFormatting sqref="Z585 AD585">
    <cfRule type="expression" dxfId="236" priority="223">
      <formula>$N585="Gráfico 25"</formula>
    </cfRule>
    <cfRule type="expression" dxfId="235" priority="224">
      <formula>$N585="Gráfico 24"</formula>
    </cfRule>
    <cfRule type="expression" dxfId="234" priority="225">
      <formula>$N585="Gráfico 23"</formula>
    </cfRule>
    <cfRule type="expression" dxfId="233" priority="226">
      <formula>$N585="Gráfico 22"</formula>
    </cfRule>
    <cfRule type="expression" dxfId="232" priority="227">
      <formula>$N585="Gráfico 21"</formula>
    </cfRule>
    <cfRule type="expression" dxfId="231" priority="228">
      <formula>$N585="Gráfico 20"</formula>
    </cfRule>
    <cfRule type="expression" dxfId="230" priority="229">
      <formula>$N585="Gráfico 18"</formula>
    </cfRule>
    <cfRule type="expression" dxfId="229" priority="230">
      <formula>$N585="Gráfico 19"</formula>
    </cfRule>
    <cfRule type="expression" dxfId="228" priority="231">
      <formula>$N585="Gráfico 17"</formula>
    </cfRule>
    <cfRule type="expression" dxfId="227" priority="232">
      <formula>$N585="Gráfico 16"</formula>
    </cfRule>
    <cfRule type="expression" dxfId="226" priority="233">
      <formula>$N585="Gráfico 15"</formula>
    </cfRule>
    <cfRule type="expression" dxfId="225" priority="234">
      <formula>$N585="Gráfico 14"</formula>
    </cfRule>
    <cfRule type="expression" dxfId="224" priority="235">
      <formula>$N585="Gráfico 12"</formula>
    </cfRule>
    <cfRule type="expression" dxfId="223" priority="236">
      <formula>$N585="Gráfico 13"</formula>
    </cfRule>
    <cfRule type="expression" dxfId="222" priority="237">
      <formula>$N585="Gráfico 11"</formula>
    </cfRule>
    <cfRule type="expression" dxfId="221" priority="238">
      <formula>$N585="Gráfico 9"</formula>
    </cfRule>
    <cfRule type="expression" dxfId="220" priority="239">
      <formula>$N585="Gráfico 8"</formula>
    </cfRule>
    <cfRule type="expression" dxfId="219" priority="240">
      <formula>$N585="Gráfico 7"</formula>
    </cfRule>
    <cfRule type="expression" dxfId="218" priority="241">
      <formula>$N585="Gráfico 6"</formula>
    </cfRule>
    <cfRule type="expression" dxfId="217" priority="247">
      <formula>$N585="Gráfico 4"</formula>
    </cfRule>
    <cfRule type="expression" dxfId="216" priority="248">
      <formula>$N585="Gráfico 3"</formula>
    </cfRule>
    <cfRule type="expression" dxfId="215" priority="249">
      <formula>$N585="Gráfico 2"</formula>
    </cfRule>
    <cfRule type="expression" dxfId="214" priority="250">
      <formula>$N585="Gráfico 1"</formula>
    </cfRule>
    <cfRule type="expression" dxfId="213" priority="251">
      <formula>$N585="Gráfico 5"</formula>
    </cfRule>
  </conditionalFormatting>
  <conditionalFormatting sqref="AD585">
    <cfRule type="expression" dxfId="212" priority="242">
      <formula>$N585="Gráfico 4"</formula>
    </cfRule>
    <cfRule type="expression" dxfId="211" priority="243">
      <formula>$N585="Gráfico 3"</formula>
    </cfRule>
    <cfRule type="expression" dxfId="210" priority="244">
      <formula>$N585="Gráfico 2"</formula>
    </cfRule>
    <cfRule type="expression" dxfId="209" priority="245">
      <formula>$N585="Gráfico 1"</formula>
    </cfRule>
    <cfRule type="expression" dxfId="208" priority="246">
      <formula>$N585="Gráfico 5"</formula>
    </cfRule>
  </conditionalFormatting>
  <conditionalFormatting sqref="AP473:AP629">
    <cfRule type="expression" dxfId="207" priority="199">
      <formula>$N473="Gráfico 25"</formula>
    </cfRule>
    <cfRule type="expression" dxfId="206" priority="200">
      <formula>$N473="Gráfico 24"</formula>
    </cfRule>
    <cfRule type="expression" dxfId="205" priority="201">
      <formula>$N473="Gráfico 23"</formula>
    </cfRule>
    <cfRule type="expression" dxfId="204" priority="202">
      <formula>$N473="Gráfico 22"</formula>
    </cfRule>
    <cfRule type="expression" dxfId="203" priority="203">
      <formula>$N473="Gráfico 21"</formula>
    </cfRule>
    <cfRule type="expression" dxfId="202" priority="204">
      <formula>$N473="Gráfico 20"</formula>
    </cfRule>
    <cfRule type="expression" dxfId="201" priority="205">
      <formula>$N473="Gráfico 18"</formula>
    </cfRule>
    <cfRule type="expression" dxfId="200" priority="206">
      <formula>$N473="Gráfico 19"</formula>
    </cfRule>
    <cfRule type="expression" dxfId="199" priority="207">
      <formula>$N473="Gráfico 17"</formula>
    </cfRule>
    <cfRule type="expression" dxfId="198" priority="208">
      <formula>$N473="Gráfico 16"</formula>
    </cfRule>
    <cfRule type="expression" dxfId="197" priority="209">
      <formula>$N473="Gráfico 15"</formula>
    </cfRule>
    <cfRule type="expression" dxfId="196" priority="210">
      <formula>$N473="Gráfico 14"</formula>
    </cfRule>
    <cfRule type="expression" dxfId="195" priority="211">
      <formula>$N473="Gráfico 12"</formula>
    </cfRule>
    <cfRule type="expression" dxfId="194" priority="212">
      <formula>$N473="Gráfico 13"</formula>
    </cfRule>
    <cfRule type="expression" dxfId="193" priority="213">
      <formula>$N473="Gráfico 11"</formula>
    </cfRule>
    <cfRule type="expression" dxfId="192" priority="214">
      <formula>$N473="Gráfico 9"</formula>
    </cfRule>
    <cfRule type="expression" dxfId="191" priority="215">
      <formula>$N473="Gráfico 8"</formula>
    </cfRule>
    <cfRule type="expression" dxfId="190" priority="216">
      <formula>$N473="Gráfico 7"</formula>
    </cfRule>
    <cfRule type="expression" dxfId="189" priority="217">
      <formula>$N473="Gráfico 6"</formula>
    </cfRule>
    <cfRule type="expression" dxfId="188" priority="218">
      <formula>$N473="Gráfico 4"</formula>
    </cfRule>
    <cfRule type="expression" dxfId="187" priority="219">
      <formula>$N473="Gráfico 3"</formula>
    </cfRule>
    <cfRule type="expression" dxfId="186" priority="220">
      <formula>$N473="Gráfico 2"</formula>
    </cfRule>
    <cfRule type="expression" dxfId="185" priority="221">
      <formula>$N473="Gráfico 1"</formula>
    </cfRule>
    <cfRule type="expression" dxfId="184" priority="222">
      <formula>$N473="Gráfico 5"</formula>
    </cfRule>
  </conditionalFormatting>
  <conditionalFormatting sqref="AJ473:AJ629">
    <cfRule type="expression" dxfId="183" priority="175">
      <formula>$N473="Gráfico 25"</formula>
    </cfRule>
    <cfRule type="expression" dxfId="182" priority="176">
      <formula>$N473="Gráfico 24"</formula>
    </cfRule>
    <cfRule type="expression" dxfId="181" priority="177">
      <formula>$N473="Gráfico 23"</formula>
    </cfRule>
    <cfRule type="expression" dxfId="180" priority="178">
      <formula>$N473="Gráfico 22"</formula>
    </cfRule>
    <cfRule type="expression" dxfId="179" priority="179">
      <formula>$N473="Gráfico 21"</formula>
    </cfRule>
    <cfRule type="expression" dxfId="178" priority="180">
      <formula>$N473="Gráfico 20"</formula>
    </cfRule>
    <cfRule type="expression" dxfId="177" priority="181">
      <formula>$N473="Gráfico 18"</formula>
    </cfRule>
    <cfRule type="expression" dxfId="176" priority="182">
      <formula>$N473="Gráfico 19"</formula>
    </cfRule>
    <cfRule type="expression" dxfId="175" priority="183">
      <formula>$N473="Gráfico 17"</formula>
    </cfRule>
    <cfRule type="expression" dxfId="174" priority="184">
      <formula>$N473="Gráfico 16"</formula>
    </cfRule>
    <cfRule type="expression" dxfId="173" priority="185">
      <formula>$N473="Gráfico 15"</formula>
    </cfRule>
    <cfRule type="expression" dxfId="172" priority="186">
      <formula>$N473="Gráfico 14"</formula>
    </cfRule>
    <cfRule type="expression" dxfId="171" priority="187">
      <formula>$N473="Gráfico 12"</formula>
    </cfRule>
    <cfRule type="expression" dxfId="170" priority="188">
      <formula>$N473="Gráfico 13"</formula>
    </cfRule>
    <cfRule type="expression" dxfId="169" priority="189">
      <formula>$N473="Gráfico 11"</formula>
    </cfRule>
    <cfRule type="expression" dxfId="168" priority="190">
      <formula>$N473="Gráfico 9"</formula>
    </cfRule>
    <cfRule type="expression" dxfId="167" priority="191">
      <formula>$N473="Gráfico 8"</formula>
    </cfRule>
    <cfRule type="expression" dxfId="166" priority="192">
      <formula>$N473="Gráfico 7"</formula>
    </cfRule>
    <cfRule type="expression" dxfId="165" priority="193">
      <formula>$N473="Gráfico 6"</formula>
    </cfRule>
    <cfRule type="expression" dxfId="164" priority="194">
      <formula>$N473="Gráfico 4"</formula>
    </cfRule>
    <cfRule type="expression" dxfId="163" priority="195">
      <formula>$N473="Gráfico 3"</formula>
    </cfRule>
    <cfRule type="expression" dxfId="162" priority="196">
      <formula>$N473="Gráfico 2"</formula>
    </cfRule>
    <cfRule type="expression" dxfId="161" priority="197">
      <formula>$N473="Gráfico 1"</formula>
    </cfRule>
    <cfRule type="expression" dxfId="160" priority="198">
      <formula>$N473="Gráfico 5"</formula>
    </cfRule>
  </conditionalFormatting>
  <conditionalFormatting sqref="AH473:AI629">
    <cfRule type="expression" dxfId="159" priority="151">
      <formula>$N473="Gráfico 25"</formula>
    </cfRule>
    <cfRule type="expression" dxfId="158" priority="152">
      <formula>$N473="Gráfico 24"</formula>
    </cfRule>
    <cfRule type="expression" dxfId="157" priority="153">
      <formula>$N473="Gráfico 23"</formula>
    </cfRule>
    <cfRule type="expression" dxfId="156" priority="154">
      <formula>$N473="Gráfico 22"</formula>
    </cfRule>
    <cfRule type="expression" dxfId="155" priority="155">
      <formula>$N473="Gráfico 21"</formula>
    </cfRule>
    <cfRule type="expression" dxfId="154" priority="156">
      <formula>$N473="Gráfico 20"</formula>
    </cfRule>
    <cfRule type="expression" dxfId="153" priority="157">
      <formula>$N473="Gráfico 18"</formula>
    </cfRule>
    <cfRule type="expression" dxfId="152" priority="158">
      <formula>$N473="Gráfico 19"</formula>
    </cfRule>
    <cfRule type="expression" dxfId="151" priority="159">
      <formula>$N473="Gráfico 17"</formula>
    </cfRule>
    <cfRule type="expression" dxfId="150" priority="160">
      <formula>$N473="Gráfico 16"</formula>
    </cfRule>
    <cfRule type="expression" dxfId="149" priority="161">
      <formula>$N473="Gráfico 15"</formula>
    </cfRule>
    <cfRule type="expression" dxfId="148" priority="162">
      <formula>$N473="Gráfico 14"</formula>
    </cfRule>
    <cfRule type="expression" dxfId="147" priority="163">
      <formula>$N473="Gráfico 12"</formula>
    </cfRule>
    <cfRule type="expression" dxfId="146" priority="164">
      <formula>$N473="Gráfico 13"</formula>
    </cfRule>
    <cfRule type="expression" dxfId="145" priority="165">
      <formula>$N473="Gráfico 11"</formula>
    </cfRule>
    <cfRule type="expression" dxfId="144" priority="166">
      <formula>$N473="Gráfico 9"</formula>
    </cfRule>
    <cfRule type="expression" dxfId="143" priority="167">
      <formula>$N473="Gráfico 8"</formula>
    </cfRule>
    <cfRule type="expression" dxfId="142" priority="168">
      <formula>$N473="Gráfico 7"</formula>
    </cfRule>
    <cfRule type="expression" dxfId="141" priority="169">
      <formula>$N473="Gráfico 6"</formula>
    </cfRule>
    <cfRule type="expression" dxfId="140" priority="170">
      <formula>$N473="Gráfico 4"</formula>
    </cfRule>
    <cfRule type="expression" dxfId="139" priority="171">
      <formula>$N473="Gráfico 3"</formula>
    </cfRule>
    <cfRule type="expression" dxfId="138" priority="172">
      <formula>$N473="Gráfico 2"</formula>
    </cfRule>
    <cfRule type="expression" dxfId="137" priority="173">
      <formula>$N473="Gráfico 1"</formula>
    </cfRule>
    <cfRule type="expression" dxfId="136" priority="174">
      <formula>$N473="Gráfico 5"</formula>
    </cfRule>
  </conditionalFormatting>
  <conditionalFormatting sqref="AL473:AL629">
    <cfRule type="expression" dxfId="135" priority="127">
      <formula>$N473="Gráfico 25"</formula>
    </cfRule>
    <cfRule type="expression" dxfId="134" priority="128">
      <formula>$N473="Gráfico 24"</formula>
    </cfRule>
    <cfRule type="expression" dxfId="133" priority="129">
      <formula>$N473="Gráfico 23"</formula>
    </cfRule>
    <cfRule type="expression" dxfId="132" priority="130">
      <formula>$N473="Gráfico 22"</formula>
    </cfRule>
    <cfRule type="expression" dxfId="131" priority="131">
      <formula>$N473="Gráfico 21"</formula>
    </cfRule>
    <cfRule type="expression" dxfId="130" priority="132">
      <formula>$N473="Gráfico 20"</formula>
    </cfRule>
    <cfRule type="expression" dxfId="129" priority="133">
      <formula>$N473="Gráfico 18"</formula>
    </cfRule>
    <cfRule type="expression" dxfId="128" priority="134">
      <formula>$N473="Gráfico 19"</formula>
    </cfRule>
    <cfRule type="expression" dxfId="127" priority="135">
      <formula>$N473="Gráfico 17"</formula>
    </cfRule>
    <cfRule type="expression" dxfId="126" priority="136">
      <formula>$N473="Gráfico 16"</formula>
    </cfRule>
    <cfRule type="expression" dxfId="125" priority="137">
      <formula>$N473="Gráfico 15"</formula>
    </cfRule>
    <cfRule type="expression" dxfId="124" priority="138">
      <formula>$N473="Gráfico 14"</formula>
    </cfRule>
    <cfRule type="expression" dxfId="123" priority="139">
      <formula>$N473="Gráfico 12"</formula>
    </cfRule>
    <cfRule type="expression" dxfId="122" priority="140">
      <formula>$N473="Gráfico 13"</formula>
    </cfRule>
    <cfRule type="expression" dxfId="121" priority="141">
      <formula>$N473="Gráfico 11"</formula>
    </cfRule>
    <cfRule type="expression" dxfId="120" priority="142">
      <formula>$N473="Gráfico 9"</formula>
    </cfRule>
    <cfRule type="expression" dxfId="119" priority="143">
      <formula>$N473="Gráfico 8"</formula>
    </cfRule>
    <cfRule type="expression" dxfId="118" priority="144">
      <formula>$N473="Gráfico 7"</formula>
    </cfRule>
    <cfRule type="expression" dxfId="117" priority="145">
      <formula>$N473="Gráfico 6"</formula>
    </cfRule>
    <cfRule type="expression" dxfId="116" priority="146">
      <formula>$N473="Gráfico 4"</formula>
    </cfRule>
    <cfRule type="expression" dxfId="115" priority="147">
      <formula>$N473="Gráfico 3"</formula>
    </cfRule>
    <cfRule type="expression" dxfId="114" priority="148">
      <formula>$N473="Gráfico 2"</formula>
    </cfRule>
    <cfRule type="expression" dxfId="113" priority="149">
      <formula>$N473="Gráfico 1"</formula>
    </cfRule>
    <cfRule type="expression" dxfId="112" priority="150">
      <formula>$N473="Gráfico 5"</formula>
    </cfRule>
  </conditionalFormatting>
  <conditionalFormatting sqref="E586:E628">
    <cfRule type="expression" dxfId="111" priority="77">
      <formula>$N586="Reporte 2"</formula>
    </cfRule>
    <cfRule type="expression" dxfId="110" priority="78">
      <formula>$N586="Reporte 1"</formula>
    </cfRule>
    <cfRule type="expression" dxfId="109" priority="79">
      <formula>$N586="Informe 10"</formula>
    </cfRule>
    <cfRule type="expression" dxfId="108" priority="80">
      <formula>$N586="Informe 9"</formula>
    </cfRule>
    <cfRule type="expression" dxfId="107" priority="81">
      <formula>$N586="Informe 8"</formula>
    </cfRule>
    <cfRule type="expression" dxfId="106" priority="82">
      <formula>$N586="Informe 7"</formula>
    </cfRule>
    <cfRule type="expression" dxfId="105" priority="83">
      <formula>$N586="Informe 6"</formula>
    </cfRule>
    <cfRule type="expression" dxfId="104" priority="84">
      <formula>$N586="Informe 5"</formula>
    </cfRule>
    <cfRule type="expression" dxfId="103" priority="85">
      <formula>$N586="Informe 4"</formula>
    </cfRule>
    <cfRule type="expression" dxfId="102" priority="86">
      <formula>$N586="Informe 3"</formula>
    </cfRule>
    <cfRule type="expression" dxfId="101" priority="87">
      <formula>$N586="Informe 2"</formula>
    </cfRule>
    <cfRule type="expression" dxfId="100" priority="88">
      <formula>$N586="Informe 1"</formula>
    </cfRule>
    <cfRule type="expression" dxfId="99" priority="89">
      <formula>$N586="Gráfico 10"</formula>
    </cfRule>
    <cfRule type="expression" dxfId="98" priority="90">
      <formula>$N586="Gráfico 25"</formula>
    </cfRule>
    <cfRule type="expression" dxfId="97" priority="91">
      <formula>$N586="Gráfico 24"</formula>
    </cfRule>
    <cfRule type="expression" dxfId="96" priority="92">
      <formula>$N586="Gráfico 23"</formula>
    </cfRule>
    <cfRule type="expression" dxfId="95" priority="93">
      <formula>$N586="Gráfico 22"</formula>
    </cfRule>
    <cfRule type="expression" dxfId="94" priority="94">
      <formula>$N586="Gráfico 21"</formula>
    </cfRule>
    <cfRule type="expression" dxfId="93" priority="95">
      <formula>$N586="Gráfico 20"</formula>
    </cfRule>
    <cfRule type="expression" dxfId="92" priority="96">
      <formula>$N586="Gráfico 18"</formula>
    </cfRule>
    <cfRule type="expression" dxfId="91" priority="97">
      <formula>$N586="Gráfico 19"</formula>
    </cfRule>
    <cfRule type="expression" dxfId="90" priority="98">
      <formula>$N586="Gráfico 17"</formula>
    </cfRule>
    <cfRule type="expression" dxfId="89" priority="99">
      <formula>$N586="Gráfico 16"</formula>
    </cfRule>
    <cfRule type="expression" dxfId="88" priority="100">
      <formula>$N586="Gráfico 15"</formula>
    </cfRule>
    <cfRule type="expression" dxfId="87" priority="101">
      <formula>$N586="Gráfico 14"</formula>
    </cfRule>
    <cfRule type="expression" dxfId="86" priority="102">
      <formula>$N586="Gráfico 12"</formula>
    </cfRule>
    <cfRule type="expression" dxfId="85" priority="103">
      <formula>$N586="Gráfico 13"</formula>
    </cfRule>
    <cfRule type="expression" dxfId="84" priority="104">
      <formula>$N586="Gráfico 11"</formula>
    </cfRule>
    <cfRule type="expression" dxfId="83" priority="105">
      <formula>$N586="Gráfico 9"</formula>
    </cfRule>
    <cfRule type="expression" dxfId="82" priority="106">
      <formula>$N586="Gráfico 8"</formula>
    </cfRule>
    <cfRule type="expression" dxfId="81" priority="107">
      <formula>$N586="Gráfico 7"</formula>
    </cfRule>
    <cfRule type="expression" dxfId="80" priority="108">
      <formula>$N586="Gráfico 6"</formula>
    </cfRule>
    <cfRule type="expression" dxfId="79" priority="109">
      <formula>$N586="Gráfico 4"</formula>
    </cfRule>
    <cfRule type="expression" dxfId="78" priority="110">
      <formula>$N586="Gráfico 3"</formula>
    </cfRule>
    <cfRule type="expression" dxfId="77" priority="111">
      <formula>$N586="Gráfico 2"</formula>
    </cfRule>
    <cfRule type="expression" dxfId="76" priority="112">
      <formula>$N586="Gráfico 1"</formula>
    </cfRule>
    <cfRule type="expression" dxfId="75" priority="113">
      <formula>$N586="Gráfico 5"</formula>
    </cfRule>
  </conditionalFormatting>
  <conditionalFormatting sqref="E629">
    <cfRule type="containsText" dxfId="74" priority="67" operator="containsText" text="Gráfico 9">
      <formula>NOT(ISERROR(SEARCH("Gráfico 9",E629)))</formula>
    </cfRule>
    <cfRule type="containsText" dxfId="73" priority="68" operator="containsText" text="Gráfico 8">
      <formula>NOT(ISERROR(SEARCH("Gráfico 8",E629)))</formula>
    </cfRule>
    <cfRule type="containsText" dxfId="72" priority="69" operator="containsText" text="Gráfico 7">
      <formula>NOT(ISERROR(SEARCH("Gráfico 7",E629)))</formula>
    </cfRule>
    <cfRule type="containsText" dxfId="71" priority="70" operator="containsText" text="Gráfico 6">
      <formula>NOT(ISERROR(SEARCH("Gráfico 6",E629)))</formula>
    </cfRule>
    <cfRule type="containsText" dxfId="70" priority="71" operator="containsText" text="Gráfico 5">
      <formula>NOT(ISERROR(SEARCH("Gráfico 5",E629)))</formula>
    </cfRule>
    <cfRule type="containsText" dxfId="69" priority="72" operator="containsText" text="Gráfico 4">
      <formula>NOT(ISERROR(SEARCH("Gráfico 4",E629)))</formula>
    </cfRule>
    <cfRule type="containsText" dxfId="68" priority="73" operator="containsText" text="Gráfico 3">
      <formula>NOT(ISERROR(SEARCH("Gráfico 3",E629)))</formula>
    </cfRule>
    <cfRule type="containsText" dxfId="67" priority="74" operator="containsText" text="Gráfico 2">
      <formula>NOT(ISERROR(SEARCH("Gráfico 2",E629)))</formula>
    </cfRule>
    <cfRule type="containsText" dxfId="66" priority="75" operator="containsText" text="Gráfico 1">
      <formula>NOT(ISERROR(SEARCH("Gráfico 1",E629)))</formula>
    </cfRule>
    <cfRule type="colorScale" priority="76">
      <colorScale>
        <cfvo type="min"/>
        <cfvo type="percentile" val="50"/>
        <cfvo type="max"/>
        <color rgb="FFF8696B"/>
        <color rgb="FFFFEB84"/>
        <color rgb="FF63BE7B"/>
      </colorScale>
    </cfRule>
  </conditionalFormatting>
  <conditionalFormatting sqref="E629">
    <cfRule type="expression" dxfId="65" priority="30">
      <formula>$N629="Reporte 2"</formula>
    </cfRule>
    <cfRule type="expression" dxfId="64" priority="31">
      <formula>$N629="Reporte 1"</formula>
    </cfRule>
    <cfRule type="expression" dxfId="63" priority="32">
      <formula>$N629="Informe 10"</formula>
    </cfRule>
    <cfRule type="expression" dxfId="62" priority="33">
      <formula>$N629="Informe 9"</formula>
    </cfRule>
    <cfRule type="expression" dxfId="61" priority="34">
      <formula>$N629="Informe 8"</formula>
    </cfRule>
    <cfRule type="expression" dxfId="60" priority="35">
      <formula>$N629="Informe 7"</formula>
    </cfRule>
    <cfRule type="expression" dxfId="59" priority="36">
      <formula>$N629="Informe 6"</formula>
    </cfRule>
    <cfRule type="expression" dxfId="58" priority="37">
      <formula>$N629="Informe 5"</formula>
    </cfRule>
    <cfRule type="expression" dxfId="57" priority="38">
      <formula>$N629="Informe 4"</formula>
    </cfRule>
    <cfRule type="expression" dxfId="56" priority="39">
      <formula>$N629="Informe 3"</formula>
    </cfRule>
    <cfRule type="expression" dxfId="55" priority="40">
      <formula>$N629="Informe 2"</formula>
    </cfRule>
    <cfRule type="expression" dxfId="54" priority="41">
      <formula>$N629="Informe 1"</formula>
    </cfRule>
    <cfRule type="expression" dxfId="53" priority="42">
      <formula>$N629="Gráfico 10"</formula>
    </cfRule>
    <cfRule type="expression" dxfId="52" priority="43">
      <formula>$N629="Gráfico 25"</formula>
    </cfRule>
    <cfRule type="expression" dxfId="51" priority="44">
      <formula>$N629="Gráfico 24"</formula>
    </cfRule>
    <cfRule type="expression" dxfId="50" priority="45">
      <formula>$N629="Gráfico 23"</formula>
    </cfRule>
    <cfRule type="expression" dxfId="49" priority="46">
      <formula>$N629="Gráfico 22"</formula>
    </cfRule>
    <cfRule type="expression" dxfId="48" priority="47">
      <formula>$N629="Gráfico 21"</formula>
    </cfRule>
    <cfRule type="expression" dxfId="47" priority="48">
      <formula>$N629="Gráfico 20"</formula>
    </cfRule>
    <cfRule type="expression" dxfId="46" priority="49">
      <formula>$N629="Gráfico 18"</formula>
    </cfRule>
    <cfRule type="expression" dxfId="45" priority="50">
      <formula>$N629="Gráfico 19"</formula>
    </cfRule>
    <cfRule type="expression" dxfId="44" priority="51">
      <formula>$N629="Gráfico 17"</formula>
    </cfRule>
    <cfRule type="expression" dxfId="43" priority="52">
      <formula>$N629="Gráfico 16"</formula>
    </cfRule>
    <cfRule type="expression" dxfId="42" priority="53">
      <formula>$N629="Gráfico 15"</formula>
    </cfRule>
    <cfRule type="expression" dxfId="41" priority="54">
      <formula>$N629="Gráfico 14"</formula>
    </cfRule>
    <cfRule type="expression" dxfId="40" priority="55">
      <formula>$N629="Gráfico 12"</formula>
    </cfRule>
    <cfRule type="expression" dxfId="39" priority="56">
      <formula>$N629="Gráfico 13"</formula>
    </cfRule>
    <cfRule type="expression" dxfId="38" priority="57">
      <formula>$N629="Gráfico 11"</formula>
    </cfRule>
    <cfRule type="expression" dxfId="37" priority="58">
      <formula>$N629="Gráfico 9"</formula>
    </cfRule>
    <cfRule type="expression" dxfId="36" priority="59">
      <formula>$N629="Gráfico 8"</formula>
    </cfRule>
    <cfRule type="expression" dxfId="35" priority="60">
      <formula>$N629="Gráfico 7"</formula>
    </cfRule>
    <cfRule type="expression" dxfId="34" priority="61">
      <formula>$N629="Gráfico 6"</formula>
    </cfRule>
    <cfRule type="expression" dxfId="33" priority="62">
      <formula>$N629="Gráfico 4"</formula>
    </cfRule>
    <cfRule type="expression" dxfId="32" priority="63">
      <formula>$N629="Gráfico 3"</formula>
    </cfRule>
    <cfRule type="expression" dxfId="31" priority="64">
      <formula>$N629="Gráfico 2"</formula>
    </cfRule>
    <cfRule type="expression" dxfId="30" priority="65">
      <formula>$N629="Gráfico 1"</formula>
    </cfRule>
    <cfRule type="expression" dxfId="29" priority="66">
      <formula>$N629="Gráfico 5"</formula>
    </cfRule>
  </conditionalFormatting>
  <conditionalFormatting sqref="Z586:Z629 AD586:AD629">
    <cfRule type="expression" dxfId="28" priority="1">
      <formula>$N586="Gráfico 25"</formula>
    </cfRule>
    <cfRule type="expression" dxfId="27" priority="2">
      <formula>$N586="Gráfico 24"</formula>
    </cfRule>
    <cfRule type="expression" dxfId="26" priority="3">
      <formula>$N586="Gráfico 23"</formula>
    </cfRule>
    <cfRule type="expression" dxfId="25" priority="4">
      <formula>$N586="Gráfico 22"</formula>
    </cfRule>
    <cfRule type="expression" dxfId="24" priority="5">
      <formula>$N586="Gráfico 21"</formula>
    </cfRule>
    <cfRule type="expression" dxfId="23" priority="6">
      <formula>$N586="Gráfico 20"</formula>
    </cfRule>
    <cfRule type="expression" dxfId="22" priority="7">
      <formula>$N586="Gráfico 18"</formula>
    </cfRule>
    <cfRule type="expression" dxfId="21" priority="8">
      <formula>$N586="Gráfico 19"</formula>
    </cfRule>
    <cfRule type="expression" dxfId="20" priority="9">
      <formula>$N586="Gráfico 17"</formula>
    </cfRule>
    <cfRule type="expression" dxfId="19" priority="10">
      <formula>$N586="Gráfico 16"</formula>
    </cfRule>
    <cfRule type="expression" dxfId="18" priority="11">
      <formula>$N586="Gráfico 15"</formula>
    </cfRule>
    <cfRule type="expression" dxfId="17" priority="12">
      <formula>$N586="Gráfico 14"</formula>
    </cfRule>
    <cfRule type="expression" dxfId="16" priority="13">
      <formula>$N586="Gráfico 12"</formula>
    </cfRule>
    <cfRule type="expression" dxfId="15" priority="14">
      <formula>$N586="Gráfico 13"</formula>
    </cfRule>
    <cfRule type="expression" dxfId="14" priority="15">
      <formula>$N586="Gráfico 11"</formula>
    </cfRule>
    <cfRule type="expression" dxfId="13" priority="16">
      <formula>$N586="Gráfico 9"</formula>
    </cfRule>
    <cfRule type="expression" dxfId="12" priority="17">
      <formula>$N586="Gráfico 8"</formula>
    </cfRule>
    <cfRule type="expression" dxfId="11" priority="18">
      <formula>$N586="Gráfico 7"</formula>
    </cfRule>
    <cfRule type="expression" dxfId="10" priority="19">
      <formula>$N586="Gráfico 6"</formula>
    </cfRule>
    <cfRule type="expression" dxfId="9" priority="25">
      <formula>$N586="Gráfico 4"</formula>
    </cfRule>
    <cfRule type="expression" dxfId="8" priority="26">
      <formula>$N586="Gráfico 3"</formula>
    </cfRule>
    <cfRule type="expression" dxfId="7" priority="27">
      <formula>$N586="Gráfico 2"</formula>
    </cfRule>
    <cfRule type="expression" dxfId="6" priority="28">
      <formula>$N586="Gráfico 1"</formula>
    </cfRule>
    <cfRule type="expression" dxfId="5" priority="29">
      <formula>$N586="Gráfico 5"</formula>
    </cfRule>
  </conditionalFormatting>
  <conditionalFormatting sqref="AD586:AD629">
    <cfRule type="expression" dxfId="4" priority="20">
      <formula>$N586="Gráfico 4"</formula>
    </cfRule>
    <cfRule type="expression" dxfId="3" priority="21">
      <formula>$N586="Gráfico 3"</formula>
    </cfRule>
    <cfRule type="expression" dxfId="2" priority="22">
      <formula>$N586="Gráfico 2"</formula>
    </cfRule>
    <cfRule type="expression" dxfId="1" priority="23">
      <formula>$N586="Gráfico 1"</formula>
    </cfRule>
    <cfRule type="expression" dxfId="0" priority="24">
      <formula>$N586="Gráfico 5"</formula>
    </cfRule>
  </conditionalFormatting>
  <hyperlinks>
    <hyperlink ref="AA2" r:id="rId1" xr:uid="{B2B90BE4-E9E8-4FDF-ABE0-C75B3686CE23}"/>
    <hyperlink ref="AA3" r:id="rId2" xr:uid="{5E255FC0-F58D-49C6-8B3F-2B505025024D}"/>
    <hyperlink ref="AA4" r:id="rId3" xr:uid="{4F003E0F-7B29-4246-9CE8-C1A107E1124A}"/>
    <hyperlink ref="AA5" r:id="rId4" xr:uid="{1D67A448-8CDE-4382-91BF-D7F5D850DBEC}"/>
    <hyperlink ref="AA6" r:id="rId5" xr:uid="{F1E6EF50-7ABA-4097-B46D-861B7666EB90}"/>
    <hyperlink ref="AA7" r:id="rId6" xr:uid="{A567D86F-EAAD-4378-BB8A-B4531FA70E71}"/>
    <hyperlink ref="AA8" r:id="rId7" xr:uid="{1C97FC47-50FB-47AC-AF11-C82671C00925}"/>
    <hyperlink ref="AA9" r:id="rId8" xr:uid="{E6A57441-69D7-4248-939E-A96FD76B324E}"/>
    <hyperlink ref="AA10" r:id="rId9" xr:uid="{D132FFE1-D15A-4DC7-9269-B4FC867926BE}"/>
    <hyperlink ref="AA11" r:id="rId10" xr:uid="{3E096171-671F-4ACA-8577-82E277BBC41A}"/>
    <hyperlink ref="AA12" r:id="rId11" xr:uid="{77A42B2D-E70C-446C-99EC-C01E16C1ED3C}"/>
    <hyperlink ref="AA13" r:id="rId12" xr:uid="{5C6AF4C3-5325-4702-A299-44EB3C8444D6}"/>
    <hyperlink ref="AA14" r:id="rId13" xr:uid="{956FF619-88EE-43D5-8214-AC38E358CE69}"/>
    <hyperlink ref="AA41" r:id="rId14" xr:uid="{B4CB6E06-4C4C-420E-AC32-6E4663A3B764}"/>
    <hyperlink ref="AA42" r:id="rId15" xr:uid="{24CD4EF8-DBF2-4F96-878B-DB94FF910FE4}"/>
    <hyperlink ref="AA43" r:id="rId16" xr:uid="{6849DC40-A90C-44C6-A7F7-C6661B66731F}"/>
    <hyperlink ref="AA44" r:id="rId17" xr:uid="{4ED89835-D111-4183-AB92-E631EC451416}"/>
    <hyperlink ref="AA45" r:id="rId18" xr:uid="{12B0A0F6-9274-4FD5-82BF-1E5D5F3D2551}"/>
    <hyperlink ref="AA46" r:id="rId19" xr:uid="{99465825-5058-4399-8320-39724739BD49}"/>
    <hyperlink ref="AA47" r:id="rId20" xr:uid="{BA16A7F0-EB88-42F8-9C58-E0E321CEF477}"/>
    <hyperlink ref="AA48" r:id="rId21" xr:uid="{0397A083-4CD6-43CA-B748-F20CB34CD494}"/>
    <hyperlink ref="AA49" r:id="rId22" xr:uid="{CBB7B3C9-9CC6-4B7E-AF0D-F51F737F5B31}"/>
    <hyperlink ref="AA50" r:id="rId23" xr:uid="{B10EABA6-A874-4687-98DB-EF71AF129BCA}"/>
    <hyperlink ref="AA51" r:id="rId24" xr:uid="{86F3759A-A520-4991-B0C1-73DA19F0DEC2}"/>
    <hyperlink ref="AA52" r:id="rId25" xr:uid="{299A5328-DD50-4EDB-9CB2-C5EF41EEE370}"/>
    <hyperlink ref="AA53" r:id="rId26" xr:uid="{EE34888A-BFB1-4D17-9D48-6F5F59FC37B6}"/>
    <hyperlink ref="AA28" r:id="rId27" xr:uid="{7E1903D8-02B5-4E84-8F48-9F6CB0F3DEFC}"/>
    <hyperlink ref="AA29" r:id="rId28" xr:uid="{182923C6-E02F-4E78-A961-D4DEAEBB75FE}"/>
    <hyperlink ref="AA30" r:id="rId29" xr:uid="{D8309BE1-B69E-4985-AACB-8D75D2006F56}"/>
    <hyperlink ref="AA31" r:id="rId30" xr:uid="{30EA74F0-FB65-432E-AF6D-C7DED0AA176F}"/>
    <hyperlink ref="AA32" r:id="rId31" xr:uid="{BBE5CA19-74F9-45A9-B898-34F932B153F8}"/>
    <hyperlink ref="AA33" r:id="rId32" xr:uid="{49B3EB18-EB86-4628-ACB2-DAA84D181790}"/>
    <hyperlink ref="AA34" r:id="rId33" xr:uid="{080675E4-FB84-4D7B-A9AF-70B07BAE19C5}"/>
    <hyperlink ref="AA35" r:id="rId34" xr:uid="{6F53727C-FBC0-4BCB-A216-5235C54150E5}"/>
    <hyperlink ref="AA36" r:id="rId35" xr:uid="{A496BE3F-C191-47C2-9758-64F857F3C221}"/>
    <hyperlink ref="AA37" r:id="rId36" xr:uid="{F7CB4F3E-06DA-4728-98C6-FB9387D524D8}"/>
    <hyperlink ref="AA38" r:id="rId37" xr:uid="{BB7643A9-74B2-4082-9CED-F76402DEF725}"/>
    <hyperlink ref="AA39" r:id="rId38" xr:uid="{EBB685FE-F528-4963-B2BF-6487ACECC890}"/>
    <hyperlink ref="AA40" r:id="rId39" xr:uid="{D9575A3F-4C15-4AB6-9896-D7027430A2C8}"/>
    <hyperlink ref="AA15" r:id="rId40" xr:uid="{1724B8EB-37DE-4550-A973-65241EB68D48}"/>
    <hyperlink ref="AA16" r:id="rId41" xr:uid="{8CE5BCC6-EE4C-4B67-8621-6F0732258494}"/>
    <hyperlink ref="AA17" r:id="rId42" xr:uid="{1BDC592E-5A56-407C-90C1-FD3CDCA50D07}"/>
    <hyperlink ref="AA18" r:id="rId43" xr:uid="{BC78D70F-A69E-4D57-B2A2-C06C67844A35}"/>
    <hyperlink ref="AA19" r:id="rId44" xr:uid="{7EB90554-CC5C-4511-90CC-AFF1EB7092E9}"/>
    <hyperlink ref="AA20" r:id="rId45" xr:uid="{B2C9F81B-2D2A-423E-B34A-EFD6E947FC28}"/>
    <hyperlink ref="AA21" r:id="rId46" xr:uid="{B58BF3D0-BDC6-4F0C-BEDB-F8FE4159AE56}"/>
    <hyperlink ref="AA22" r:id="rId47" xr:uid="{6739D522-8B12-42E1-8D83-8C60502E0398}"/>
    <hyperlink ref="AA23" r:id="rId48" xr:uid="{502F569B-8F70-4EB2-B6DC-14F84D8E2ADB}"/>
    <hyperlink ref="AA24" r:id="rId49" xr:uid="{D62A0521-D125-4DC3-9B54-BE22C1E3320E}"/>
    <hyperlink ref="AA25" r:id="rId50" xr:uid="{DB5F0961-4F79-47D2-B1B8-4ECB4EE98910}"/>
    <hyperlink ref="AA26" r:id="rId51" xr:uid="{93776E2B-63C5-4A7A-9027-FFF52FA21C5B}"/>
    <hyperlink ref="AA27" r:id="rId52" xr:uid="{F1AB49DD-B792-432F-A3D9-BDFE8D001352}"/>
    <hyperlink ref="AA54" r:id="rId53" xr:uid="{DDE07504-BF9E-4B45-857F-236F920E9B1C}"/>
    <hyperlink ref="AA55" r:id="rId54" xr:uid="{8784C323-338C-40EF-95E5-2CC291408233}"/>
    <hyperlink ref="AA56" r:id="rId55" xr:uid="{53D41416-0BC6-4DBA-815C-BA4DCDF66956}"/>
    <hyperlink ref="AA57" r:id="rId56" xr:uid="{65DA46CC-80A4-4EC0-B9A0-103D9893792B}"/>
    <hyperlink ref="AA58" r:id="rId57" xr:uid="{70CAE480-5004-4C10-BDB4-68708BDD6667}"/>
    <hyperlink ref="AA59" r:id="rId58" xr:uid="{A52BB8A1-AD9E-48BB-B526-98CFD88224B6}"/>
    <hyperlink ref="AA60" r:id="rId59" xr:uid="{ED4F18AE-3BAB-4D7A-B8A2-796AC318F4E7}"/>
    <hyperlink ref="AA83" r:id="rId60" xr:uid="{7CDDE22B-A692-44E3-8E89-6DA01A5AF3F4}"/>
    <hyperlink ref="AA84" r:id="rId61" xr:uid="{15D35136-B76F-46A2-B196-780C379EDD44}"/>
    <hyperlink ref="AA85" r:id="rId62" xr:uid="{6743CF37-BA4D-4B20-98FC-5AF9260DFF39}"/>
    <hyperlink ref="AA86" r:id="rId63" xr:uid="{908F9871-9D2B-462F-90BD-60FFD4BFF92A}"/>
    <hyperlink ref="AA87" r:id="rId64" xr:uid="{9732C36B-D203-4A27-BFE5-8A98BFBD79D5}"/>
    <hyperlink ref="AA88" r:id="rId65" xr:uid="{1EADE9EA-4405-460D-A9ED-C7A36995D18E}"/>
    <hyperlink ref="AA89" r:id="rId66" xr:uid="{71C5BE24-51E8-471C-AA5D-46CB103AC3AF}"/>
    <hyperlink ref="AA61" r:id="rId67" xr:uid="{85B318EC-C4CF-418F-BC97-A6C062748966}"/>
    <hyperlink ref="AA62" r:id="rId68" xr:uid="{39758176-3539-4CCB-BAD8-03327472DE9F}"/>
    <hyperlink ref="AA63" r:id="rId69" xr:uid="{7375CAF7-DB6E-4AFA-BAA3-D2DC7A4EE76A}"/>
    <hyperlink ref="AA64" r:id="rId70" xr:uid="{74C807B2-3BA3-4F5B-ACDF-B8A3A05F42A0}"/>
    <hyperlink ref="AA65" r:id="rId71" xr:uid="{16F88E29-C53E-47AC-8982-217A5B0825A1}"/>
    <hyperlink ref="AA66" r:id="rId72" xr:uid="{779E451E-21E0-4113-B45B-9F483267E1CD}"/>
    <hyperlink ref="AA67" r:id="rId73" xr:uid="{0A57C1DB-A791-4178-951C-F84A946E14F9}"/>
    <hyperlink ref="AA68" r:id="rId74" xr:uid="{739A10C7-9259-42A4-A0F5-D6EE3664E92B}"/>
    <hyperlink ref="AA69" r:id="rId75" xr:uid="{7C96DF79-CA2C-40C5-996C-594707ABDF17}"/>
    <hyperlink ref="AA70" r:id="rId76" xr:uid="{85E0C1B9-23F7-438A-916A-9687F7D2EAB6}"/>
    <hyperlink ref="AA71" r:id="rId77" xr:uid="{AAF87D39-D5E4-46F6-9FAF-E4E27196BA42}"/>
    <hyperlink ref="AA72" r:id="rId78" xr:uid="{4E5CEB04-F30D-452E-BC7E-848BB60A9F55}"/>
    <hyperlink ref="AA73" r:id="rId79" xr:uid="{EA77478F-8F9E-4AD8-9DDF-96EEC7356F85}"/>
    <hyperlink ref="AA74" r:id="rId80" xr:uid="{A4CBB70E-A651-4859-8D75-8FFDA24ECF01}"/>
    <hyperlink ref="AA75" r:id="rId81" xr:uid="{21C84411-42F1-4BCB-9F16-CC0A306A3DC7}"/>
    <hyperlink ref="AA76" r:id="rId82" xr:uid="{147C41AA-8460-46A5-86C9-68D6C3967BB3}"/>
    <hyperlink ref="AA77" r:id="rId83" xr:uid="{14251138-0A41-4BC3-A525-3E433ACE48D3}"/>
    <hyperlink ref="AA78" r:id="rId84" xr:uid="{10441364-DF20-466C-A974-A768EC672122}"/>
    <hyperlink ref="AA79" r:id="rId85" xr:uid="{AC4C5BD0-E32C-443A-A3BB-4B421B4889C0}"/>
    <hyperlink ref="AA80" r:id="rId86" xr:uid="{A3947B5C-F0D5-44B5-A599-205B5268EA90}"/>
    <hyperlink ref="AA81" r:id="rId87" xr:uid="{11A8EEBC-8F5F-4DD0-8A77-37E12F87D359}"/>
    <hyperlink ref="AA82" r:id="rId88" xr:uid="{C501B9C3-0328-4CB3-920D-AC1BE2659A1D}"/>
    <hyperlink ref="AA90" r:id="rId89" xr:uid="{E99A1517-CB5E-4AE9-AEB5-CD04029F8253}"/>
    <hyperlink ref="AA91" r:id="rId90" xr:uid="{0F8E1C7B-360A-4859-A2D8-3C7FE7C2B12A}"/>
    <hyperlink ref="AA92" r:id="rId91" xr:uid="{5CBAE6E5-45AD-4AD4-96AA-33FA1610A5E5}"/>
    <hyperlink ref="AA93" r:id="rId92" xr:uid="{330FB9C8-95BD-4910-AF82-C704E1D5BEC6}"/>
    <hyperlink ref="AA94" r:id="rId93" xr:uid="{4341E88B-DD57-4392-B931-C2607C636970}"/>
    <hyperlink ref="AA95" r:id="rId94" xr:uid="{D8D632B2-D745-468C-8E2D-4823602F6BD2}"/>
    <hyperlink ref="AA96" r:id="rId95" xr:uid="{3387C77F-76B9-494D-9F98-4EE6F505E426}"/>
    <hyperlink ref="AA97" r:id="rId96" xr:uid="{8D43D4D3-D320-44CB-9258-EF7ABB3DF4B4}"/>
    <hyperlink ref="AA98" r:id="rId97" xr:uid="{8E11F91E-FC9E-42A4-A18C-92500058D41F}"/>
    <hyperlink ref="AA99" r:id="rId98" xr:uid="{C06E6EEA-9AB4-4A6E-9174-8A12CB9DD39A}"/>
    <hyperlink ref="AA100" r:id="rId99" xr:uid="{6D595A1C-5A97-4A00-B383-6502311ADDAA}"/>
    <hyperlink ref="AA101" r:id="rId100" xr:uid="{5F931BA5-0602-418F-BB60-D5977D765353}"/>
    <hyperlink ref="AA102" r:id="rId101" xr:uid="{0F09A315-5223-4171-83BE-E0590B171655}"/>
    <hyperlink ref="AA103" r:id="rId102" xr:uid="{54EF51B2-37AF-4542-A8F8-6A92DCBCB75A}"/>
    <hyperlink ref="AA104" r:id="rId103" xr:uid="{24AEC09D-1636-4C8D-9F57-CAB9C5B8F2E1}"/>
    <hyperlink ref="AA105" r:id="rId104" xr:uid="{E067002C-CFD1-49AC-BF3B-4CA8B248CB7F}"/>
    <hyperlink ref="AA106" r:id="rId105" xr:uid="{F01520A7-1392-4CDB-A7A4-4D07E92202E5}"/>
    <hyperlink ref="AA107" r:id="rId106" xr:uid="{B1A28CDE-1049-4858-A89B-E5237A5364CE}"/>
    <hyperlink ref="AA108" r:id="rId107" xr:uid="{CD542D76-AC23-43D2-88E8-FF72B3146CBA}"/>
    <hyperlink ref="AA109" r:id="rId108" xr:uid="{C22721C0-404E-4ED6-8761-2E19AF4F0EFC}"/>
    <hyperlink ref="AA110" r:id="rId109" xr:uid="{7E2DFCC6-C96F-4C77-A502-86AA2B4C1030}"/>
    <hyperlink ref="AA111" r:id="rId110" xr:uid="{05163FFE-4100-4667-A1E6-4FFC0F2ADB48}"/>
    <hyperlink ref="Z112" r:id="rId111" xr:uid="{BBB6DFD5-3E3B-4D8D-8275-3EB40A49BBA4}"/>
    <hyperlink ref="AA112" r:id="rId112" xr:uid="{A0CE2E37-3911-4B8A-9368-C08ECB2733B8}"/>
    <hyperlink ref="AA113" r:id="rId113" xr:uid="{0F9961C7-8673-4D41-A200-A55545C061F4}"/>
    <hyperlink ref="AA114" r:id="rId114" xr:uid="{98BC5074-E2EA-4D02-9F3F-93F2CC2114A4}"/>
    <hyperlink ref="AA159" r:id="rId115" xr:uid="{C1009B1F-FD7F-42A6-9113-46BFE9EFE156}"/>
    <hyperlink ref="AA160" r:id="rId116" xr:uid="{BFAB9102-D306-4AD6-BE48-85E83B15D9DA}"/>
    <hyperlink ref="AA161" r:id="rId117" xr:uid="{1A77B092-1F64-4F5B-BC51-CDC9722AB638}"/>
    <hyperlink ref="AA162" r:id="rId118" xr:uid="{09925420-5667-4E30-ADAD-049ECEED1729}"/>
    <hyperlink ref="AA163" r:id="rId119" xr:uid="{B81D4ADB-4B7F-4E1B-9EE6-BA1BBC77F6B3}"/>
    <hyperlink ref="AA164" r:id="rId120" xr:uid="{99B50A78-C6A0-4E91-9488-30E0B5F433E7}"/>
    <hyperlink ref="AA165" r:id="rId121" xr:uid="{26781AA3-F07C-4506-9268-B572C3079299}"/>
    <hyperlink ref="AA166" r:id="rId122" xr:uid="{D5C95DEF-0DE0-4A24-9B73-3F7A9474BFD7}"/>
    <hyperlink ref="AA167" r:id="rId123" xr:uid="{4B071418-500B-4A99-A107-F1A70F451988}"/>
    <hyperlink ref="AA168" r:id="rId124" xr:uid="{442204EE-FCF8-4BD3-8F6E-4187C2D6C80A}"/>
    <hyperlink ref="AA169" r:id="rId125" xr:uid="{3F902E8A-A506-4D3E-9853-85CB5F7C24DB}"/>
    <hyperlink ref="AA170" r:id="rId126" xr:uid="{5FF1D22D-8560-4FDC-9F84-93C9EECA16E7}"/>
    <hyperlink ref="AA171" r:id="rId127" xr:uid="{CC366470-F8E8-4CAD-B5D1-7F39FC4970CA}"/>
    <hyperlink ref="AA198" r:id="rId128" xr:uid="{FEB6E404-C18D-4ADD-B0E0-DF74036EF069}"/>
    <hyperlink ref="AA199" r:id="rId129" xr:uid="{A53A1D68-96D9-4371-9330-EF41F7717AAB}"/>
    <hyperlink ref="AA200" r:id="rId130" xr:uid="{BB3B7A61-05B1-442C-A572-46018A844EF4}"/>
    <hyperlink ref="AA201" r:id="rId131" xr:uid="{7E62B2B7-9B66-456C-AF02-D59209538145}"/>
    <hyperlink ref="AA202" r:id="rId132" xr:uid="{8A0D5F9E-79BF-4E39-8DB9-867D4B383B75}"/>
    <hyperlink ref="AA203" r:id="rId133" xr:uid="{7D904517-8BFB-41FC-BBAC-488F571EF66C}"/>
    <hyperlink ref="AA204" r:id="rId134" xr:uid="{05855DA9-F01A-44F9-8CC7-F21C60B74D11}"/>
    <hyperlink ref="AA205" r:id="rId135" xr:uid="{F04FA78A-B2C1-4950-ADD1-9F1275D79A40}"/>
    <hyperlink ref="AA206" r:id="rId136" xr:uid="{13364982-C2CA-4FBB-9F62-8198EE724283}"/>
    <hyperlink ref="AA207" r:id="rId137" xr:uid="{00CC1D48-9B28-40CE-8B94-8BFCE9E9FC38}"/>
    <hyperlink ref="AA208" r:id="rId138" xr:uid="{D0029DFA-D002-464B-8590-2C45FE8CCED1}"/>
    <hyperlink ref="AA209" r:id="rId139" xr:uid="{5DBC697F-64A0-4AE9-BB15-4E892CFCB3BB}"/>
    <hyperlink ref="AA210" r:id="rId140" xr:uid="{6754933D-AC9C-4FE3-A91D-2CC72D2113FF}"/>
    <hyperlink ref="AA185" r:id="rId141" xr:uid="{F6292906-B934-4373-AA38-B648A5528E37}"/>
    <hyperlink ref="AA186" r:id="rId142" xr:uid="{B06CA7D3-C0BD-469C-B2BC-07CC546A23DF}"/>
    <hyperlink ref="AA187" r:id="rId143" xr:uid="{03CC7E91-5443-4FEF-98E9-5EBBCF1CCC41}"/>
    <hyperlink ref="AA188" r:id="rId144" xr:uid="{DEFD222F-6F0E-472E-B268-684893C74243}"/>
    <hyperlink ref="AA189" r:id="rId145" xr:uid="{3B425489-4062-4E41-9F75-BB463EEE3002}"/>
    <hyperlink ref="AA190" r:id="rId146" xr:uid="{F417315C-CF66-47A6-8FFF-515F92B28AB0}"/>
    <hyperlink ref="AA191" r:id="rId147" xr:uid="{D193A445-7E91-410C-B108-1050616C12DD}"/>
    <hyperlink ref="AA192" r:id="rId148" xr:uid="{C2820A14-5C10-4FB6-8501-21DCC71C2EC6}"/>
    <hyperlink ref="AA193" r:id="rId149" xr:uid="{D99E6B4B-D12C-4263-927E-1B1ADD5BF33A}"/>
    <hyperlink ref="AA194" r:id="rId150" xr:uid="{94FFFD9D-8CEC-4D66-8BED-A16F34D4C758}"/>
    <hyperlink ref="AA195" r:id="rId151" xr:uid="{B6EB09DD-840B-47F8-8E32-C3F0509F7A60}"/>
    <hyperlink ref="AA196" r:id="rId152" xr:uid="{FA84CB94-E217-4165-9D4E-D26EB1B3709A}"/>
    <hyperlink ref="AA197" r:id="rId153" xr:uid="{D801ABBC-DEEC-42F9-A9F8-FF2FBC584561}"/>
    <hyperlink ref="AA172" r:id="rId154" xr:uid="{E2BA7085-595A-41BE-AC9D-D25E9925DA74}"/>
    <hyperlink ref="AA173" r:id="rId155" xr:uid="{B658329B-3B01-489B-82F0-CF9B98BA8279}"/>
    <hyperlink ref="AA174" r:id="rId156" xr:uid="{803D5FB6-871C-45C1-9C6B-ABE740EBA3C7}"/>
    <hyperlink ref="AA175" r:id="rId157" xr:uid="{68320E7D-C831-404B-B836-D06CADF41812}"/>
    <hyperlink ref="AA176" r:id="rId158" xr:uid="{946203E9-2240-46AF-B587-D75FF2C33EE0}"/>
    <hyperlink ref="AA177" r:id="rId159" xr:uid="{32D93C68-ABD7-41AE-8F48-886C27B90587}"/>
    <hyperlink ref="AA178" r:id="rId160" xr:uid="{E26E27A2-DCAB-4BAE-B273-3F90CFF73E63}"/>
    <hyperlink ref="AA179" r:id="rId161" xr:uid="{6F169BF4-C254-4D79-A8BF-234DFAB5C74B}"/>
    <hyperlink ref="AA180" r:id="rId162" xr:uid="{DEBAC7C9-BD2C-47E6-9203-6A985E4BC9B9}"/>
    <hyperlink ref="AA181" r:id="rId163" xr:uid="{57AC95ED-F1BB-4A4C-9012-FE219B639540}"/>
    <hyperlink ref="AA182" r:id="rId164" xr:uid="{97A841C2-C2B1-4955-8BFD-3CEB817980B2}"/>
    <hyperlink ref="AA183" r:id="rId165" xr:uid="{76BBAB22-27C4-4718-8BA7-33758D85E951}"/>
    <hyperlink ref="AA184" r:id="rId166" xr:uid="{57D8B025-349D-4297-A2A8-5D40166B9948}"/>
    <hyperlink ref="AA211" r:id="rId167" xr:uid="{1941ADE5-CE55-42A2-8099-CA2F78C354AA}"/>
    <hyperlink ref="AA212" r:id="rId168" xr:uid="{D7377DED-326D-4208-BED2-AA70D48305B8}"/>
    <hyperlink ref="AA213" r:id="rId169" xr:uid="{48D4524E-6268-45B7-84B6-03927BCA677C}"/>
    <hyperlink ref="AA214" r:id="rId170" xr:uid="{0F16EF3A-AB7C-4F91-B453-30CE6ACA8066}"/>
    <hyperlink ref="AA215" r:id="rId171" xr:uid="{D4330F7A-687A-40E0-B76D-32F7304226B7}"/>
    <hyperlink ref="AA216" r:id="rId172" xr:uid="{2A356425-9AC9-4B05-AFFA-9A4F95598431}"/>
    <hyperlink ref="AA217" r:id="rId173" xr:uid="{1AF513B0-4AA7-4FDF-9742-D536A76A5A62}"/>
    <hyperlink ref="AA240" r:id="rId174" xr:uid="{140C2F19-2F51-48F8-8FA9-189975ED991F}"/>
    <hyperlink ref="AA241" r:id="rId175" xr:uid="{BAA1FC39-1721-4D2C-BB44-5C067B11AAFF}"/>
    <hyperlink ref="AA242" r:id="rId176" xr:uid="{E68D2286-D519-4222-A844-21BACFE52C4B}"/>
    <hyperlink ref="AA243" r:id="rId177" xr:uid="{3FEF1D62-698F-487C-B001-7755DF4BCA78}"/>
    <hyperlink ref="AA244" r:id="rId178" xr:uid="{34E04525-371A-4E5A-A342-04049BAAC568}"/>
    <hyperlink ref="AA245" r:id="rId179" xr:uid="{1B317D11-F10F-49B5-B7E4-3E88CD157712}"/>
    <hyperlink ref="AA246" r:id="rId180" xr:uid="{CB6A27D3-D2B9-4024-9929-E0D3A88205CA}"/>
    <hyperlink ref="AA218" r:id="rId181" xr:uid="{41BD25DE-D3F9-4D6D-82E2-72E002726F78}"/>
    <hyperlink ref="AA219" r:id="rId182" xr:uid="{A93356B4-2D71-4DEF-8DD4-22D5D48066AC}"/>
    <hyperlink ref="AA220" r:id="rId183" xr:uid="{0E3D2BB2-BFF2-4149-AEEB-FB3A2140263F}"/>
    <hyperlink ref="AA221" r:id="rId184" xr:uid="{865FBA9B-AE08-48FF-B5A8-AA5472986D88}"/>
    <hyperlink ref="AA222" r:id="rId185" xr:uid="{E08000F7-EEA6-4FF3-8E8D-31E4F2B213D6}"/>
    <hyperlink ref="AA223" r:id="rId186" xr:uid="{ABCD330D-C8D8-4DC1-844A-1A583A0450E2}"/>
    <hyperlink ref="AA224" r:id="rId187" xr:uid="{4F9659CB-0B70-495E-AFAE-9E11FF526241}"/>
    <hyperlink ref="AA225" r:id="rId188" xr:uid="{0D6E8236-141B-41A1-911B-2C94DC2B708F}"/>
    <hyperlink ref="AA226" r:id="rId189" xr:uid="{EF82F9EC-B2F0-4BF7-ACDC-E1795FDE3A02}"/>
    <hyperlink ref="AA227" r:id="rId190" xr:uid="{9866EBF8-3C01-40D2-BF20-9FB6335318DE}"/>
    <hyperlink ref="AA228" r:id="rId191" xr:uid="{E5AB18BF-DDDF-4520-87BA-C4E1E34F80B0}"/>
    <hyperlink ref="AA229" r:id="rId192" xr:uid="{10E29B24-06C4-4BF4-B203-A0983E12591A}"/>
    <hyperlink ref="AA230" r:id="rId193" xr:uid="{617F8F24-66DF-4F1D-AECB-34AA3913929B}"/>
    <hyperlink ref="AA231" r:id="rId194" xr:uid="{62592F9D-07FB-401E-BB14-A4AA7AD63000}"/>
    <hyperlink ref="AA232" r:id="rId195" xr:uid="{14CBDBC1-D93A-4AB5-807E-2697225A3A5C}"/>
    <hyperlink ref="AA233" r:id="rId196" xr:uid="{2149786C-18BE-4554-A4AC-43191562878C}"/>
    <hyperlink ref="AA234" r:id="rId197" xr:uid="{E5D3F50F-2293-4E36-9340-0F6DEDF2E696}"/>
    <hyperlink ref="AA235" r:id="rId198" xr:uid="{3DB51EBD-E602-4BB7-9BC7-3E2551D46CA4}"/>
    <hyperlink ref="AA236" r:id="rId199" xr:uid="{35AFC51B-3B7B-4FD2-9256-7664E9934D0A}"/>
    <hyperlink ref="AA237" r:id="rId200" xr:uid="{000B839E-C182-4496-BC4D-43CFD60229BF}"/>
    <hyperlink ref="AA238" r:id="rId201" xr:uid="{F85D2B25-642B-4719-B85F-E3F43AD4CF01}"/>
    <hyperlink ref="AA239" r:id="rId202" xr:uid="{B93E53A6-6D9D-4A84-8CA9-F9CD68316166}"/>
    <hyperlink ref="AA247" r:id="rId203" xr:uid="{E0570DAC-3533-4DE1-A884-E8AEEA020DA1}"/>
    <hyperlink ref="AA248" r:id="rId204" xr:uid="{5E38DEA4-7E2A-4B90-A4B6-21453C050231}"/>
    <hyperlink ref="AA249" r:id="rId205" xr:uid="{573DFB54-D029-4B72-ACAF-0B7BFE3BE536}"/>
    <hyperlink ref="AA250" r:id="rId206" xr:uid="{CCDF7640-B110-4CEC-90DE-B6C88F397450}"/>
    <hyperlink ref="AA251" r:id="rId207" xr:uid="{3372DC5E-4946-4593-B7C0-50B1CADDCB91}"/>
    <hyperlink ref="AA252" r:id="rId208" xr:uid="{AA993451-1E02-4DDA-BED6-CD2483CD97B1}"/>
    <hyperlink ref="AA253" r:id="rId209" xr:uid="{B37A865B-80C4-4751-A86A-C66B746FEECF}"/>
    <hyperlink ref="AA254" r:id="rId210" xr:uid="{1AC13C30-0F79-426D-B8D7-2ECE6FB1CC97}"/>
    <hyperlink ref="AA255" r:id="rId211" xr:uid="{5D5FD445-1810-4515-A395-1320AFD532C6}"/>
    <hyperlink ref="AA256" r:id="rId212" xr:uid="{E9BDA660-FDF9-4E6D-B6DF-AB575464B525}"/>
    <hyperlink ref="AA257" r:id="rId213" xr:uid="{AE6450F7-ED1E-4E43-85C3-B7B9F57BD4A3}"/>
    <hyperlink ref="AA258" r:id="rId214" xr:uid="{F3DFD9A9-DB91-40D4-A069-45096C25760C}"/>
    <hyperlink ref="AA259" r:id="rId215" xr:uid="{0F4DE26B-2949-43CB-8859-62ADE597E0FA}"/>
    <hyperlink ref="AA260" r:id="rId216" xr:uid="{67C6DE21-67B8-433C-AAB2-37A16311F92D}"/>
    <hyperlink ref="AA261" r:id="rId217" xr:uid="{63AE49B1-3E0B-4975-9D44-30D3880A82C2}"/>
    <hyperlink ref="AA262" r:id="rId218" xr:uid="{C7E219AA-FD4E-4300-9937-820EA3ABA4E8}"/>
    <hyperlink ref="AA263" r:id="rId219" xr:uid="{CF5798FF-BD86-4D95-8181-520C6633AD29}"/>
    <hyperlink ref="AA264" r:id="rId220" xr:uid="{BA587E9A-C5AD-4F4C-AED9-6DC9C75860DC}"/>
    <hyperlink ref="AA265" r:id="rId221" xr:uid="{68BF2499-8D58-4F7E-BA64-3A741D2D1AFF}"/>
    <hyperlink ref="AA266" r:id="rId222" xr:uid="{0298CFC0-E0A1-49E2-9A7E-420CD07AC97D}"/>
    <hyperlink ref="AA267" r:id="rId223" xr:uid="{5E37E923-36B4-4866-9849-CEC36AF09767}"/>
    <hyperlink ref="AA268" r:id="rId224" xr:uid="{57468E8A-15AC-4AD6-85C7-D516BF995DDE}"/>
    <hyperlink ref="Z269" r:id="rId225" xr:uid="{4A335DB6-85AD-4591-89BA-9AC6BA586671}"/>
    <hyperlink ref="AA269" r:id="rId226" xr:uid="{DF9B9053-107D-4E9B-98B9-4CFAC81A1716}"/>
    <hyperlink ref="AA270" r:id="rId227" xr:uid="{F99DA4A2-66E0-4604-8677-69A371E44788}"/>
    <hyperlink ref="AA271" r:id="rId228" xr:uid="{FB96A641-F409-4E60-98BF-DBFBAFDE3943}"/>
    <hyperlink ref="AA316" r:id="rId229" xr:uid="{45849DB0-7BC0-4F80-9B30-93C53C09E0E5}"/>
    <hyperlink ref="AA317" r:id="rId230" xr:uid="{AA419109-0956-4F26-B587-6BE6EA8766AE}"/>
    <hyperlink ref="AA318" r:id="rId231" xr:uid="{6B4868A5-E810-4962-AC7F-8CF201D0F53E}"/>
    <hyperlink ref="AA319" r:id="rId232" xr:uid="{F0AAC772-74B2-4F8B-BDBC-FE8004224CB8}"/>
    <hyperlink ref="AA320" r:id="rId233" xr:uid="{22E0D0D4-D6B8-47ED-BE0F-C5A7499A1FCD}"/>
    <hyperlink ref="AA321" r:id="rId234" xr:uid="{AD09FA88-6D5F-424B-B7B8-CF01122BFF25}"/>
    <hyperlink ref="AA322" r:id="rId235" xr:uid="{5C3388FA-B62E-4BCE-8152-39A2F70F9EF6}"/>
    <hyperlink ref="AA323" r:id="rId236" xr:uid="{F93C61AE-2E45-4568-B87C-AF9F01D436B6}"/>
    <hyperlink ref="AA324" r:id="rId237" xr:uid="{02B8C4EB-0D83-4DC0-909D-2C133323A5C4}"/>
    <hyperlink ref="AA325" r:id="rId238" xr:uid="{DD783D2B-176A-4423-8F39-B2026BC4E548}"/>
    <hyperlink ref="AA326" r:id="rId239" xr:uid="{A953F859-7D76-4046-ACD8-9D5EE576C02B}"/>
    <hyperlink ref="AA327" r:id="rId240" xr:uid="{6B034A50-998A-4D73-92FE-F00275CA52D1}"/>
    <hyperlink ref="AA328" r:id="rId241" xr:uid="{C055677F-FCFE-492D-BF8B-89B9D4042335}"/>
    <hyperlink ref="AA355" r:id="rId242" xr:uid="{C8E8F4FA-5047-4BD7-A66C-D63FDB6C0A03}"/>
    <hyperlink ref="AA356" r:id="rId243" xr:uid="{3139E9DE-22E7-4924-A286-7D34F0A47CC8}"/>
    <hyperlink ref="AA357" r:id="rId244" xr:uid="{36AE6E80-9FF3-4391-A9CB-29D68E53D673}"/>
    <hyperlink ref="AA358" r:id="rId245" xr:uid="{865BC002-5911-4DBB-840E-42D5A6447DE8}"/>
    <hyperlink ref="AA359" r:id="rId246" xr:uid="{98336FF6-C917-41EE-AC69-ACD16949A841}"/>
    <hyperlink ref="AA360" r:id="rId247" xr:uid="{C00AD86E-87ED-4CE8-9BAF-0EA0F77209BA}"/>
    <hyperlink ref="AA361" r:id="rId248" xr:uid="{9B809FB4-58F3-45F9-9D96-1BD6A5F7640B}"/>
    <hyperlink ref="AA362" r:id="rId249" xr:uid="{3BA28FD9-E03E-4816-BBFA-13BC17E8EDAF}"/>
    <hyperlink ref="AA363" r:id="rId250" xr:uid="{F567CA66-A515-4215-9672-76610DAA134E}"/>
    <hyperlink ref="AA364" r:id="rId251" xr:uid="{0AD258B8-2C54-44C0-82F4-54F1ACDF8193}"/>
    <hyperlink ref="AA365" r:id="rId252" xr:uid="{8328F1F2-836A-439A-B912-0A7AB2D56192}"/>
    <hyperlink ref="AA366" r:id="rId253" xr:uid="{07B0E9C0-7D61-40E3-A51A-1198AEF9C93A}"/>
    <hyperlink ref="AA367" r:id="rId254" xr:uid="{F20E2CB5-1B78-4B10-8E9E-B53D8E1CC563}"/>
    <hyperlink ref="AA342" r:id="rId255" xr:uid="{528D2B1C-0A20-4F4C-9568-966E4DEF70BA}"/>
    <hyperlink ref="AA343" r:id="rId256" xr:uid="{696CE7C1-EEC3-458B-8348-EBD36F081AC4}"/>
    <hyperlink ref="AA344" r:id="rId257" xr:uid="{7B714E6B-0596-4225-B762-73D6A91259C6}"/>
    <hyperlink ref="AA345" r:id="rId258" xr:uid="{D5E3E094-8036-4F85-B4E1-DC140B131094}"/>
    <hyperlink ref="AA346" r:id="rId259" xr:uid="{176B8C31-0E21-4CCD-A405-24583EA10BF7}"/>
    <hyperlink ref="AA347" r:id="rId260" xr:uid="{2FFF82D5-1C6A-46DF-BA1A-F97AFE5705D7}"/>
    <hyperlink ref="AA348" r:id="rId261" xr:uid="{117CC04D-64D0-4891-9645-F55186655750}"/>
    <hyperlink ref="AA349" r:id="rId262" xr:uid="{4FFBEFE4-EB5B-448F-92B8-02955B815988}"/>
    <hyperlink ref="AA350" r:id="rId263" xr:uid="{B859ED97-C982-4742-B46F-933B9F7798D6}"/>
    <hyperlink ref="AA351" r:id="rId264" xr:uid="{8E22E3BF-E350-4AAC-8603-89CC596CA2CE}"/>
    <hyperlink ref="AA352" r:id="rId265" xr:uid="{BA06EFE3-592A-4F52-B229-D914D2B9073E}"/>
    <hyperlink ref="AA353" r:id="rId266" xr:uid="{6998CFDA-8A0E-476C-A5AB-2F8767981913}"/>
    <hyperlink ref="AA354" r:id="rId267" xr:uid="{C2495CE3-F8B1-475E-B657-85788004A0FF}"/>
    <hyperlink ref="AA329" r:id="rId268" xr:uid="{832A9988-36D6-4B5B-8463-09F183C4C5F2}"/>
    <hyperlink ref="AA330" r:id="rId269" xr:uid="{D8DEEBBF-4732-46A1-A84D-F8DBC55C961B}"/>
    <hyperlink ref="AA331" r:id="rId270" xr:uid="{790D99B5-A348-4F49-BF3D-CAF5DF452C00}"/>
    <hyperlink ref="AA332" r:id="rId271" xr:uid="{6959DC18-4CC3-4B8E-B825-E124353191CF}"/>
    <hyperlink ref="AA333" r:id="rId272" xr:uid="{D3F92D8C-CA94-4618-BD95-87252ADE4DDC}"/>
    <hyperlink ref="AA334" r:id="rId273" xr:uid="{388FCF07-8A25-4105-B84C-637C6573F2B1}"/>
    <hyperlink ref="AA335" r:id="rId274" xr:uid="{BBC13EB7-6B59-4E12-9B7D-8E00BF26744D}"/>
    <hyperlink ref="AA336" r:id="rId275" xr:uid="{28861B04-F12E-4EBE-AEFD-81654378123D}"/>
    <hyperlink ref="AA337" r:id="rId276" xr:uid="{990C5731-7F07-4509-94D7-C27D05BCFE02}"/>
    <hyperlink ref="AA338" r:id="rId277" xr:uid="{1A122C74-005E-42A6-B22F-8A5E63908499}"/>
    <hyperlink ref="AA339" r:id="rId278" xr:uid="{E911CAAF-E5B6-4FBC-8FF1-8A5F41B7A592}"/>
    <hyperlink ref="AA340" r:id="rId279" xr:uid="{27BB40D4-182D-48EE-8AD9-BB5BD617AE06}"/>
    <hyperlink ref="AA341" r:id="rId280" xr:uid="{8EB624A1-7026-46BC-A135-DB8B21A74C84}"/>
    <hyperlink ref="AA368" r:id="rId281" xr:uid="{EDA6C551-9C45-4C81-886D-6FF424A6F9B9}"/>
    <hyperlink ref="AA369" r:id="rId282" xr:uid="{089995CE-5DD5-4F5B-9F47-49EE5BC6BEFF}"/>
    <hyperlink ref="AA370" r:id="rId283" xr:uid="{D295AE21-7D61-4C68-8A24-B26A7F1C0392}"/>
    <hyperlink ref="AA371" r:id="rId284" xr:uid="{ECE89B16-4D64-47CD-8272-450CE5CEAD02}"/>
    <hyperlink ref="AA372" r:id="rId285" xr:uid="{C5D595AD-D42D-4889-A433-3CC8A786B87D}"/>
    <hyperlink ref="AA373" r:id="rId286" xr:uid="{33AE39E2-C396-4A5F-8CEC-4C669B55C29F}"/>
    <hyperlink ref="AA374" r:id="rId287" xr:uid="{538B5F9A-8B90-4A68-84B0-39DB7D3DEC3C}"/>
    <hyperlink ref="AA397" r:id="rId288" xr:uid="{C1A9EF81-ECA1-4B3F-B986-EB9108012ADC}"/>
    <hyperlink ref="AA398" r:id="rId289" xr:uid="{C666DE35-583A-4DD3-B39C-1AB765AEC9D5}"/>
    <hyperlink ref="AA399" r:id="rId290" xr:uid="{F342B77D-BFEC-485D-BE55-87875BA0829B}"/>
    <hyperlink ref="AA400" r:id="rId291" xr:uid="{04EF5C9A-6248-4EE3-996A-1A09429D7B31}"/>
    <hyperlink ref="AA401" r:id="rId292" xr:uid="{D4DBCE58-5DD5-498C-BCD4-79BBCD602F33}"/>
    <hyperlink ref="AA402" r:id="rId293" xr:uid="{763A227F-CF5D-4465-A6D5-520B256AF36D}"/>
    <hyperlink ref="AA403" r:id="rId294" xr:uid="{7B886A11-C1F6-42CC-A5DC-4E66A860D618}"/>
    <hyperlink ref="AA375" r:id="rId295" xr:uid="{376A521F-AC13-4B92-BDCD-8E7B96FF2686}"/>
    <hyperlink ref="AA376" r:id="rId296" xr:uid="{63998A7D-0498-4D01-B669-2094F84C1116}"/>
    <hyperlink ref="AA377" r:id="rId297" xr:uid="{8379FCF2-65A6-4FC2-896C-4F7A5E94B1CF}"/>
    <hyperlink ref="AA378" r:id="rId298" xr:uid="{8C47514A-25E2-45C6-8902-E6829F1DF7E1}"/>
    <hyperlink ref="AA379" r:id="rId299" xr:uid="{A1F54DE2-C0F3-43C6-BB23-6D533D218F7B}"/>
    <hyperlink ref="AA380" r:id="rId300" xr:uid="{061BC88A-D603-4863-A188-46689F37FC35}"/>
    <hyperlink ref="AA381" r:id="rId301" xr:uid="{688B598F-376F-4072-92C9-EE735D1453DD}"/>
    <hyperlink ref="AA382" r:id="rId302" xr:uid="{46E5E090-551D-4036-A88C-2BF1302D4A37}"/>
    <hyperlink ref="AA383" r:id="rId303" xr:uid="{29EEBB71-8970-4BCF-8403-D6C42BCBB3F1}"/>
    <hyperlink ref="AA384" r:id="rId304" xr:uid="{DC5CC633-857A-4FF1-BA4E-BB3879B416FC}"/>
    <hyperlink ref="AA385" r:id="rId305" xr:uid="{1DA92646-1AD2-46B9-AA79-D63AF4AD290F}"/>
    <hyperlink ref="AA386" r:id="rId306" xr:uid="{2AB84A63-CB6C-4571-97B1-075D0B9B8523}"/>
    <hyperlink ref="AA387" r:id="rId307" xr:uid="{6D8253DB-EF6A-4106-B5FF-96711C50FAA6}"/>
    <hyperlink ref="AA388" r:id="rId308" xr:uid="{85B28BCD-43C8-4148-9259-819B3237EA8C}"/>
    <hyperlink ref="AA389" r:id="rId309" xr:uid="{0BB4C397-9166-4DC5-8123-BAC049040E6E}"/>
    <hyperlink ref="AA390" r:id="rId310" xr:uid="{EA6F0C59-1750-4304-AE97-C95A5238DD86}"/>
    <hyperlink ref="AA391" r:id="rId311" xr:uid="{BE52D72A-157A-4B2B-9701-B7F5887F0FAF}"/>
    <hyperlink ref="AA392" r:id="rId312" xr:uid="{BA899ABF-1537-464D-B97A-966DEA6759E2}"/>
    <hyperlink ref="AA393" r:id="rId313" xr:uid="{63C01D69-0E14-4506-BA15-A06C7E0781AC}"/>
    <hyperlink ref="AA394" r:id="rId314" xr:uid="{37015D2A-E862-43B7-BB05-DE0322B96A73}"/>
    <hyperlink ref="AA395" r:id="rId315" xr:uid="{8EFD2FFE-4771-4179-B14D-9E25B0CFC150}"/>
    <hyperlink ref="AA396" r:id="rId316" xr:uid="{769D8562-5279-49ED-89AF-BCCEB5001BC2}"/>
    <hyperlink ref="AA404" r:id="rId317" xr:uid="{BEB02C85-8D78-432F-A1C3-DED3710F2FA1}"/>
    <hyperlink ref="AA405" r:id="rId318" xr:uid="{1C86F7B6-381A-49F1-A110-8DD61E7FE26E}"/>
    <hyperlink ref="AA406" r:id="rId319" xr:uid="{93FD3AC0-803C-4D88-B642-C43E756F69B9}"/>
    <hyperlink ref="AA407" r:id="rId320" xr:uid="{27EFB9BE-5511-4CD2-97A5-D6BAFA83AF78}"/>
    <hyperlink ref="AA408" r:id="rId321" xr:uid="{23BAF630-20D0-41B6-B5CF-F66E84FA8355}"/>
    <hyperlink ref="AA409" r:id="rId322" xr:uid="{1EE39709-327E-45D1-97E8-0CCE1C16B6AF}"/>
    <hyperlink ref="AA410" r:id="rId323" xr:uid="{227518BA-A646-44CD-89FE-8356B7C7CFFB}"/>
    <hyperlink ref="AA411" r:id="rId324" xr:uid="{07C6C421-D5D9-4324-B9C0-3B5EF33EFD21}"/>
    <hyperlink ref="AA412" r:id="rId325" xr:uid="{852A6076-5DC0-4962-90D6-21515BA6B235}"/>
    <hyperlink ref="AA413" r:id="rId326" xr:uid="{15F7BDD2-2F0C-458C-B117-3728B975B1D4}"/>
    <hyperlink ref="AA414" r:id="rId327" xr:uid="{C2EC558F-0A89-4B77-8E24-18B7972AB3B1}"/>
    <hyperlink ref="AA415" r:id="rId328" xr:uid="{3EA2CBE7-ADA2-4307-B606-1198A9CD7774}"/>
    <hyperlink ref="AA416" r:id="rId329" xr:uid="{13F6F372-3209-4BB7-B289-F16C2E9DCE81}"/>
    <hyperlink ref="AA417" r:id="rId330" xr:uid="{D51FDDBA-02E6-4DBF-82C1-2CADA0C0141C}"/>
    <hyperlink ref="AA418" r:id="rId331" xr:uid="{6661AAB1-B26E-47FD-8A08-EA0BC0256FAD}"/>
    <hyperlink ref="AA419" r:id="rId332" xr:uid="{F5FFD725-855E-44A7-9299-905E119F3D2E}"/>
    <hyperlink ref="AA420" r:id="rId333" xr:uid="{87785396-5D2A-481D-8868-75CBBF19C010}"/>
    <hyperlink ref="AA421" r:id="rId334" xr:uid="{2D9B7B09-08C4-4A2B-B548-1E7329CFD4F6}"/>
    <hyperlink ref="AA422" r:id="rId335" xr:uid="{905A4721-4CE1-4B8E-B03A-90ACFDE0226B}"/>
    <hyperlink ref="AA423" r:id="rId336" xr:uid="{006D30B0-F35D-4CDB-86A7-D46514D83916}"/>
    <hyperlink ref="AA424" r:id="rId337" xr:uid="{8DE9ED21-D6A1-4207-A2F4-DEFD5813CD46}"/>
    <hyperlink ref="AA425" r:id="rId338" xr:uid="{060E6908-01B3-4C2F-8313-F0D71C65F4E5}"/>
    <hyperlink ref="Z426" r:id="rId339" xr:uid="{B9312D70-82D3-4F82-B41B-096CE23087D1}"/>
    <hyperlink ref="AA426" r:id="rId340" xr:uid="{530F8727-5D31-486D-85C6-629393E1B4F8}"/>
    <hyperlink ref="AA427" r:id="rId341" xr:uid="{5D7235E0-B47B-41ED-8DF2-5252D1C2D7B9}"/>
    <hyperlink ref="AA428" r:id="rId342" xr:uid="{3DE5973D-B1B1-4F87-94F9-CC196B2F46E6}"/>
    <hyperlink ref="AA473" r:id="rId343" xr:uid="{5C9D4999-BE4E-4A10-8712-C71406515373}"/>
    <hyperlink ref="AA474" r:id="rId344" xr:uid="{0D364EF6-4B0A-4E8C-96D9-EE720ABB2EF8}"/>
    <hyperlink ref="AA475" r:id="rId345" xr:uid="{5D025AA4-11C1-4869-951B-9D9B6F2446D8}"/>
    <hyperlink ref="AA476" r:id="rId346" xr:uid="{FE92C31D-74FD-4B89-A481-3B81D74C09F2}"/>
    <hyperlink ref="AA477" r:id="rId347" xr:uid="{C136B7EA-F198-450F-B4FD-73D7923584F9}"/>
    <hyperlink ref="AA478" r:id="rId348" xr:uid="{31A5FB8E-79C0-4AC6-A8AC-6C0C674A1EE0}"/>
    <hyperlink ref="AA479" r:id="rId349" xr:uid="{33A5CB94-CF7D-421E-8152-0851B7014E0E}"/>
    <hyperlink ref="AA480" r:id="rId350" xr:uid="{8E2490B6-BEF0-43DD-B13F-0D91A4117A5F}"/>
    <hyperlink ref="AA481" r:id="rId351" xr:uid="{AE6C8EE3-1A89-4F1F-8830-EF6DDF0B6DEA}"/>
    <hyperlink ref="AA482" r:id="rId352" xr:uid="{BA5C701E-B6B3-46AE-A0F9-F285E96E220C}"/>
    <hyperlink ref="AA483" r:id="rId353" xr:uid="{D1AB67F7-0525-4648-BDBF-BA59574A59B1}"/>
    <hyperlink ref="AA484" r:id="rId354" xr:uid="{03353AC7-8A5D-4F15-94B8-49DCD0FAA5F1}"/>
    <hyperlink ref="AA485" r:id="rId355" xr:uid="{A518C8FC-1067-44CD-8461-68DAE2BE3290}"/>
    <hyperlink ref="AA512" r:id="rId356" xr:uid="{4C53963D-2E2E-43E7-B4BE-061B8E4BE52A}"/>
    <hyperlink ref="AA513" r:id="rId357" xr:uid="{3ABF3D9F-B09C-4E4F-958C-139573047D2D}"/>
    <hyperlink ref="AA514" r:id="rId358" xr:uid="{F8559585-CCB1-467A-86BE-DFC4EC1EB11C}"/>
    <hyperlink ref="AA515" r:id="rId359" xr:uid="{7E480CA7-E38B-45F9-94BF-FE4540B72CCA}"/>
    <hyperlink ref="AA516" r:id="rId360" xr:uid="{2E852D02-A84B-43FB-BCFD-BA691B138CC4}"/>
    <hyperlink ref="AA517" r:id="rId361" xr:uid="{5972CD2C-4FCF-4407-8122-6C59D6ACE936}"/>
    <hyperlink ref="AA518" r:id="rId362" xr:uid="{DFCFAAEA-CD9C-4B3A-9875-DCC609449F2C}"/>
    <hyperlink ref="AA519" r:id="rId363" xr:uid="{0D2BDD34-7D9C-478B-9A9C-A43D63283CE2}"/>
    <hyperlink ref="AA520" r:id="rId364" xr:uid="{8BCA626A-1E42-4913-9A2F-4B66BB1012D5}"/>
    <hyperlink ref="AA521" r:id="rId365" xr:uid="{A94466DF-9D1C-4893-AF8A-E625CB813EFE}"/>
    <hyperlink ref="AA522" r:id="rId366" xr:uid="{BEFD891B-9578-4692-AABF-633616E6C43F}"/>
    <hyperlink ref="AA523" r:id="rId367" xr:uid="{F340F107-321E-47F7-90A0-0923C5631CEB}"/>
    <hyperlink ref="AA524" r:id="rId368" xr:uid="{086A9D6B-55D0-49FC-B544-CC92FD09472A}"/>
    <hyperlink ref="AA499" r:id="rId369" xr:uid="{62555D6A-9FEE-4926-8900-63B4D2FB1069}"/>
    <hyperlink ref="AA500" r:id="rId370" xr:uid="{7CD2F389-D2B4-4A63-B076-F2FA3603AC75}"/>
    <hyperlink ref="AA501" r:id="rId371" xr:uid="{022B7183-DE3A-4D1B-9CF3-27E127A4E64E}"/>
    <hyperlink ref="AA502" r:id="rId372" xr:uid="{95988A1B-A46A-466F-A165-D176B32CB498}"/>
    <hyperlink ref="AA503" r:id="rId373" xr:uid="{3EDE7208-6CDA-439E-A69D-736A1CDD1B37}"/>
    <hyperlink ref="AA504" r:id="rId374" xr:uid="{6A81CB99-5370-42DD-9CEB-06099870C1E2}"/>
    <hyperlink ref="AA505" r:id="rId375" xr:uid="{DE56933E-C118-469A-A886-EFE3DD5FD091}"/>
    <hyperlink ref="AA506" r:id="rId376" xr:uid="{2C00B369-5D64-44B9-95CE-7569A06F6F12}"/>
    <hyperlink ref="AA507" r:id="rId377" xr:uid="{0757916F-8D04-47B8-84DB-F27374013CCB}"/>
    <hyperlink ref="AA508" r:id="rId378" xr:uid="{51FFA5FB-BE9E-4343-AABB-BD2304A024A2}"/>
    <hyperlink ref="AA509" r:id="rId379" xr:uid="{AAC267C3-6CA6-4D98-B2B3-E3798C6395E6}"/>
    <hyperlink ref="AA510" r:id="rId380" xr:uid="{1AC5F8AA-8176-4D28-90CB-98FA492980C3}"/>
    <hyperlink ref="AA511" r:id="rId381" xr:uid="{CB606B9C-7CB6-48F1-8E5A-78FAAF277C42}"/>
    <hyperlink ref="AA486" r:id="rId382" xr:uid="{F5762EDE-D158-4880-8443-51A0474D82EA}"/>
    <hyperlink ref="AA487" r:id="rId383" xr:uid="{9AE552A4-0784-47B2-8D2D-50E479E17515}"/>
    <hyperlink ref="AA488" r:id="rId384" xr:uid="{A2A50B66-7CC1-44F4-9465-ED547D89AD3A}"/>
    <hyperlink ref="AA489" r:id="rId385" xr:uid="{8A420EEA-F22B-4314-BE99-E7342D73D02D}"/>
    <hyperlink ref="AA490" r:id="rId386" xr:uid="{0B8BF5DA-3B54-447E-98FB-0C694F8F034B}"/>
    <hyperlink ref="AA491" r:id="rId387" xr:uid="{B6E5182F-9031-4D57-BDEB-BD79467EA1CC}"/>
    <hyperlink ref="AA492" r:id="rId388" xr:uid="{E185611F-B53C-4B07-B1CB-18EF053CF7D0}"/>
    <hyperlink ref="AA493" r:id="rId389" xr:uid="{E08ABFB3-1342-4052-8C7B-9A8BC6151665}"/>
    <hyperlink ref="AA494" r:id="rId390" xr:uid="{CD0A6A97-222D-4D21-9B5B-87FC3BE30295}"/>
    <hyperlink ref="AA495" r:id="rId391" xr:uid="{CCBC9FB3-E79B-461F-9467-A4EB7CB5F14F}"/>
    <hyperlink ref="AA496" r:id="rId392" xr:uid="{35B2F60E-47BB-4EB2-A116-F411D59F61C1}"/>
    <hyperlink ref="AA497" r:id="rId393" xr:uid="{FA4581E9-E01B-4766-9C66-D11D51A69007}"/>
    <hyperlink ref="AA498" r:id="rId394" xr:uid="{1A59BD0B-5724-422A-BF3C-C8A9AC5DC5BB}"/>
    <hyperlink ref="AA525" r:id="rId395" xr:uid="{3DB4E6FB-1BEE-4FFF-9C4E-AD04E15BEBEA}"/>
    <hyperlink ref="AA526" r:id="rId396" xr:uid="{C388D87F-2D07-4378-A3A8-7FC6DA0356F0}"/>
    <hyperlink ref="AA527" r:id="rId397" xr:uid="{95EA2EF3-ACFF-4E65-8BD0-91D75C415202}"/>
    <hyperlink ref="AA528" r:id="rId398" xr:uid="{06E650D4-B567-4A0D-8435-935B399B047C}"/>
    <hyperlink ref="AA529" r:id="rId399" xr:uid="{7D3F608D-3980-4A35-910E-F1E13CCB4927}"/>
    <hyperlink ref="AA530" r:id="rId400" xr:uid="{4834C4EB-1262-426C-A94D-405AC329B807}"/>
    <hyperlink ref="AA531" r:id="rId401" xr:uid="{8AAE06DD-E010-41B1-8126-FF1859CBBC26}"/>
    <hyperlink ref="AA554" r:id="rId402" xr:uid="{FFF6E8C3-CB42-4E8F-B745-A7DACB6CD5C9}"/>
    <hyperlink ref="AA555" r:id="rId403" xr:uid="{5B4738C3-7168-4617-B503-B06E3CABB604}"/>
    <hyperlink ref="AA556" r:id="rId404" xr:uid="{0EB02A30-2AD1-407C-A33C-6A788082EE31}"/>
    <hyperlink ref="AA557" r:id="rId405" xr:uid="{24B6867B-D4D0-43E9-B0D7-4D395243DFF2}"/>
    <hyperlink ref="AA558" r:id="rId406" xr:uid="{12D7CC32-6443-4698-9DC2-167674028DF4}"/>
    <hyperlink ref="AA559" r:id="rId407" xr:uid="{1BA215FE-2DBC-4563-A9AC-2F24D15CDEAE}"/>
    <hyperlink ref="AA560" r:id="rId408" xr:uid="{BEA15BDD-AAD1-4170-A5BF-DA733A300A75}"/>
    <hyperlink ref="AA532" r:id="rId409" xr:uid="{38FF49D8-2E5A-4329-84BA-1852906E31E1}"/>
    <hyperlink ref="AA533" r:id="rId410" xr:uid="{8FC0EED2-E6CA-4947-A88F-1C75B0E33C6D}"/>
    <hyperlink ref="AA534" r:id="rId411" xr:uid="{FD9FBB31-A792-44BC-95B1-89401A2C36C5}"/>
    <hyperlink ref="AA535" r:id="rId412" xr:uid="{04FF88DF-2067-44AF-82C8-5A956F05A5CF}"/>
    <hyperlink ref="AA536" r:id="rId413" xr:uid="{786BD209-3DEF-4597-A304-12BC0284691F}"/>
    <hyperlink ref="AA537" r:id="rId414" xr:uid="{DCF43BDF-ECDE-4B85-9D3C-8EABB98F8699}"/>
    <hyperlink ref="AA538" r:id="rId415" xr:uid="{0D5929E5-9C95-4653-8F0D-52EE3E0C308D}"/>
    <hyperlink ref="AA539" r:id="rId416" xr:uid="{F79C7502-4E52-4B98-9125-4075A65340E8}"/>
    <hyperlink ref="AA540" r:id="rId417" xr:uid="{6E8F39DC-F07A-468A-A1E7-6D975D4FC4AC}"/>
    <hyperlink ref="AA541" r:id="rId418" xr:uid="{842BA37E-4CC6-4AE8-9359-2A2505808B51}"/>
    <hyperlink ref="AA542" r:id="rId419" xr:uid="{B04FCDFE-19C3-40ED-81BB-9AE99E16CAAF}"/>
    <hyperlink ref="AA543" r:id="rId420" xr:uid="{4EA5FEA2-C7F5-4D61-9FAF-159A532E825F}"/>
    <hyperlink ref="AA544" r:id="rId421" xr:uid="{693C4EB6-BC91-466C-A8E8-2647DABBB332}"/>
    <hyperlink ref="AA545" r:id="rId422" xr:uid="{5B488725-8E1D-4DD8-B611-EEAADD98927E}"/>
    <hyperlink ref="AA546" r:id="rId423" xr:uid="{FC23FEE8-D76F-4A73-98F2-C4B17C389A6E}"/>
    <hyperlink ref="AA547" r:id="rId424" xr:uid="{C0C4AC61-5074-4395-8779-92F225A37109}"/>
    <hyperlink ref="AA548" r:id="rId425" xr:uid="{90252735-852F-4BA5-8A43-3C05BE25A0C3}"/>
    <hyperlink ref="AA549" r:id="rId426" xr:uid="{AFF6587B-57A0-4FCB-A2D0-2269D10A3574}"/>
    <hyperlink ref="AA550" r:id="rId427" xr:uid="{DBCC9CEC-C9FB-4319-B827-4F06F05A8C9B}"/>
    <hyperlink ref="AA551" r:id="rId428" xr:uid="{43ED73DB-803B-49D6-A289-81A38DAE45E7}"/>
    <hyperlink ref="AA552" r:id="rId429" xr:uid="{7B01B086-6720-4933-B90C-09DB4054E22E}"/>
    <hyperlink ref="AA553" r:id="rId430" xr:uid="{32B59E1A-24EA-47C5-936F-26F8E69ED3CF}"/>
    <hyperlink ref="AA561" r:id="rId431" xr:uid="{FF724118-8039-4847-ACD9-28EE60B3FDD6}"/>
    <hyperlink ref="AA562" r:id="rId432" xr:uid="{98F1ACC4-19F7-4B3E-905E-396127A45387}"/>
    <hyperlink ref="AA563" r:id="rId433" xr:uid="{8F8A672F-F606-4682-BD6A-ED5AF9AEDDD7}"/>
    <hyperlink ref="AA564" r:id="rId434" xr:uid="{AF1CDB00-B019-47AD-83AD-837BA1C1908F}"/>
    <hyperlink ref="AA565" r:id="rId435" xr:uid="{1BD90AB0-C952-49A1-BCA1-36D6699139F9}"/>
    <hyperlink ref="AA566" r:id="rId436" xr:uid="{F9E82ABE-75A9-4CBA-BCD7-126CAABF3E9C}"/>
    <hyperlink ref="AA567" r:id="rId437" xr:uid="{4FCC79E4-9798-4D0E-ADFC-35A98BDDA093}"/>
    <hyperlink ref="AA568" r:id="rId438" xr:uid="{F46405CF-5322-4C73-AF0D-1B03D2CCC9B6}"/>
    <hyperlink ref="AA569" r:id="rId439" xr:uid="{31B4C619-291F-4163-9766-B3419D2838A0}"/>
    <hyperlink ref="AA570" r:id="rId440" xr:uid="{2E05CFEF-8C0B-4659-AE4C-BB32677ACFFF}"/>
    <hyperlink ref="AA571" r:id="rId441" xr:uid="{7C4B8ADD-1C56-4AF1-ABEC-E8AA02BCA941}"/>
    <hyperlink ref="AA572" r:id="rId442" xr:uid="{0BD93FF0-E22C-49A3-8D44-1F8719955AC9}"/>
    <hyperlink ref="AA573" r:id="rId443" xr:uid="{D3B5FAD7-A1BB-46CD-9DD5-5945FE2F6AD5}"/>
    <hyperlink ref="AA574" r:id="rId444" xr:uid="{9A299965-9FBE-477E-8197-A0CB0AC56B54}"/>
    <hyperlink ref="AA575" r:id="rId445" xr:uid="{41FEA98C-1183-472F-8D55-927A65285207}"/>
    <hyperlink ref="AA576" r:id="rId446" xr:uid="{A807B98C-257F-4621-A1DB-8E35B17C567C}"/>
    <hyperlink ref="AA577" r:id="rId447" xr:uid="{3E5AD7F3-8D4A-4342-A979-B2A2025F6D96}"/>
    <hyperlink ref="AA578" r:id="rId448" xr:uid="{2F3C64F0-E641-414F-BFF0-9D6D2AC86563}"/>
    <hyperlink ref="AA579" r:id="rId449" xr:uid="{527C3218-0854-4977-B580-520303B0988B}"/>
    <hyperlink ref="AA580" r:id="rId450" xr:uid="{11DDFB87-2E60-4BDB-ADE9-40D99500B4C3}"/>
    <hyperlink ref="AA581" r:id="rId451" xr:uid="{B75F6E42-30CD-4E9D-857F-769D06B6A610}"/>
    <hyperlink ref="AA582" r:id="rId452" xr:uid="{34953EFF-7625-45CF-B41F-D5D1E4550742}"/>
    <hyperlink ref="Z583" r:id="rId453" xr:uid="{8B32E988-6D22-4C8C-AE79-EBFA15BFC992}"/>
    <hyperlink ref="AA583" r:id="rId454" xr:uid="{6A01A5FD-2988-4E21-85CF-A501D2D1816A}"/>
    <hyperlink ref="AA584" r:id="rId455" xr:uid="{110EC778-0914-4E3F-89A0-285D1D42707C}"/>
    <hyperlink ref="AA585" r:id="rId456" xr:uid="{B60B1C3C-25BC-4AE8-8255-D5A87E4D0D10}"/>
  </hyperlinks>
  <pageMargins left="0.7" right="0.7" top="0.75" bottom="0.75" header="0.3" footer="0.3"/>
  <pageSetup orientation="portrait" r:id="rId4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Astrid Holmgren</cp:lastModifiedBy>
  <dcterms:created xsi:type="dcterms:W3CDTF">2021-05-20T14:24:48Z</dcterms:created>
  <dcterms:modified xsi:type="dcterms:W3CDTF">2021-05-23T00:01:22Z</dcterms:modified>
</cp:coreProperties>
</file>