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Agricultura\MODELOS\"/>
    </mc:Choice>
  </mc:AlternateContent>
  <xr:revisionPtr revIDLastSave="0" documentId="13_ncr:1_{D7844D17-BBFB-4587-ADB4-A56E9F321E98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4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BD!$A$1:$S$1</definedName>
    <definedName name="Categoria">Categoría[Categoría]</definedName>
    <definedName name="Comunas">#REF!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unidad_medida!$A$10:$E$81</definedName>
    <definedName name="DatosExternos_2" localSheetId="14" hidden="1">'Categoría'!$A$10:$M$3227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5" i="13" l="1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4" i="13"/>
  <c r="Z5" i="13"/>
  <c r="N22" i="13"/>
  <c r="O22" i="13"/>
  <c r="P22" i="13"/>
  <c r="AG22" i="13" s="1"/>
  <c r="Q22" i="13"/>
  <c r="R22" i="13"/>
  <c r="T22" i="13"/>
  <c r="U22" i="13"/>
  <c r="W22" i="13"/>
  <c r="X22" i="13"/>
  <c r="Y22" i="13"/>
  <c r="AA22" i="13"/>
  <c r="AB22" i="13"/>
  <c r="AC22" i="13"/>
  <c r="AD22" i="13"/>
  <c r="AE22" i="13"/>
  <c r="AF22" i="13"/>
  <c r="AH22" i="13"/>
  <c r="AI22" i="13"/>
  <c r="AJ22" i="13"/>
  <c r="AK22" i="13"/>
  <c r="AL22" i="13"/>
  <c r="AM22" i="13"/>
  <c r="AN22" i="13"/>
  <c r="AO22" i="13"/>
  <c r="AP22" i="13"/>
  <c r="AQ22" i="13"/>
  <c r="N23" i="13"/>
  <c r="AI23" i="13" s="1"/>
  <c r="O23" i="13"/>
  <c r="P23" i="13"/>
  <c r="AG23" i="13" s="1"/>
  <c r="Q23" i="13"/>
  <c r="R23" i="13"/>
  <c r="AQ23" i="13" s="1"/>
  <c r="T23" i="13"/>
  <c r="U23" i="13"/>
  <c r="W23" i="13"/>
  <c r="X23" i="13"/>
  <c r="X24" i="13" s="1"/>
  <c r="X25" i="13" s="1"/>
  <c r="Y23" i="13"/>
  <c r="AA23" i="13"/>
  <c r="AA24" i="13" s="1"/>
  <c r="AB23" i="13"/>
  <c r="AB24" i="13" s="1"/>
  <c r="AC23" i="13"/>
  <c r="AD23" i="13"/>
  <c r="AE23" i="13"/>
  <c r="AE24" i="13" s="1"/>
  <c r="AF23" i="13"/>
  <c r="AF24" i="13" s="1"/>
  <c r="AH23" i="13"/>
  <c r="AJ23" i="13"/>
  <c r="AK23" i="13"/>
  <c r="AL23" i="13"/>
  <c r="AM23" i="13"/>
  <c r="AM24" i="13" s="1"/>
  <c r="AP23" i="13"/>
  <c r="N24" i="13"/>
  <c r="AI24" i="13" s="1"/>
  <c r="O24" i="13"/>
  <c r="AJ24" i="13" s="1"/>
  <c r="P24" i="13"/>
  <c r="AG24" i="13" s="1"/>
  <c r="Q24" i="13"/>
  <c r="R24" i="13"/>
  <c r="AQ24" i="13" s="1"/>
  <c r="T24" i="13"/>
  <c r="U24" i="13"/>
  <c r="W24" i="13"/>
  <c r="Y24" i="13"/>
  <c r="AC24" i="13"/>
  <c r="AD24" i="13"/>
  <c r="AH24" i="13"/>
  <c r="AK24" i="13"/>
  <c r="AL24" i="13"/>
  <c r="AN24" i="13"/>
  <c r="AO24" i="13"/>
  <c r="AP24" i="13"/>
  <c r="N25" i="13"/>
  <c r="O25" i="13"/>
  <c r="P25" i="13"/>
  <c r="AG25" i="13" s="1"/>
  <c r="Q25" i="13"/>
  <c r="R25" i="13"/>
  <c r="T25" i="13"/>
  <c r="U25" i="13"/>
  <c r="W25" i="13"/>
  <c r="Y25" i="13"/>
  <c r="AI25" i="13"/>
  <c r="AJ25" i="13"/>
  <c r="AK25" i="13"/>
  <c r="AP25" i="13"/>
  <c r="AQ25" i="13"/>
  <c r="AM13" i="13"/>
  <c r="AN13" i="13"/>
  <c r="AO13" i="13"/>
  <c r="AM14" i="13"/>
  <c r="AM15" i="13" s="1"/>
  <c r="AM16" i="13" s="1"/>
  <c r="AM17" i="13" s="1"/>
  <c r="AM18" i="13" s="1"/>
  <c r="AM19" i="13" s="1"/>
  <c r="AN15" i="13"/>
  <c r="AO15" i="13"/>
  <c r="AN17" i="13"/>
  <c r="AO17" i="13"/>
  <c r="AN19" i="13"/>
  <c r="AO19" i="13"/>
  <c r="AM21" i="13"/>
  <c r="AN21" i="13"/>
  <c r="AO21" i="13"/>
  <c r="AL13" i="13"/>
  <c r="AL14" i="13" s="1"/>
  <c r="AL15" i="13" s="1"/>
  <c r="AL16" i="13" s="1"/>
  <c r="AL17" i="13" s="1"/>
  <c r="AL18" i="13" s="1"/>
  <c r="AL19" i="13" s="1"/>
  <c r="AL2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AH13" i="13"/>
  <c r="AH14" i="13" s="1"/>
  <c r="AH15" i="13" s="1"/>
  <c r="AH16" i="13" s="1"/>
  <c r="AH17" i="13" s="1"/>
  <c r="AH18" i="13" s="1"/>
  <c r="AH19" i="13" s="1"/>
  <c r="AH21" i="13"/>
  <c r="AA13" i="13"/>
  <c r="AB13" i="13"/>
  <c r="AC13" i="13"/>
  <c r="AC14" i="13" s="1"/>
  <c r="AC15" i="13" s="1"/>
  <c r="AC16" i="13" s="1"/>
  <c r="AC17" i="13" s="1"/>
  <c r="AC18" i="13" s="1"/>
  <c r="AC19" i="13" s="1"/>
  <c r="AD13" i="13"/>
  <c r="AD14" i="13" s="1"/>
  <c r="AD15" i="13" s="1"/>
  <c r="AD16" i="13" s="1"/>
  <c r="AD17" i="13" s="1"/>
  <c r="AD18" i="13" s="1"/>
  <c r="AD19" i="13" s="1"/>
  <c r="AE13" i="13"/>
  <c r="AF13" i="13"/>
  <c r="AA14" i="13"/>
  <c r="AA15" i="13" s="1"/>
  <c r="AA16" i="13" s="1"/>
  <c r="AA17" i="13" s="1"/>
  <c r="AA18" i="13" s="1"/>
  <c r="AA19" i="13" s="1"/>
  <c r="AB14" i="13"/>
  <c r="AB15" i="13" s="1"/>
  <c r="AB16" i="13" s="1"/>
  <c r="AB17" i="13" s="1"/>
  <c r="AB18" i="13" s="1"/>
  <c r="AB19" i="13" s="1"/>
  <c r="AE14" i="13"/>
  <c r="AE15" i="13" s="1"/>
  <c r="AE16" i="13" s="1"/>
  <c r="AE17" i="13" s="1"/>
  <c r="AE18" i="13" s="1"/>
  <c r="AE19" i="13" s="1"/>
  <c r="AF14" i="13"/>
  <c r="AF15" i="13" s="1"/>
  <c r="AF16" i="13" s="1"/>
  <c r="AF17" i="13" s="1"/>
  <c r="AF18" i="13" s="1"/>
  <c r="AF19" i="13" s="1"/>
  <c r="AA21" i="13"/>
  <c r="AB21" i="13"/>
  <c r="AC21" i="13"/>
  <c r="AD21" i="13"/>
  <c r="AE21" i="13"/>
  <c r="AF21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M25" i="13" l="1"/>
  <c r="M24" i="13"/>
  <c r="M23" i="13"/>
  <c r="M22" i="13"/>
  <c r="M21" i="13"/>
  <c r="M20" i="13"/>
  <c r="M19" i="13"/>
  <c r="M18" i="13"/>
  <c r="M17" i="13"/>
  <c r="M16" i="13"/>
  <c r="M15" i="13"/>
  <c r="L24" i="13" l="1"/>
  <c r="L23" i="13"/>
  <c r="L13" i="13"/>
  <c r="L12" i="13"/>
  <c r="A25" i="13"/>
  <c r="A24" i="13"/>
  <c r="A23" i="13"/>
  <c r="J22" i="13"/>
  <c r="A22" i="13"/>
  <c r="AK21" i="13"/>
  <c r="T21" i="13"/>
  <c r="R21" i="13"/>
  <c r="Q21" i="13"/>
  <c r="P21" i="13"/>
  <c r="N21" i="13"/>
  <c r="J21" i="13"/>
  <c r="U21" i="13" s="1"/>
  <c r="W21" i="13"/>
  <c r="A21" i="13"/>
  <c r="AK20" i="13"/>
  <c r="T20" i="13"/>
  <c r="R20" i="13"/>
  <c r="Q20" i="13"/>
  <c r="P20" i="13"/>
  <c r="N20" i="13"/>
  <c r="J20" i="13"/>
  <c r="U20" i="13" s="1"/>
  <c r="W20" i="13"/>
  <c r="A20" i="13"/>
  <c r="AK19" i="13"/>
  <c r="U19" i="13"/>
  <c r="R19" i="13"/>
  <c r="Q19" i="13"/>
  <c r="P19" i="13"/>
  <c r="N19" i="13"/>
  <c r="T19" i="13"/>
  <c r="W19" i="13"/>
  <c r="A19" i="13"/>
  <c r="AK18" i="13"/>
  <c r="U18" i="13"/>
  <c r="T18" i="13"/>
  <c r="R18" i="13"/>
  <c r="P18" i="13"/>
  <c r="N18" i="13"/>
  <c r="W18" i="13"/>
  <c r="A18" i="13"/>
  <c r="AK17" i="13"/>
  <c r="U17" i="13"/>
  <c r="R17" i="13"/>
  <c r="P17" i="13"/>
  <c r="N17" i="13"/>
  <c r="T17" i="13"/>
  <c r="W17" i="13"/>
  <c r="A17" i="13"/>
  <c r="AK16" i="13"/>
  <c r="AP16" i="13"/>
  <c r="U16" i="13"/>
  <c r="T16" i="13"/>
  <c r="R16" i="13"/>
  <c r="Q16" i="13"/>
  <c r="P16" i="13"/>
  <c r="O16" i="13"/>
  <c r="AJ16" i="13" s="1"/>
  <c r="N16" i="13"/>
  <c r="W16" i="13"/>
  <c r="A16" i="13"/>
  <c r="AP15" i="13"/>
  <c r="AK15" i="13"/>
  <c r="AJ15" i="13"/>
  <c r="U15" i="13"/>
  <c r="R15" i="13"/>
  <c r="Q15" i="13"/>
  <c r="P15" i="13"/>
  <c r="N15" i="13"/>
  <c r="T15" i="13"/>
  <c r="W15" i="13"/>
  <c r="A15" i="13"/>
  <c r="O17" i="13" l="1"/>
  <c r="O18" i="13" s="1"/>
  <c r="AJ18" i="13" s="1"/>
  <c r="AP18" i="13"/>
  <c r="AJ17" i="13"/>
  <c r="AP17" i="13"/>
  <c r="O19" i="13" l="1"/>
  <c r="AP19" i="13"/>
  <c r="O20" i="13"/>
  <c r="AJ19" i="13" l="1"/>
  <c r="AJ20" i="13"/>
  <c r="O21" i="13"/>
  <c r="AP20" i="13"/>
  <c r="AP21" i="13" l="1"/>
  <c r="AJ21" i="13"/>
  <c r="A5" i="13" l="1"/>
  <c r="A6" i="13"/>
  <c r="A7" i="13"/>
  <c r="A8" i="13"/>
  <c r="A9" i="13"/>
  <c r="A10" i="13"/>
  <c r="A11" i="13"/>
  <c r="A12" i="13"/>
  <c r="A13" i="13"/>
  <c r="A14" i="13"/>
  <c r="A4" i="13"/>
  <c r="C2" i="20"/>
  <c r="C3" i="20"/>
  <c r="C4" i="20"/>
  <c r="C5" i="20"/>
  <c r="C6" i="20"/>
  <c r="C7" i="20"/>
  <c r="C8" i="20"/>
  <c r="C9" i="20"/>
  <c r="C10" i="20"/>
  <c r="C11" i="20"/>
  <c r="C12" i="20"/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K14" i="13"/>
  <c r="AG20" i="13" l="1"/>
  <c r="AG17" i="13"/>
  <c r="AG16" i="13"/>
  <c r="AG18" i="13"/>
  <c r="AG21" i="13"/>
  <c r="AG15" i="13"/>
  <c r="AG19" i="13"/>
  <c r="AI16" i="13"/>
  <c r="AI15" i="13"/>
  <c r="AQ17" i="13"/>
  <c r="AQ21" i="13"/>
  <c r="AQ19" i="13"/>
  <c r="AQ20" i="13"/>
  <c r="AQ18" i="13"/>
  <c r="AQ15" i="13"/>
  <c r="AQ16" i="13"/>
  <c r="Q18" i="13"/>
  <c r="Q17" i="13"/>
  <c r="AI21" i="13"/>
  <c r="AI17" i="13"/>
  <c r="AI20" i="13"/>
  <c r="AI19" i="13"/>
  <c r="AI18" i="13"/>
  <c r="AJ4" i="13"/>
  <c r="M14" i="13"/>
  <c r="M13" i="13"/>
  <c r="T13" i="13" s="1"/>
  <c r="M12" i="13"/>
  <c r="T12" i="13" s="1"/>
  <c r="M11" i="13"/>
  <c r="T11" i="13" s="1"/>
  <c r="M10" i="13"/>
  <c r="T10" i="13" s="1"/>
  <c r="M9" i="13"/>
  <c r="T9" i="13" s="1"/>
  <c r="M8" i="13"/>
  <c r="T8" i="13" s="1"/>
  <c r="M7" i="13"/>
  <c r="T7" i="13" s="1"/>
  <c r="M6" i="13"/>
  <c r="M5" i="13"/>
  <c r="T5" i="13" s="1"/>
  <c r="M4" i="13"/>
  <c r="T4" i="13" s="1"/>
  <c r="U14" i="13"/>
  <c r="T6" i="13"/>
  <c r="T14" i="13"/>
  <c r="Q14" i="13"/>
  <c r="N14" i="13"/>
  <c r="P5" i="13"/>
  <c r="P6" i="13"/>
  <c r="P7" i="13"/>
  <c r="P8" i="13"/>
  <c r="P9" i="13"/>
  <c r="P10" i="13"/>
  <c r="P11" i="13"/>
  <c r="P12" i="13"/>
  <c r="P13" i="13"/>
  <c r="P14" i="13"/>
  <c r="P4" i="13"/>
  <c r="R14" i="13"/>
  <c r="R5" i="13"/>
  <c r="R6" i="13"/>
  <c r="R7" i="13"/>
  <c r="R8" i="13"/>
  <c r="R9" i="13"/>
  <c r="R10" i="13"/>
  <c r="R11" i="13"/>
  <c r="R12" i="13"/>
  <c r="R13" i="13"/>
  <c r="R4" i="13"/>
  <c r="J10" i="13" l="1"/>
  <c r="J11" i="13"/>
  <c r="J9" i="13"/>
  <c r="X1" i="9" l="1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I4" i="13"/>
  <c r="AM5" i="13"/>
  <c r="AM6" i="13" s="1"/>
  <c r="AM7" i="13" s="1"/>
  <c r="AM8" i="13" s="1"/>
  <c r="AM9" i="13" s="1"/>
  <c r="AM10" i="13" s="1"/>
  <c r="AM11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AI5" i="13"/>
  <c r="AN7" i="13"/>
  <c r="AO7" i="13"/>
  <c r="AN9" i="13"/>
  <c r="AO9" i="13"/>
  <c r="AN11" i="13"/>
  <c r="AO11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O6" i="13" l="1"/>
  <c r="U12" i="13"/>
  <c r="AC6" i="13"/>
  <c r="AP5" i="13"/>
  <c r="U8" i="13"/>
  <c r="AG5" i="13"/>
  <c r="U6" i="13"/>
  <c r="AJ5" i="13"/>
  <c r="AJ6" i="13" l="1"/>
  <c r="O7" i="13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AJ7" i="13"/>
  <c r="AC8" i="13"/>
  <c r="AP7" i="13"/>
  <c r="AI13" i="13"/>
  <c r="AG7" i="13"/>
  <c r="O9" i="13" l="1"/>
  <c r="AJ8" i="13"/>
  <c r="AC9" i="13"/>
  <c r="AP8" i="13"/>
  <c r="AG8" i="13"/>
  <c r="AI14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P11" i="13"/>
  <c r="AG11" i="13"/>
  <c r="O13" i="13" l="1"/>
  <c r="AJ12" i="13"/>
  <c r="AP12" i="13"/>
  <c r="AG12" i="13"/>
  <c r="O14" i="13" l="1"/>
  <c r="AJ13" i="13"/>
  <c r="AP13" i="13"/>
  <c r="AG13" i="13"/>
  <c r="AJ14" i="13" l="1"/>
  <c r="AP14" i="13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<sst xmlns="http://schemas.openxmlformats.org/spreadsheetml/2006/main" count="54590" uniqueCount="28711">
  <si>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</si>
  <si>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</si>
  <si>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</si>
  <si>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</si>
  <si>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</si>
  <si>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</si>
  <si>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</si>
  <si>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</si>
  <si>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</si>
  <si>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</si>
  <si>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</si>
  <si>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</si>
  <si>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</si>
  <si>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</si>
  <si>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</si>
  <si>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</si>
  <si>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</si>
  <si>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</si>
  <si>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</si>
  <si>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</si>
  <si>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</si>
  <si>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</si>
  <si>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</si>
  <si>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</si>
  <si>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</si>
  <si>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</si>
  <si>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</si>
  <si>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</si>
  <si>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</si>
  <si>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</si>
  <si>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</si>
  <si>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</si>
  <si>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</si>
  <si>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</si>
  <si>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</si>
  <si>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</si>
  <si>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</si>
  <si>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</si>
  <si>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</si>
  <si>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</si>
  <si>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</si>
  <si>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</si>
  <si>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</si>
  <si>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</si>
  <si>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</si>
  <si>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</si>
  <si>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</si>
  <si>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</si>
  <si>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</si>
  <si>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</si>
  <si>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</si>
  <si>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</si>
  <si>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</si>
  <si>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</si>
  <si>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</si>
  <si>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</si>
  <si>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</si>
  <si>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</si>
  <si>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</si>
  <si>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</si>
  <si>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</si>
  <si>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</si>
  <si>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</si>
  <si>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</si>
  <si>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</si>
  <si>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</si>
  <si>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</si>
  <si>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</si>
  <si>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</si>
  <si>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</si>
  <si>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</si>
  <si>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</si>
  <si>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</si>
  <si>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</si>
  <si>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</si>
  <si>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</si>
  <si>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</si>
  <si>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</si>
  <si>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</si>
  <si>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</si>
  <si>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</si>
  <si>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</si>
  <si>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</si>
  <si>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</si>
  <si>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</si>
  <si>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</si>
  <si>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</si>
  <si>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</si>
  <si>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</si>
  <si>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</si>
  <si>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</si>
  <si>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</si>
  <si>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</si>
  <si>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</si>
  <si>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</si>
  <si>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</si>
  <si>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</si>
  <si>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</si>
  <si>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</si>
  <si>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</si>
  <si>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</si>
  <si>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</si>
  <si>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</si>
  <si>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</si>
  <si>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</si>
  <si>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</si>
  <si>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</si>
  <si>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</si>
  <si>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</si>
  <si>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</si>
  <si>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</si>
  <si>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</si>
  <si>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</si>
  <si>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</si>
  <si>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</si>
  <si>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</si>
  <si>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</si>
  <si>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</si>
  <si>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</si>
  <si>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</si>
  <si>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</si>
  <si>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</si>
  <si>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</si>
  <si>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</si>
  <si>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</si>
  <si>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</si>
  <si>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</si>
  <si>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</si>
  <si>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</si>
  <si>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</si>
  <si>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</si>
  <si>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</si>
  <si>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</si>
  <si>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</si>
  <si>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</si>
  <si>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</si>
  <si>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</si>
  <si>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</si>
  <si>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</si>
  <si>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</si>
  <si>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</si>
  <si>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</si>
  <si>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</si>
  <si>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</si>
  <si>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</si>
  <si>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</si>
  <si>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</si>
  <si>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</si>
  <si>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</si>
  <si>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</si>
  <si>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</si>
  <si>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</si>
  <si>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</si>
  <si>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</si>
  <si>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</si>
  <si>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</si>
  <si>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</si>
  <si>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</si>
  <si>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</si>
  <si>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</si>
  <si>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</si>
  <si>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</si>
  <si>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</si>
  <si>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</si>
  <si>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</si>
  <si>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</si>
  <si>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</si>
  <si>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</si>
  <si>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</si>
  <si>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</si>
  <si>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</si>
  <si>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</si>
  <si>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</si>
  <si>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</si>
  <si>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</si>
  <si>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</si>
  <si>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</si>
  <si>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</si>
  <si>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</si>
  <si>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</si>
  <si>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</si>
  <si>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</si>
  <si>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</si>
  <si>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</si>
  <si>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</si>
  <si>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</si>
  <si>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</si>
  <si>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</si>
  <si>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</si>
  <si>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</si>
  <si>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</si>
  <si>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</si>
  <si>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</si>
  <si>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</si>
  <si>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</si>
  <si>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</si>
  <si>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</si>
  <si>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</si>
  <si>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</si>
  <si>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</si>
  <si>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</si>
  <si>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</si>
  <si>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</si>
  <si>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</si>
  <si>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</si>
  <si>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</si>
  <si>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</si>
  <si>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</si>
  <si>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</si>
  <si>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</si>
  <si>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</si>
  <si>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</si>
  <si>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</si>
  <si>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</si>
  <si>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</si>
  <si>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</si>
  <si>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</si>
  <si>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</si>
  <si>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</si>
  <si>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</si>
  <si>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</si>
  <si>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</si>
  <si>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</si>
  <si>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</si>
  <si>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</si>
  <si>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</si>
  <si>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</si>
  <si>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</si>
  <si>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</si>
  <si>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</si>
  <si>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</si>
  <si>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</si>
  <si>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</si>
  <si>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</si>
  <si>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</si>
  <si>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</si>
  <si>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</si>
  <si>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</si>
  <si>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</si>
  <si>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</si>
  <si>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</si>
  <si>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</si>
  <si>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</si>
  <si>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</si>
  <si>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</si>
  <si>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</si>
  <si>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</si>
  <si>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</si>
  <si>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</si>
  <si>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</si>
  <si>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</si>
  <si>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</si>
  <si>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</si>
  <si>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</si>
  <si>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</si>
  <si>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</si>
  <si>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</si>
  <si>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</si>
  <si>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</si>
  <si>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</si>
  <si>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</si>
  <si>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</si>
  <si>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</si>
  <si>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</si>
  <si>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</si>
  <si>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</si>
  <si>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</si>
  <si>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</si>
  <si>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</si>
  <si>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</si>
  <si>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</si>
  <si>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</si>
  <si>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</si>
  <si>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</si>
  <si>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</si>
  <si>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</si>
  <si>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</si>
  <si>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</si>
  <si>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</si>
  <si>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</si>
  <si>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</si>
  <si>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</si>
  <si>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</si>
  <si>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</si>
  <si>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</si>
  <si>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</si>
  <si>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</si>
  <si>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</si>
  <si>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</si>
  <si>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</si>
  <si>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</si>
  <si>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</si>
  <si>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</si>
  <si>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</si>
  <si>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</si>
  <si>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</si>
  <si>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</si>
  <si>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</si>
  <si>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</si>
  <si>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</si>
  <si>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</si>
  <si>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</si>
  <si>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</si>
  <si>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</si>
  <si>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</si>
  <si>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</si>
  <si>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</si>
  <si>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</si>
  <si>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</si>
  <si>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</si>
  <si>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</si>
  <si>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</si>
  <si>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</si>
  <si>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</si>
  <si>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</si>
  <si>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</si>
  <si>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</si>
  <si>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</si>
  <si>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</si>
  <si>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</si>
  <si>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</si>
  <si>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</si>
  <si>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</si>
  <si>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</si>
  <si>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</si>
  <si>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</si>
  <si>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</si>
  <si>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</si>
  <si>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</si>
  <si>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</si>
  <si>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</si>
  <si>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</si>
  <si>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</si>
  <si>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</si>
  <si>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</si>
  <si>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</si>
  <si>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</si>
  <si>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</si>
  <si>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</si>
  <si>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</si>
  <si>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</si>
  <si>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</si>
  <si>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</si>
  <si>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</si>
  <si>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</si>
  <si>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</si>
  <si>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</si>
  <si>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</si>
  <si>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</si>
  <si>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</si>
  <si>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</si>
  <si>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</si>
  <si>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</si>
  <si>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</si>
  <si>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</si>
  <si>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</si>
  <si>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</si>
  <si>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</si>
  <si>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</si>
  <si>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</si>
  <si>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</si>
  <si>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</si>
  <si>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</si>
  <si>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</si>
  <si>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</si>
  <si>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</si>
  <si>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</si>
  <si>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</si>
  <si>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</si>
  <si>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</si>
  <si>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</si>
  <si>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</si>
  <si>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</si>
  <si>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</si>
  <si>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</si>
  <si>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</si>
  <si>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</si>
  <si>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</si>
  <si>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</si>
  <si>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</si>
  <si>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</si>
  <si>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</si>
  <si>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</si>
  <si>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</si>
  <si>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</si>
  <si>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</si>
  <si>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</si>
  <si>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</si>
  <si>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</si>
  <si>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</si>
  <si>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</si>
  <si>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</si>
  <si>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</si>
  <si>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</si>
  <si>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</si>
  <si>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</si>
  <si>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</si>
  <si>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</si>
  <si>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</si>
  <si>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</si>
  <si>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</si>
  <si>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</si>
  <si>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</si>
  <si>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</si>
  <si>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</si>
  <si>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</si>
  <si>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</si>
  <si>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</si>
  <si>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</si>
  <si>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</si>
  <si>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</si>
  <si>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</si>
  <si>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</si>
  <si>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</si>
  <si>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</si>
  <si>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</si>
  <si>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</si>
  <si>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</si>
  <si>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</si>
  <si>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</si>
  <si>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</si>
  <si>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</si>
  <si>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</si>
  <si>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</si>
  <si>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</si>
  <si>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</si>
  <si>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</si>
  <si>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</si>
  <si>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</si>
  <si>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</si>
  <si>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</si>
  <si>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</si>
  <si>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</si>
  <si>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</si>
  <si>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</si>
  <si>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</si>
  <si>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</si>
  <si>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</si>
  <si>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</si>
  <si>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</si>
  <si>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</si>
  <si>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</si>
  <si>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</si>
  <si>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</si>
  <si>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</si>
  <si>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</si>
  <si>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</si>
  <si>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</si>
  <si>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</si>
  <si>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</si>
  <si>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</si>
  <si>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</si>
  <si>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</si>
  <si>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</si>
  <si>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</si>
  <si>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</si>
  <si>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</si>
  <si>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</si>
  <si>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</si>
  <si>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</si>
  <si>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</si>
  <si>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</si>
  <si>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</si>
  <si>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</si>
  <si>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</si>
  <si>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</si>
  <si>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</si>
  <si>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</si>
  <si>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</si>
  <si>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</si>
  <si>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</si>
  <si>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</si>
  <si>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</si>
  <si>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</si>
  <si>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</si>
  <si>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</si>
  <si>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</si>
  <si>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</si>
  <si>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</si>
  <si>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</si>
  <si>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</si>
  <si>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</si>
  <si>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</si>
  <si>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</si>
  <si>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</si>
  <si>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</si>
  <si>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</si>
  <si>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</si>
  <si>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</si>
  <si>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</si>
  <si>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</si>
  <si>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</si>
  <si>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</si>
  <si>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</si>
  <si>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</si>
  <si>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</si>
  <si>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</si>
  <si>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</si>
  <si>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</si>
  <si>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</si>
  <si>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</si>
  <si>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</si>
  <si>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</si>
  <si>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</si>
  <si>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</si>
  <si>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</si>
  <si>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</si>
  <si>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</si>
  <si>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</si>
  <si>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</si>
  <si>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</si>
  <si>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</si>
  <si>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</si>
  <si>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</si>
  <si>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</si>
  <si>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</si>
  <si>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</si>
  <si>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</si>
  <si>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</si>
  <si>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</si>
  <si>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</si>
  <si>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</si>
  <si>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</si>
  <si>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</si>
  <si>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</si>
  <si>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</si>
  <si>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</si>
  <si>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</si>
  <si>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</si>
  <si>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</si>
  <si>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</si>
  <si>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</si>
  <si>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</si>
  <si>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</si>
  <si>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</si>
  <si>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</si>
  <si>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</si>
  <si>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</si>
  <si>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</si>
  <si>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</si>
  <si>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</si>
  <si>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</si>
  <si>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</si>
  <si>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</si>
  <si>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</si>
  <si>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</si>
  <si>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</si>
  <si>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</si>
  <si>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</si>
  <si>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</si>
  <si>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</si>
  <si>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</si>
  <si>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</si>
  <si>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</si>
  <si>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</si>
  <si>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</si>
  <si>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</si>
  <si>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</si>
  <si>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</si>
  <si>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</si>
  <si>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</si>
  <si>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</si>
  <si>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</si>
  <si>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</si>
  <si>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</si>
  <si>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</si>
  <si>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</si>
  <si>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</si>
  <si>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</si>
  <si>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</si>
  <si>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</si>
  <si>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</si>
  <si>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</si>
  <si>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</si>
  <si>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</si>
  <si>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</si>
  <si>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</si>
  <si>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</si>
  <si>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</si>
  <si>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</si>
  <si>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</si>
  <si>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</si>
  <si>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</si>
  <si>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</si>
  <si>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</si>
  <si>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</si>
  <si>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</si>
  <si>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</si>
  <si>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</si>
  <si>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</si>
  <si>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</si>
  <si>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</si>
  <si>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</si>
  <si>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</si>
  <si>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</si>
  <si>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</si>
  <si>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</si>
  <si>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</si>
  <si>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</si>
  <si>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</si>
  <si>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</si>
  <si>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</si>
  <si>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</si>
  <si>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</si>
  <si>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</si>
  <si>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</si>
  <si>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</si>
  <si>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</si>
  <si>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</si>
  <si>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</si>
  <si>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</si>
  <si>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</si>
  <si>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</si>
  <si>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</si>
  <si>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</si>
  <si>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</si>
  <si>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</si>
  <si>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</si>
  <si>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</si>
  <si>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</si>
  <si>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</si>
  <si>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</si>
  <si>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</si>
  <si>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</si>
  <si>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</si>
  <si>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</si>
  <si>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</si>
  <si>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</si>
  <si>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</si>
  <si>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</si>
  <si>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</si>
  <si>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</si>
  <si>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</si>
  <si>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</si>
  <si>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</si>
  <si>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</si>
  <si>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</si>
  <si>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</si>
  <si>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</si>
  <si>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</si>
  <si>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</si>
  <si>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</si>
  <si>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</si>
  <si>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</si>
  <si>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</si>
  <si>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</si>
  <si>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</si>
  <si>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</si>
  <si>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</si>
  <si>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</si>
  <si>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</si>
  <si>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</si>
  <si>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</si>
  <si>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</si>
  <si>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</si>
  <si>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</si>
  <si>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</si>
  <si>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</si>
  <si>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</si>
  <si>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</si>
  <si>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</si>
  <si>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</si>
  <si>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</si>
  <si>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</si>
  <si>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</si>
  <si>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</si>
  <si>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</si>
  <si>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</si>
  <si>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</si>
  <si>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</si>
  <si>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</si>
  <si>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</si>
  <si>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</si>
  <si>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</si>
  <si>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</si>
  <si>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</si>
  <si>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</si>
  <si>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</si>
  <si>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</si>
  <si>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</si>
  <si>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</si>
  <si>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</si>
  <si>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</si>
  <si>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</si>
  <si>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</si>
  <si>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</si>
  <si>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</si>
  <si>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</si>
  <si>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</si>
  <si>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</si>
  <si>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</si>
  <si>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</si>
  <si>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</si>
  <si>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</si>
  <si>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</si>
  <si>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</si>
  <si>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</si>
  <si>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</si>
  <si>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</si>
  <si>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</si>
  <si>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</si>
  <si>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</si>
  <si>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</si>
  <si>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</si>
  <si>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</si>
  <si>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</si>
  <si>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</si>
  <si>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</si>
  <si>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</si>
  <si>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</si>
  <si>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</si>
  <si>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</si>
  <si>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</si>
  <si>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</si>
  <si>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</si>
  <si>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</si>
  <si>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</si>
  <si>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</si>
  <si>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</si>
  <si>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</si>
  <si>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</si>
  <si>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</si>
  <si>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</si>
  <si>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</si>
  <si>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</si>
  <si>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</si>
  <si>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</si>
  <si>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</si>
  <si>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</si>
  <si>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</si>
  <si>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</si>
  <si>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</si>
  <si>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</si>
  <si>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</si>
  <si>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</si>
  <si>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</si>
  <si>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</si>
  <si>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</si>
  <si>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</si>
  <si>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</si>
  <si>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</si>
  <si>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</si>
  <si>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</si>
  <si>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</si>
  <si>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</si>
  <si>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</si>
  <si>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</si>
  <si>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</si>
  <si>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</si>
  <si>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</si>
  <si>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</si>
  <si>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</si>
  <si>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</si>
  <si>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</si>
  <si>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</si>
  <si>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</si>
  <si>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</si>
  <si>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</si>
  <si>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</si>
  <si>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</si>
  <si>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</si>
  <si>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</si>
  <si>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</si>
  <si>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</si>
  <si>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</si>
  <si>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</si>
  <si>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</si>
  <si>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</si>
  <si>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</si>
  <si>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</si>
  <si>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</si>
  <si>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</si>
  <si>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</si>
  <si>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</si>
  <si>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</si>
  <si>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</si>
  <si>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</si>
  <si>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</si>
  <si>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</si>
  <si>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</si>
  <si>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</si>
  <si>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</si>
  <si>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</si>
  <si>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</si>
  <si>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</si>
  <si>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</si>
  <si>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</si>
  <si>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</si>
  <si>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</si>
  <si>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</si>
  <si>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</si>
  <si>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</si>
  <si>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</si>
  <si>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</si>
  <si>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</si>
  <si>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</si>
  <si>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</si>
  <si>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</si>
  <si>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</si>
  <si>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</si>
  <si>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</si>
  <si>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</si>
  <si>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</si>
  <si>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</si>
  <si>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</si>
  <si>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</si>
  <si>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</si>
  <si>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</si>
  <si>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</si>
  <si>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</si>
  <si>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</si>
  <si>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</si>
  <si>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</si>
  <si>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</si>
  <si>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</si>
  <si>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</si>
  <si>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</si>
  <si>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</si>
  <si>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</si>
  <si>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</si>
  <si>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</si>
  <si>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</si>
  <si>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</si>
  <si>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</si>
  <si>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</si>
  <si>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</si>
  <si>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</si>
  <si>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</si>
  <si>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</si>
  <si>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</si>
  <si>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</si>
  <si>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</si>
  <si>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</si>
  <si>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</si>
  <si>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</si>
  <si>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</si>
  <si>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</si>
  <si>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</si>
  <si>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</si>
  <si>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</si>
  <si>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</si>
  <si>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</si>
  <si>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</si>
  <si>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</si>
  <si>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</si>
  <si>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</si>
  <si>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</si>
  <si>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</si>
  <si>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</si>
  <si>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</si>
  <si>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</si>
  <si>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</si>
  <si>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</si>
  <si>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</si>
  <si>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</si>
  <si>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</si>
  <si>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</si>
  <si>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</si>
  <si>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</si>
  <si>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</si>
  <si>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</si>
  <si>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</si>
  <si>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</si>
  <si>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</si>
  <si>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</si>
  <si>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</si>
  <si>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</si>
  <si>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</si>
  <si>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</si>
  <si>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</si>
  <si>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</si>
  <si>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</si>
  <si>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</si>
  <si>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</si>
  <si>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</si>
  <si>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</si>
  <si>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</si>
  <si>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</si>
  <si>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</si>
  <si>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</si>
  <si>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</si>
  <si>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</si>
  <si>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</si>
  <si>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</si>
  <si>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</si>
  <si>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</si>
  <si>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</si>
  <si>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</si>
  <si>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</si>
  <si>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</si>
  <si>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</si>
  <si>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</si>
  <si>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</si>
  <si>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</si>
  <si>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</si>
  <si>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</si>
  <si>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</si>
  <si>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</si>
  <si>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</si>
  <si>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</si>
  <si>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</si>
  <si>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</si>
  <si>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</si>
  <si>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</si>
  <si>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</si>
  <si>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</si>
  <si>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</si>
  <si>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</si>
  <si>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</si>
  <si>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</si>
  <si>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</si>
  <si>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</si>
  <si>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</si>
  <si>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</si>
  <si>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</si>
  <si>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</si>
  <si>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</si>
  <si>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</si>
  <si>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</si>
  <si>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</si>
  <si>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</si>
  <si>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</si>
  <si>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</si>
  <si>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</si>
  <si>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</si>
  <si>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</si>
  <si>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</si>
  <si>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</si>
  <si>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</si>
  <si>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</si>
  <si>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</si>
  <si>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</si>
  <si>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</si>
  <si>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</si>
  <si>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</si>
  <si>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</si>
  <si>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</si>
  <si>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</si>
  <si>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</si>
  <si>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</si>
  <si>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</si>
  <si>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</si>
  <si>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</si>
  <si>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</si>
  <si>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</si>
  <si>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</si>
  <si>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</si>
  <si>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</si>
  <si>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</si>
  <si>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</si>
  <si>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</si>
  <si>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</si>
  <si>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</si>
  <si>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</si>
  <si>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</si>
  <si>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</si>
  <si>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</si>
  <si>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</si>
  <si>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</si>
  <si>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</si>
  <si>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</si>
  <si>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</si>
  <si>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</si>
  <si>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</si>
  <si>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</si>
  <si>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</si>
  <si>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</si>
  <si>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</si>
  <si>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</si>
  <si>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</si>
  <si>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</si>
  <si>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</si>
  <si>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</si>
  <si>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</si>
  <si>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</si>
  <si>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</si>
  <si>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</si>
  <si>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</si>
  <si>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</si>
  <si>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</si>
  <si>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</si>
  <si>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</si>
  <si>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</si>
  <si>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</si>
  <si>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</si>
  <si>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</si>
  <si>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</si>
  <si>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</si>
  <si>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</si>
  <si>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</si>
  <si>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</si>
  <si>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</si>
  <si>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</si>
  <si>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</si>
  <si>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</si>
  <si>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</si>
  <si>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</si>
  <si>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</si>
  <si>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</si>
  <si>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</si>
  <si>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</si>
  <si>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</si>
  <si>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</si>
  <si>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</si>
  <si>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</si>
  <si>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</si>
  <si>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</si>
  <si>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</si>
  <si>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</si>
  <si>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</si>
  <si>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</si>
  <si>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</si>
  <si>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</si>
  <si>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</si>
  <si>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</si>
  <si>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</si>
  <si>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</si>
  <si>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</si>
  <si>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</si>
  <si>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</si>
  <si>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</si>
  <si>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</si>
  <si>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</si>
  <si>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</si>
  <si>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</si>
  <si>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</si>
  <si>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</si>
  <si>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</si>
  <si>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</si>
  <si>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</si>
  <si>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</si>
  <si>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</si>
  <si>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</si>
  <si>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</si>
  <si>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</si>
  <si>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</si>
  <si>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</si>
  <si>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</si>
  <si>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</si>
  <si>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</si>
  <si>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</si>
  <si>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</si>
  <si>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</si>
  <si>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</si>
  <si>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</si>
  <si>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</si>
  <si>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</si>
  <si>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</si>
  <si>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</si>
  <si>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</si>
  <si>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</si>
  <si>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</si>
  <si>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</si>
  <si>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</si>
  <si>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</si>
  <si>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</si>
  <si>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</si>
  <si>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</si>
  <si>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</si>
  <si>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</si>
  <si>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</si>
  <si>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</si>
  <si>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</si>
  <si>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</si>
  <si>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</si>
  <si>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</si>
  <si>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</si>
  <si>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</si>
  <si>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</si>
  <si>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</si>
  <si>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</si>
  <si>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</si>
  <si>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</si>
  <si>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</si>
  <si>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</si>
  <si>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</si>
  <si>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</si>
  <si>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</si>
  <si>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</si>
  <si>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</si>
  <si>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</si>
  <si>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</si>
  <si>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</si>
  <si>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</si>
  <si>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</si>
  <si>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</si>
  <si>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</si>
  <si>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</si>
  <si>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</si>
  <si>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</si>
  <si>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</si>
  <si>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</si>
  <si>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</si>
  <si>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</si>
  <si>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</si>
  <si>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</si>
  <si>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</si>
  <si>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</si>
  <si>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</si>
  <si>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</si>
  <si>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</si>
  <si>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</si>
  <si>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</si>
  <si>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</si>
  <si>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</si>
  <si>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</si>
  <si>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</si>
  <si>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</si>
  <si>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</si>
  <si>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</si>
  <si>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</si>
  <si>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</si>
  <si>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</si>
  <si>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</si>
  <si>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</si>
  <si>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</si>
  <si>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</si>
  <si>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</si>
  <si>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</si>
  <si>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</si>
  <si>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</si>
  <si>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</si>
  <si>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</si>
  <si>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</si>
  <si>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</si>
  <si>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</si>
  <si>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</si>
  <si>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</si>
  <si>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</si>
  <si>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</si>
  <si>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</si>
  <si>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</si>
  <si>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</si>
  <si>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</si>
  <si>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</si>
  <si>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</si>
  <si>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</si>
  <si>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</si>
  <si>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</si>
  <si>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</si>
  <si>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</si>
  <si>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</si>
  <si>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</si>
  <si>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</si>
  <si>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</si>
  <si>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</si>
  <si>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</si>
  <si>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</si>
  <si>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</si>
  <si>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</si>
  <si>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</si>
  <si>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</si>
  <si>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</si>
  <si>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</si>
  <si>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</si>
  <si>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</si>
  <si>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</si>
  <si>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</si>
  <si>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</si>
  <si>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</si>
  <si>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</si>
  <si>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</si>
  <si>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</si>
  <si>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</si>
  <si>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</si>
  <si>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</si>
  <si>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</si>
  <si>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</si>
  <si>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</si>
  <si>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</si>
  <si>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</si>
  <si>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</si>
  <si>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</si>
  <si>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</si>
  <si>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</si>
  <si>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</si>
  <si>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</si>
  <si>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</si>
  <si>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</si>
  <si>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</si>
  <si>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</si>
  <si>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</si>
  <si>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</si>
  <si>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</si>
  <si>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</si>
  <si>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</si>
  <si>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</si>
  <si>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</si>
  <si>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</si>
  <si>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</si>
  <si>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</si>
  <si>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</si>
  <si>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</si>
  <si>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</si>
  <si>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</si>
  <si>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</si>
  <si>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</si>
  <si>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</si>
  <si>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</si>
  <si>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</si>
  <si>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</si>
  <si>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</si>
  <si>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</si>
  <si>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</si>
  <si>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</si>
  <si>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</si>
  <si>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</si>
  <si>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</si>
  <si>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</si>
  <si>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</si>
  <si>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</si>
  <si>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</si>
  <si>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</si>
  <si>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</si>
  <si>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</si>
  <si>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</si>
  <si>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</si>
  <si>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</si>
  <si>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</si>
  <si>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</si>
  <si>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</si>
  <si>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</si>
  <si>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</si>
  <si>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</si>
  <si>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</si>
  <si>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</si>
  <si>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</si>
  <si>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</si>
  <si>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</si>
  <si>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</si>
  <si>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</si>
  <si>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</si>
  <si>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</si>
  <si>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</si>
  <si>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</si>
  <si>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</si>
  <si>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</si>
  <si>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</si>
  <si>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</si>
  <si>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</si>
  <si>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</si>
  <si>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</si>
  <si>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</si>
  <si>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</si>
  <si>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</si>
  <si>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</si>
  <si>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</si>
  <si>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</si>
  <si>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</si>
  <si>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</si>
  <si>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</si>
  <si>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</si>
  <si>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</si>
  <si>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</si>
  <si>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</si>
  <si>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</si>
  <si>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</si>
  <si>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</si>
  <si>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</si>
  <si>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</si>
  <si>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</si>
  <si>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</si>
  <si>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</si>
  <si>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</si>
  <si>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</si>
  <si>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</si>
  <si>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</si>
  <si>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</si>
  <si>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</si>
  <si>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</si>
  <si>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</si>
  <si>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</si>
  <si>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</si>
  <si>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</si>
  <si>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</si>
  <si>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</si>
  <si>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</si>
  <si>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</si>
  <si>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</si>
  <si>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</si>
  <si>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</si>
  <si>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</si>
  <si>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</si>
  <si>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</si>
  <si>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</si>
  <si>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</si>
  <si>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</si>
  <si>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</si>
  <si>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</si>
  <si>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</si>
  <si>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</si>
  <si>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</si>
  <si>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</si>
  <si>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</si>
  <si>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</si>
  <si>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</si>
  <si>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</si>
  <si>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</si>
  <si>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</si>
  <si>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</si>
  <si>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</si>
  <si>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</si>
  <si>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</si>
  <si>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</si>
  <si>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</si>
  <si>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</si>
  <si>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</si>
  <si>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</si>
  <si>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</si>
  <si>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</si>
  <si>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</si>
  <si>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</si>
  <si>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</si>
  <si>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</si>
  <si>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</si>
  <si>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</si>
  <si>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</si>
  <si>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</si>
  <si>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</si>
  <si>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</si>
  <si>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</si>
  <si>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</si>
  <si>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</si>
  <si>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</si>
  <si>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</si>
  <si>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</si>
  <si>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</si>
  <si>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</si>
  <si>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</si>
  <si>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</si>
  <si>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</si>
  <si>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</si>
  <si>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</si>
  <si>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</si>
  <si>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</si>
  <si>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</si>
  <si>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</si>
  <si>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</si>
  <si>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</si>
  <si>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</si>
  <si>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</si>
  <si>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</si>
  <si>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</si>
  <si>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</si>
  <si>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</si>
  <si>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</si>
  <si>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</si>
  <si>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</si>
  <si>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</si>
  <si>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</si>
  <si>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</si>
  <si>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</si>
  <si>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</si>
  <si>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</si>
  <si>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</si>
  <si>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</si>
  <si>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</si>
  <si>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</si>
  <si>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</si>
  <si>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</si>
  <si>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</si>
  <si>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</si>
  <si>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</si>
  <si>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</si>
  <si>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</si>
  <si>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</si>
  <si>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</si>
  <si>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</si>
  <si>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</si>
  <si>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</si>
  <si>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</si>
  <si>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</si>
  <si>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</si>
  <si>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</si>
  <si>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</si>
  <si>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</si>
  <si>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</si>
  <si>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</si>
  <si>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</si>
  <si>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</si>
  <si>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</si>
  <si>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</si>
  <si>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</si>
  <si>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</si>
  <si>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</si>
  <si>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</si>
  <si>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</si>
  <si>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</si>
  <si>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</si>
  <si>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</si>
  <si>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</si>
  <si>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</si>
  <si>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</si>
  <si>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</si>
  <si>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</si>
  <si>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</si>
  <si>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</si>
  <si>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</si>
  <si>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</si>
  <si>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</si>
  <si>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</si>
  <si>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</si>
  <si>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</si>
  <si>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</si>
  <si>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</si>
  <si>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</si>
  <si>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</si>
  <si>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</si>
  <si>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</si>
  <si>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</si>
  <si>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</si>
  <si>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</si>
  <si>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</si>
  <si>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</si>
  <si>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</si>
  <si>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</si>
  <si>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</si>
  <si>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</si>
  <si>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</si>
  <si>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</si>
  <si>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</si>
  <si>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</si>
  <si>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</si>
  <si>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</si>
  <si>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</si>
  <si>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</si>
  <si>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</si>
  <si>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</si>
  <si>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</si>
  <si>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</si>
  <si>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</si>
  <si>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</si>
  <si>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</si>
  <si>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</si>
  <si>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</si>
  <si>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</si>
  <si>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</si>
  <si>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</si>
  <si>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</si>
  <si>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</si>
  <si>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</si>
  <si>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</si>
  <si>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</si>
  <si>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</si>
  <si>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</si>
  <si>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</si>
  <si>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</si>
  <si>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</si>
  <si>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</si>
  <si>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</si>
  <si>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</si>
  <si>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</si>
  <si>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</si>
  <si>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</si>
  <si>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</si>
  <si>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</si>
  <si>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</si>
  <si>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</si>
  <si>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</si>
  <si>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</si>
  <si>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</si>
  <si>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</si>
  <si>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</si>
  <si>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</si>
  <si>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</si>
  <si>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</si>
  <si>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</si>
  <si>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</si>
  <si>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</si>
  <si>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</si>
  <si>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</si>
  <si>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</si>
  <si>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</si>
  <si>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</si>
  <si>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</si>
  <si>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</si>
  <si>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</si>
  <si>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</si>
  <si>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</si>
  <si>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</si>
  <si>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</si>
  <si>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</si>
  <si>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</si>
  <si>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</si>
  <si>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</si>
  <si>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</si>
  <si>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</si>
  <si>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</si>
  <si>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</si>
  <si>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</si>
  <si>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</si>
  <si>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</si>
  <si>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</si>
  <si>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</si>
  <si>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</si>
  <si>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</si>
  <si>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</si>
  <si>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</si>
  <si>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</si>
  <si>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</si>
  <si>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</si>
  <si>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</si>
  <si>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</si>
  <si>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</si>
  <si>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</si>
  <si>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</si>
  <si>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</si>
  <si>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</si>
  <si>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</si>
  <si>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</si>
  <si>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</si>
  <si>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</si>
  <si>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</si>
  <si>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</si>
  <si>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</si>
  <si>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</si>
  <si>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</si>
  <si>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</si>
  <si>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</si>
  <si>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</si>
  <si>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</si>
  <si>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</si>
  <si>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</si>
  <si>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</si>
  <si>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</si>
  <si>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</si>
  <si>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</si>
  <si>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</si>
  <si>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</si>
  <si>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</si>
  <si>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</si>
  <si>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</si>
  <si>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</si>
  <si>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</si>
  <si>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</si>
  <si>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</si>
  <si>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</si>
  <si>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</si>
  <si>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</si>
  <si>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</si>
  <si>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</si>
  <si>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</si>
  <si>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</si>
  <si>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</si>
  <si>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</si>
  <si>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</si>
  <si>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</si>
  <si>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</si>
  <si>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</si>
  <si>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</si>
  <si>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</si>
  <si>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</si>
  <si>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</si>
  <si>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</si>
  <si>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</si>
  <si>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</si>
  <si>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</si>
  <si>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</si>
  <si>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</si>
  <si>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</si>
  <si>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</si>
  <si>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</si>
  <si>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</si>
  <si>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</si>
  <si>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</si>
  <si>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</si>
  <si>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</si>
  <si>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</si>
  <si>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</si>
  <si>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</si>
  <si>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</si>
  <si>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</si>
  <si>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</si>
  <si>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</si>
  <si>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</si>
  <si>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</si>
  <si>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</si>
  <si>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</si>
  <si>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</si>
  <si>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</si>
  <si>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</si>
  <si>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</si>
  <si>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</si>
  <si>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</si>
  <si>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</si>
  <si>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</si>
  <si>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</si>
  <si>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</si>
  <si>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</si>
  <si>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</si>
  <si>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</si>
  <si>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</si>
  <si>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</si>
  <si>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</si>
  <si>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</si>
  <si>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</si>
  <si>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</si>
  <si>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</si>
  <si>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</si>
  <si>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</si>
  <si>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</si>
  <si>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</si>
  <si>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</si>
  <si>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</si>
  <si>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</si>
  <si>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</si>
  <si>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</si>
  <si>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</si>
  <si>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</si>
  <si>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</si>
  <si>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</si>
  <si>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</si>
  <si>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</si>
  <si>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</si>
  <si>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</si>
  <si>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</si>
  <si>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</si>
  <si>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</si>
  <si>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</si>
  <si>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</si>
  <si>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</si>
  <si>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</si>
  <si>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</si>
  <si>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</si>
  <si>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</si>
  <si>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</si>
  <si>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</si>
  <si>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</si>
  <si>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</si>
  <si>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</si>
  <si>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</si>
  <si>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</si>
  <si>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</si>
  <si>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</si>
  <si>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</si>
  <si>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</si>
  <si>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</si>
  <si>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</si>
  <si>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</si>
  <si>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</si>
  <si>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</si>
  <si>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</si>
  <si>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</si>
  <si>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</si>
  <si>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</si>
  <si>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</si>
  <si>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</si>
  <si>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</si>
  <si>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</si>
  <si>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</si>
  <si>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</si>
  <si>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</si>
  <si>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</si>
  <si>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</si>
  <si>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</si>
  <si>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</si>
  <si>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</si>
  <si>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</si>
  <si>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</si>
  <si>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</si>
  <si>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</si>
  <si>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</si>
  <si>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</si>
  <si>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</si>
  <si>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</si>
  <si>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</si>
  <si>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</si>
  <si>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</si>
  <si>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</si>
  <si>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</si>
  <si>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</si>
  <si>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</si>
  <si>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</si>
  <si>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</si>
  <si>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</si>
  <si>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</si>
  <si>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</si>
  <si>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</si>
  <si>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</si>
  <si>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</si>
  <si>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</si>
  <si>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</si>
  <si>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</si>
  <si>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</si>
  <si>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</si>
  <si>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</si>
  <si>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</si>
  <si>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</si>
  <si>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</si>
  <si>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</si>
  <si>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</si>
  <si>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</si>
  <si>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</si>
  <si>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</si>
  <si>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</si>
  <si>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</si>
  <si>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</si>
  <si>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</si>
  <si>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</si>
  <si>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</si>
  <si>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</si>
  <si>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</si>
  <si>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</si>
  <si>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</si>
  <si>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</si>
  <si>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</si>
  <si>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</si>
  <si>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</si>
  <si>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</si>
  <si>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</si>
  <si>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</si>
  <si>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</si>
  <si>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</si>
  <si>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</si>
  <si>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</si>
  <si>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</si>
  <si>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</si>
  <si>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</si>
  <si>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</si>
  <si>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</si>
  <si>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</si>
  <si>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</si>
  <si>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</si>
  <si>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</si>
  <si>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</si>
  <si>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</si>
  <si>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</si>
  <si>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</si>
  <si>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</si>
  <si>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</si>
  <si>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</si>
  <si>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</si>
  <si>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</si>
  <si>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</si>
  <si>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</si>
  <si>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</si>
  <si>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</si>
  <si>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</si>
  <si>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</si>
  <si>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</si>
  <si>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</si>
  <si>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</si>
  <si>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</si>
  <si>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</si>
  <si>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</si>
  <si>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</si>
  <si>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</si>
  <si>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</si>
  <si>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</si>
  <si>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</si>
  <si>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</si>
  <si>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</si>
  <si>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</si>
  <si>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</si>
  <si>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</si>
  <si>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</si>
  <si>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</si>
  <si>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</si>
  <si>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</si>
  <si>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</si>
  <si>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</si>
  <si>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</si>
  <si>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</si>
  <si>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</si>
  <si>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</si>
  <si>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</si>
  <si>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</si>
  <si>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</si>
  <si>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</si>
  <si>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</si>
  <si>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</si>
  <si>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</si>
  <si>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</si>
  <si>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</si>
  <si>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</si>
  <si>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</si>
  <si>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</si>
  <si>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</si>
  <si>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</si>
  <si>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</si>
  <si>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</si>
  <si>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</si>
  <si>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</si>
  <si>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</si>
  <si>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</si>
  <si>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</si>
  <si>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</si>
  <si>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</si>
  <si>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</si>
  <si>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</si>
  <si>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</si>
  <si>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</si>
  <si>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</si>
  <si>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</si>
  <si>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</si>
  <si>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</si>
  <si>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</si>
  <si>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</si>
  <si>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</si>
  <si>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</si>
  <si>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</si>
  <si>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</si>
  <si>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</si>
  <si>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</si>
  <si>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</si>
  <si>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</si>
  <si>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</si>
  <si>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</si>
  <si>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</si>
  <si>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</si>
  <si>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</si>
  <si>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</si>
  <si>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</si>
  <si>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</si>
  <si>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</si>
  <si>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</si>
  <si>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</si>
  <si>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</si>
  <si>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</si>
  <si>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</si>
  <si>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</si>
  <si>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</si>
  <si>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</si>
  <si>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</si>
  <si>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</si>
  <si>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</si>
  <si>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</si>
  <si>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</si>
  <si>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</si>
  <si>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</si>
  <si>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</si>
  <si>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</si>
  <si>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</si>
  <si>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</si>
  <si>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</si>
  <si>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</si>
  <si>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</si>
  <si>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</si>
  <si>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</si>
  <si>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</si>
  <si>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</si>
  <si>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</si>
  <si>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</si>
  <si>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</si>
  <si>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</si>
  <si>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</si>
  <si>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</si>
  <si>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</si>
  <si>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</si>
  <si>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</si>
  <si>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</si>
  <si>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</si>
  <si>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</si>
  <si>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</si>
  <si>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</si>
  <si>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</si>
  <si>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</si>
  <si>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</si>
  <si>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</si>
  <si>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</si>
  <si>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</si>
  <si>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</si>
  <si>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</si>
  <si>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</si>
  <si>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</si>
  <si>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</si>
  <si>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</si>
  <si>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</si>
  <si>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</si>
  <si>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</si>
  <si>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</si>
  <si>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</si>
  <si>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</si>
  <si>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</si>
  <si>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</si>
  <si>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</si>
  <si>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</si>
  <si>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</si>
  <si>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</si>
  <si>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</si>
  <si>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</si>
  <si>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</si>
  <si>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</si>
  <si>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</si>
  <si>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</si>
  <si>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</si>
  <si>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</si>
  <si>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</si>
  <si>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</si>
  <si>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</si>
  <si>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</si>
  <si>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</si>
  <si>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</si>
  <si>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</si>
  <si>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</si>
  <si>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</si>
  <si>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</si>
  <si>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</si>
  <si>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</si>
  <si>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</si>
  <si>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</si>
  <si>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</si>
  <si>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</si>
  <si>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</si>
  <si>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</si>
  <si>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</si>
  <si>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</si>
  <si>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</si>
  <si>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</si>
  <si>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</si>
  <si>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</si>
  <si>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</si>
  <si>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</si>
  <si>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</si>
  <si>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</si>
  <si>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</si>
  <si>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</si>
  <si>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</si>
  <si>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</si>
  <si>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</si>
  <si>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</si>
  <si>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</si>
  <si>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</si>
  <si>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</si>
  <si>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</si>
  <si>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</si>
  <si>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</si>
  <si>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</si>
  <si>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</si>
  <si>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</si>
  <si>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</si>
  <si>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</si>
  <si>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</si>
  <si>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</si>
  <si>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</si>
  <si>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</si>
  <si>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</si>
  <si>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</si>
  <si>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</si>
  <si>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</si>
  <si>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</si>
  <si>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</si>
  <si>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</si>
  <si>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</si>
  <si>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</si>
  <si>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</si>
  <si>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</si>
  <si>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</si>
  <si>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</si>
  <si>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</si>
  <si>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</si>
  <si>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</si>
  <si>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</si>
  <si>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</si>
  <si>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</si>
  <si>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</si>
  <si>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</si>
  <si>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</si>
  <si>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</si>
  <si>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</si>
  <si>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</si>
  <si>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</si>
  <si>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</si>
  <si>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</si>
  <si>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</si>
  <si>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</si>
  <si>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</si>
  <si>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</si>
  <si>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</si>
  <si>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</si>
  <si>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</si>
  <si>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</si>
  <si>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</si>
  <si>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</si>
  <si>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</si>
  <si>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</si>
  <si>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</si>
  <si>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</si>
  <si>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</si>
  <si>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</si>
  <si>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</si>
  <si>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</si>
  <si>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</si>
  <si>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</si>
  <si>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</si>
  <si>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</si>
  <si>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</si>
  <si>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</si>
  <si>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</si>
  <si>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</si>
  <si>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</si>
  <si>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</si>
  <si>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</si>
  <si>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</si>
  <si>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</si>
  <si>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</si>
  <si>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</si>
  <si>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</si>
  <si>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</si>
  <si>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</si>
  <si>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</si>
  <si>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</si>
  <si>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</si>
  <si>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</si>
  <si>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</si>
  <si>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</si>
  <si>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</si>
  <si>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</si>
  <si>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</si>
  <si>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</si>
  <si>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</si>
  <si>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</si>
  <si>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</si>
  <si>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</si>
  <si>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</si>
  <si>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</si>
  <si>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</si>
  <si>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</si>
  <si>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</si>
  <si>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</si>
  <si>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</si>
  <si>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</si>
  <si>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</si>
  <si>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</si>
  <si>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</si>
  <si>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</si>
  <si>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</si>
  <si>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</si>
  <si>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</si>
  <si>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</si>
  <si>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</si>
  <si>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</si>
  <si>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</si>
  <si>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</si>
  <si>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</si>
  <si>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</si>
  <si>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</si>
  <si>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</si>
  <si>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</si>
  <si>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</si>
  <si>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</si>
  <si>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</si>
  <si>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</si>
  <si>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</si>
  <si>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</si>
  <si>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</si>
  <si>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</si>
  <si>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</si>
  <si>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</si>
  <si>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</si>
  <si>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</si>
  <si>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</si>
  <si>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</si>
  <si>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</si>
  <si>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</si>
  <si>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</si>
  <si>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</si>
  <si>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</si>
  <si>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</si>
  <si>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</si>
  <si>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</si>
  <si>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</si>
  <si>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</si>
  <si>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</si>
  <si>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</si>
  <si>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</si>
  <si>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</si>
  <si>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</si>
  <si>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</si>
  <si>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</si>
  <si>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</si>
  <si>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</si>
  <si>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</si>
  <si>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</si>
  <si>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</si>
  <si>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</si>
  <si>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</si>
  <si>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</si>
  <si>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</si>
  <si>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</si>
  <si>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</si>
  <si>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</si>
  <si>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</si>
  <si>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</si>
  <si>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</si>
  <si>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</si>
  <si>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</si>
  <si>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</si>
  <si>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</si>
  <si>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</si>
  <si>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</si>
  <si>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</si>
  <si>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</si>
  <si>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</si>
  <si>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</si>
  <si>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</si>
  <si>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</si>
  <si>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</si>
  <si>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</si>
  <si>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</si>
  <si>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</si>
  <si>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</si>
  <si>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</si>
  <si>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</si>
  <si>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</si>
  <si>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</si>
  <si>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</si>
  <si>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</si>
  <si>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</si>
  <si>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</si>
  <si>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</si>
  <si>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</si>
  <si>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</si>
  <si>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</si>
  <si>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</si>
  <si>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</si>
  <si>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</si>
  <si>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</si>
  <si>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</si>
  <si>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</si>
  <si>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</si>
  <si>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</si>
  <si>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</si>
  <si>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</si>
  <si>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</si>
  <si>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</si>
  <si>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</si>
  <si>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</si>
  <si>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</si>
  <si>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</si>
  <si>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</si>
  <si>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</si>
  <si>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</si>
  <si>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</si>
  <si>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</si>
  <si>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</si>
  <si>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</si>
  <si>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</si>
  <si>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</si>
  <si>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</si>
  <si>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</si>
  <si>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</si>
  <si>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</si>
  <si>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</si>
  <si>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</si>
  <si>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</si>
  <si>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</si>
  <si>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</si>
  <si>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</si>
  <si>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</si>
  <si>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</si>
  <si>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</si>
  <si>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</si>
  <si>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</si>
  <si>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</si>
  <si>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</si>
  <si>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</si>
  <si>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</si>
  <si>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</si>
  <si>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</si>
  <si>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</si>
  <si>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</si>
  <si>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</si>
  <si>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</si>
  <si>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</si>
  <si>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</si>
  <si>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</si>
  <si>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</si>
  <si>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</si>
  <si>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</si>
  <si>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</si>
  <si>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</si>
  <si>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</si>
  <si>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</si>
  <si>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</si>
  <si>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</si>
  <si>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</si>
  <si>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</si>
  <si>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</si>
  <si>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</si>
  <si>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</si>
  <si>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</si>
  <si>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</si>
  <si>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</si>
  <si>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</si>
  <si>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</si>
  <si>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</si>
  <si>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</si>
  <si>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</si>
  <si>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</si>
  <si>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</si>
  <si>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</si>
  <si>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</si>
  <si>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</si>
  <si>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</si>
  <si>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</si>
  <si>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</si>
  <si>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</si>
  <si>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</si>
  <si>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</si>
  <si>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</si>
  <si>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</si>
  <si>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</si>
  <si>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</si>
  <si>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</si>
  <si>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</si>
  <si>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</si>
  <si>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</si>
  <si>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</si>
  <si>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</si>
  <si>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</si>
  <si>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</si>
  <si>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</si>
  <si>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</si>
  <si>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</si>
  <si>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</si>
  <si>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</si>
  <si>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</si>
  <si>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</si>
  <si>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</si>
  <si>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</si>
  <si>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</si>
  <si>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</si>
  <si>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</si>
  <si>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</si>
  <si>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</si>
  <si>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</si>
  <si>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</si>
  <si>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</si>
  <si>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</si>
  <si>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</si>
  <si>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</si>
  <si>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</si>
  <si>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</si>
  <si>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</si>
  <si>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</si>
  <si>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</si>
  <si>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</si>
  <si>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</si>
  <si>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</si>
  <si>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</si>
  <si>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</si>
  <si>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</si>
  <si>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</si>
  <si>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</si>
  <si>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</si>
  <si>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</si>
  <si>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</si>
  <si>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</si>
  <si>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</si>
  <si>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</si>
  <si>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</si>
  <si>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</si>
  <si>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</si>
  <si>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</si>
  <si>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</si>
  <si>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</si>
  <si>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</si>
  <si>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</si>
  <si>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</si>
  <si>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</si>
  <si>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</si>
  <si>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</si>
  <si>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</si>
  <si>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</si>
  <si>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</si>
  <si>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</si>
  <si>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</si>
  <si>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</si>
  <si>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</si>
  <si>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</si>
  <si>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</si>
  <si>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</si>
  <si>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</si>
  <si>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</si>
  <si>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</si>
  <si>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</si>
  <si>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</si>
  <si>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</si>
  <si>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</si>
  <si>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</si>
  <si>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</si>
  <si>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</si>
  <si>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</si>
  <si>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</si>
  <si>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</si>
  <si>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</si>
  <si>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</si>
  <si>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</si>
  <si>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</si>
  <si>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</si>
  <si>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</si>
  <si>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</si>
  <si>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</si>
  <si>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</si>
  <si>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</si>
  <si>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</si>
  <si>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</si>
  <si>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</si>
  <si>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</si>
  <si>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</si>
  <si>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</si>
  <si>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</si>
  <si>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</si>
  <si>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</si>
  <si>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</si>
  <si>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</si>
  <si>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</si>
  <si>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</si>
  <si>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</si>
  <si>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</si>
  <si>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</si>
  <si>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</si>
  <si>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</si>
  <si>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</si>
  <si>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</si>
  <si>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</si>
  <si>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</si>
  <si>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</si>
  <si>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</si>
  <si>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</si>
  <si>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</si>
  <si>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</si>
  <si>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</si>
  <si>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</si>
  <si>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</si>
  <si>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</si>
  <si>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</si>
  <si>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</si>
  <si>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</si>
  <si>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</si>
  <si>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</si>
  <si>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</si>
  <si>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</si>
  <si>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</si>
  <si>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</si>
  <si>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</si>
  <si>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</si>
  <si>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</si>
  <si>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</si>
  <si>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</si>
  <si>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</si>
  <si>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</si>
  <si>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</si>
  <si>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</si>
  <si>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</si>
  <si>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</si>
  <si>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</si>
  <si>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</si>
  <si>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</si>
  <si>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</si>
  <si>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</si>
  <si>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</si>
  <si>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</si>
  <si>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</si>
  <si>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</si>
  <si>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</si>
  <si>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</si>
  <si>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</si>
  <si>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</si>
  <si>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</si>
  <si>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</si>
  <si>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</si>
  <si>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</si>
  <si>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</si>
  <si>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</si>
  <si>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</si>
  <si>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</si>
  <si>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</si>
  <si>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</si>
  <si>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</si>
  <si>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</si>
  <si>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</si>
  <si>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</si>
  <si>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</si>
  <si>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</si>
  <si>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</si>
  <si>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</si>
  <si>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</si>
  <si>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</si>
  <si>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</si>
  <si>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</si>
  <si>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</si>
  <si>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</si>
  <si>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</si>
  <si>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</si>
  <si>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</si>
  <si>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</si>
  <si>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</si>
  <si>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</si>
  <si>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</si>
  <si>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</si>
  <si>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</si>
  <si>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</si>
  <si>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</si>
  <si>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</si>
  <si>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</si>
  <si>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</si>
  <si>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</si>
  <si>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</si>
  <si>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</si>
  <si>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</si>
  <si>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</si>
  <si>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</si>
  <si>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</si>
  <si>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</si>
  <si>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</si>
  <si>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</si>
  <si>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</si>
  <si>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</si>
  <si>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</si>
  <si>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</si>
  <si>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</si>
  <si>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</si>
  <si>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</si>
  <si>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</si>
  <si>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</si>
  <si>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</si>
  <si>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</si>
  <si>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</si>
  <si>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</si>
  <si>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</si>
  <si>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</si>
  <si>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</si>
  <si>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</si>
  <si>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</si>
  <si>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</si>
  <si>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</si>
  <si>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</si>
  <si>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</si>
  <si>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</si>
  <si>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</si>
  <si>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</si>
  <si>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</si>
  <si>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</si>
  <si>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</si>
  <si>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</si>
  <si>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</si>
  <si>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</si>
  <si>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</si>
  <si>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</si>
  <si>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</si>
  <si>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</si>
  <si>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</si>
  <si>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</si>
  <si>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</si>
  <si>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</si>
  <si>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</si>
  <si>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</si>
  <si>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</si>
  <si>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</si>
  <si>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</si>
  <si>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</si>
  <si>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</si>
  <si>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</si>
  <si>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</si>
  <si>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</si>
  <si>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</si>
  <si>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</si>
  <si>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</si>
  <si>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</si>
  <si>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</si>
  <si>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</si>
  <si>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</si>
  <si>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</si>
  <si>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</si>
  <si>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</si>
  <si>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</si>
  <si>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</si>
  <si>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</si>
  <si>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</si>
  <si>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</si>
  <si>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</si>
  <si>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</si>
  <si>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</si>
  <si>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</si>
  <si>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</si>
  <si>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</si>
  <si>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</si>
  <si>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</si>
  <si>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</si>
  <si>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</si>
  <si>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</si>
  <si>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</si>
  <si>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</si>
  <si>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</si>
  <si>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</si>
  <si>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</si>
  <si>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</si>
  <si>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</si>
  <si>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</si>
  <si>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</si>
  <si>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</si>
  <si>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</si>
  <si>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</si>
  <si>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</si>
  <si>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</si>
  <si>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</si>
  <si>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</si>
  <si>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</si>
  <si>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</si>
  <si>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</si>
  <si>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</si>
  <si>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</si>
  <si>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</si>
  <si>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</si>
  <si>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</si>
  <si>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</si>
  <si>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</si>
  <si>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</si>
  <si>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</si>
  <si>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</si>
  <si>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</si>
  <si>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</si>
  <si>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</si>
  <si>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</si>
  <si>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</si>
  <si>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</si>
  <si>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</si>
  <si>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</si>
  <si>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</si>
  <si>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</si>
  <si>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</si>
  <si>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</si>
  <si>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</si>
  <si>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</si>
  <si>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</si>
  <si>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</si>
  <si>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</si>
  <si>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</si>
  <si>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</si>
  <si>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</si>
  <si>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</si>
  <si>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</si>
  <si>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</si>
  <si>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</si>
  <si>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</si>
  <si>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</si>
  <si>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</si>
  <si>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</si>
  <si>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</si>
  <si>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</si>
  <si>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</si>
  <si>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</si>
  <si>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</si>
  <si>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</si>
  <si>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</si>
  <si>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</si>
  <si>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</si>
  <si>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</si>
  <si>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</si>
  <si>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</si>
  <si>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</si>
  <si>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</si>
  <si>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</si>
  <si>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</si>
  <si>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</si>
  <si>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</si>
  <si>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</si>
  <si>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</si>
  <si>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</si>
  <si>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</si>
  <si>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</si>
  <si>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</si>
  <si>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</si>
  <si>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</si>
  <si>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</si>
  <si>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</si>
  <si>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</si>
  <si>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</si>
  <si>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</si>
  <si>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</si>
  <si>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</si>
  <si>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</si>
  <si>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</si>
  <si>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</si>
  <si>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</si>
  <si>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</si>
  <si>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</si>
  <si>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</si>
  <si>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</si>
  <si>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</si>
  <si>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</si>
  <si>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</si>
  <si>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</si>
  <si>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</si>
  <si>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</si>
  <si>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</si>
  <si>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</si>
  <si>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</si>
  <si>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</si>
  <si>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</si>
  <si>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</si>
  <si>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</si>
  <si>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</si>
  <si>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</si>
  <si>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</si>
  <si>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</si>
  <si>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</si>
  <si>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</si>
  <si>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</si>
  <si>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</si>
  <si>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</si>
  <si>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</si>
  <si>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</si>
  <si>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</si>
  <si>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</si>
  <si>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</si>
  <si>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</si>
  <si>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</si>
  <si>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</si>
  <si>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</si>
  <si>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</si>
  <si>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</si>
  <si>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</si>
  <si>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</si>
  <si>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</si>
  <si>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</si>
  <si>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</si>
  <si>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</si>
  <si>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</si>
  <si>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</si>
  <si>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</si>
  <si>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</si>
  <si>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</si>
  <si>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</si>
  <si>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</si>
  <si>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</si>
  <si>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</si>
  <si>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</si>
  <si>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</si>
  <si>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</si>
  <si>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</si>
  <si>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</si>
  <si>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</si>
  <si>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</si>
  <si>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</si>
  <si>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</si>
  <si>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</si>
  <si>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</si>
  <si>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</si>
  <si>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</si>
  <si>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</si>
  <si>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</si>
  <si>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</si>
  <si>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</si>
  <si>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</si>
  <si>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</si>
  <si>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</si>
  <si>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</si>
  <si>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</si>
  <si>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</si>
  <si>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</si>
  <si>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</si>
  <si>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</si>
  <si>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</si>
  <si>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</si>
  <si>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</si>
  <si>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</si>
  <si>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</si>
  <si>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</si>
  <si>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</si>
  <si>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</si>
  <si>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</si>
  <si>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</si>
  <si>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</si>
  <si>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</si>
  <si>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</si>
  <si>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</si>
  <si>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</si>
  <si>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</si>
  <si>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</si>
  <si>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</si>
  <si>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</si>
  <si>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</si>
  <si>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</si>
  <si>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</si>
  <si>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</si>
  <si>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</si>
  <si>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</si>
  <si>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</si>
  <si>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</si>
  <si>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</si>
  <si>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</si>
  <si>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</si>
  <si>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</si>
  <si>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</si>
  <si>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</si>
  <si>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</si>
  <si>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</si>
  <si>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</si>
  <si>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</si>
  <si>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</si>
  <si>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</si>
  <si>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</si>
  <si>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</si>
  <si>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</si>
  <si>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</si>
  <si>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</si>
  <si>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</si>
  <si>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</si>
  <si>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</si>
  <si>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</si>
  <si>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</si>
  <si>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</si>
  <si>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</si>
  <si>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</si>
  <si>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</si>
  <si>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</si>
  <si>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</si>
  <si>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</si>
  <si>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</si>
  <si>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</si>
  <si>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</si>
  <si>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</si>
  <si>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</si>
  <si>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</si>
  <si>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</si>
  <si>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</si>
  <si>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</si>
  <si>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</si>
  <si>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</si>
  <si>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</si>
  <si>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</si>
  <si>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</si>
  <si>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</si>
  <si>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</si>
  <si>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</si>
  <si>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</si>
  <si>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</si>
  <si>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</si>
  <si>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</si>
  <si>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</si>
  <si>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</si>
  <si>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</si>
  <si>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</si>
  <si>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</si>
  <si>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</si>
  <si>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</si>
  <si>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</si>
  <si>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</si>
  <si>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</si>
  <si>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</si>
  <si>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</si>
  <si>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</si>
  <si>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</si>
  <si>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</si>
  <si>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</si>
  <si>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</si>
  <si>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</si>
  <si>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</si>
  <si>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</si>
  <si>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</si>
  <si>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</si>
  <si>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</si>
  <si>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</si>
  <si>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</si>
  <si>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</si>
  <si>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</si>
  <si>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</si>
  <si>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</si>
  <si>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</si>
  <si>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</si>
  <si>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</si>
  <si>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</si>
  <si>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</si>
  <si>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</si>
  <si>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</si>
  <si>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</si>
  <si>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</si>
  <si>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</si>
  <si>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</si>
  <si>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</si>
  <si>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</si>
  <si>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</si>
  <si>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</si>
  <si>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</si>
  <si>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</si>
  <si>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</si>
  <si>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</si>
  <si>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</si>
  <si>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</si>
  <si>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</si>
  <si>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</si>
  <si>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</si>
  <si>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</si>
  <si>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</si>
  <si>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</si>
  <si>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</si>
  <si>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</si>
  <si>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</si>
  <si>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</si>
  <si>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</si>
  <si>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</si>
  <si>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</si>
  <si>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</si>
  <si>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</si>
  <si>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</si>
  <si>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</si>
  <si>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</si>
  <si>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</si>
  <si>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</si>
  <si>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</si>
  <si>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</si>
  <si>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</si>
  <si>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</si>
  <si>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</si>
  <si>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</si>
  <si>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</si>
  <si>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</si>
  <si>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</si>
  <si>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</si>
  <si>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</si>
  <si>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</si>
  <si>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</si>
  <si>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</si>
  <si>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</si>
  <si>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</si>
  <si>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</si>
  <si>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</si>
  <si>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</si>
  <si>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</si>
  <si>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</si>
  <si>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</si>
  <si>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</si>
  <si>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</si>
  <si>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</si>
  <si>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</si>
  <si>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</si>
  <si>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</si>
  <si>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</si>
  <si>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</si>
  <si>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</si>
  <si>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</si>
  <si>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</si>
  <si>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</si>
  <si>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</si>
  <si>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</si>
  <si>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</si>
  <si>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</si>
  <si>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</si>
  <si>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</si>
  <si>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</si>
  <si>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</si>
  <si>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</si>
  <si>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</si>
  <si>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</si>
  <si>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</si>
  <si>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</si>
  <si>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</si>
  <si>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</si>
  <si>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</si>
  <si>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</si>
  <si>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</si>
  <si>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</si>
  <si>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</si>
  <si>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</si>
  <si>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</si>
  <si>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</si>
  <si>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</si>
  <si>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</si>
  <si>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</si>
  <si>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</si>
  <si>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</si>
  <si>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</si>
  <si>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</si>
  <si>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</si>
  <si>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</si>
  <si>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</si>
  <si>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</si>
  <si>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</si>
  <si>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</si>
  <si>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</si>
  <si>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</si>
  <si>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</si>
  <si>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</si>
  <si>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</si>
  <si>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</si>
  <si>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</si>
  <si>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</si>
  <si>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</si>
  <si>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</si>
  <si>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</si>
  <si>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</si>
  <si>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</si>
  <si>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</si>
  <si>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</si>
  <si>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</si>
  <si>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</si>
  <si>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</si>
  <si>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</si>
  <si>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</si>
  <si>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</si>
  <si>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</si>
  <si>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</si>
  <si>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</si>
  <si>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</si>
  <si>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</si>
  <si>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</si>
  <si>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</si>
  <si>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</si>
  <si>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</si>
  <si>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</si>
  <si>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</si>
  <si>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</si>
  <si>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</si>
  <si>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</si>
  <si>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</si>
  <si>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</si>
  <si>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</si>
  <si>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</si>
  <si>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</si>
  <si>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</si>
  <si>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</si>
  <si>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</si>
  <si>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</si>
  <si>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</si>
  <si>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</si>
  <si>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</si>
  <si>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</si>
  <si>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</si>
  <si>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</si>
  <si>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</si>
  <si>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</si>
  <si>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</si>
  <si>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</si>
  <si>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</si>
  <si>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</si>
  <si>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</si>
  <si>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</si>
  <si>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</si>
  <si>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</si>
  <si>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</si>
  <si>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</si>
  <si>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</si>
  <si>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</si>
  <si>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</si>
  <si>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</si>
  <si>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</si>
  <si>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</si>
  <si>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</si>
  <si>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</si>
  <si>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</si>
  <si>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</si>
  <si>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</si>
  <si>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</si>
  <si>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</si>
  <si>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</si>
  <si>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</si>
  <si>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</si>
  <si>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</si>
  <si>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</si>
  <si>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</si>
  <si>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</si>
  <si>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</si>
  <si>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</si>
  <si>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</si>
  <si>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</si>
  <si>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</si>
  <si>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</si>
  <si>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</si>
  <si>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</si>
  <si>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</si>
  <si>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</si>
  <si>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</si>
  <si>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</si>
  <si>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</si>
  <si>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</si>
  <si>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</si>
  <si>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</si>
  <si>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</si>
  <si>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</si>
  <si>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</si>
  <si>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</si>
  <si>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</si>
  <si>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</si>
  <si>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</si>
  <si>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</si>
  <si>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</si>
  <si>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</si>
  <si>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</si>
  <si>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</si>
  <si>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</si>
  <si>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</si>
  <si>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</si>
  <si>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</si>
  <si>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</si>
  <si>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</si>
  <si>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</si>
  <si>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</si>
  <si>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</si>
  <si>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</si>
  <si>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</si>
  <si>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</si>
  <si>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</si>
  <si>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</si>
  <si>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</si>
  <si>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</si>
  <si>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</si>
  <si>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</si>
  <si>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</si>
  <si>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</si>
  <si>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</si>
  <si>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</si>
  <si>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</si>
  <si>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</si>
  <si>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</si>
  <si>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</si>
  <si>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</si>
  <si>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</si>
  <si>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</si>
  <si>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</si>
  <si>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</si>
  <si>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</si>
  <si>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</si>
  <si>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</si>
  <si>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</si>
  <si>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</si>
  <si>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</si>
  <si>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</si>
  <si>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</si>
  <si>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</si>
  <si>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</si>
  <si>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</si>
  <si>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</si>
  <si>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</si>
  <si>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</si>
  <si>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</si>
  <si>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</si>
  <si>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</si>
  <si>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</si>
  <si>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</si>
  <si>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</si>
  <si>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</si>
  <si>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</si>
  <si>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</si>
  <si>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</si>
  <si>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</si>
  <si>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</si>
  <si>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</si>
  <si>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</si>
  <si>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</si>
  <si>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</si>
  <si>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</si>
  <si>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</si>
  <si>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</si>
  <si>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</si>
  <si>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</si>
  <si>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</si>
  <si>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</si>
  <si>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</si>
  <si>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</si>
  <si>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</si>
  <si>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</si>
  <si>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</si>
  <si>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</si>
  <si>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</si>
  <si>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</si>
  <si>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</si>
  <si>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</si>
  <si>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</si>
  <si>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</si>
  <si>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</si>
  <si>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</si>
  <si>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</si>
  <si>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</si>
  <si>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</si>
  <si>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</si>
  <si>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</si>
  <si>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</si>
  <si>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</si>
  <si>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</si>
  <si>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</si>
  <si>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</si>
  <si>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</si>
  <si>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</si>
  <si>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</si>
  <si>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</si>
  <si>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</si>
  <si>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</si>
  <si>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</si>
  <si>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</si>
  <si>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</si>
  <si>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</si>
  <si>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</si>
  <si>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</si>
  <si>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</si>
  <si>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</si>
  <si>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</si>
  <si>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</si>
  <si>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</si>
  <si>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</si>
  <si>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</si>
  <si>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</si>
  <si>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</si>
  <si>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</si>
  <si>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</si>
  <si>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</si>
  <si>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</si>
  <si>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</si>
  <si>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</si>
  <si>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</si>
  <si>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</si>
  <si>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</si>
  <si>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</si>
  <si>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</si>
  <si>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</si>
  <si>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</si>
  <si>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</si>
  <si>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</si>
  <si>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</si>
  <si>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</si>
  <si>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</si>
  <si>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</si>
  <si>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</si>
  <si>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</si>
  <si>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</si>
  <si>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</si>
  <si>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</si>
  <si>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</si>
  <si>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</si>
  <si>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</si>
  <si>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</si>
  <si>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</si>
  <si>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</si>
  <si>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</si>
  <si>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</si>
  <si>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</si>
  <si>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</si>
  <si>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</si>
  <si>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</si>
  <si>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</si>
  <si>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</si>
  <si>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</si>
  <si>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</si>
  <si>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</si>
  <si>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</si>
  <si>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</si>
  <si>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</si>
  <si>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</si>
  <si>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</si>
  <si>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</si>
  <si>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</si>
  <si>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</si>
  <si>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</si>
  <si>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</si>
  <si>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</si>
  <si>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</si>
  <si>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</si>
  <si>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</si>
  <si>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</si>
  <si>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</si>
  <si>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</si>
  <si>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</si>
  <si>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</si>
  <si>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</si>
  <si>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</si>
  <si>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</si>
  <si>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</si>
  <si>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</si>
  <si>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</si>
  <si>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</si>
  <si>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</si>
  <si>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</si>
  <si>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</si>
  <si>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</si>
  <si>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</si>
  <si>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</si>
  <si>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</si>
  <si>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</si>
  <si>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</si>
  <si>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</si>
  <si>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</si>
  <si>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</si>
  <si>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</si>
  <si>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</si>
  <si>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</si>
  <si>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</si>
  <si>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</si>
  <si>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</si>
  <si>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</si>
  <si>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</si>
  <si>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</si>
  <si>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</si>
  <si>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</si>
  <si>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</si>
  <si>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</si>
  <si>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</si>
  <si>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</si>
  <si>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</si>
  <si>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</si>
  <si>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</si>
  <si>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</si>
  <si>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</si>
  <si>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</si>
  <si>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</si>
  <si>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</si>
  <si>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</si>
  <si>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</si>
  <si>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</si>
  <si>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</si>
  <si>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</si>
  <si>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</si>
  <si>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</si>
  <si>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</si>
  <si>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</si>
  <si>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</si>
  <si>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</si>
  <si>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</si>
  <si>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</si>
  <si>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</si>
  <si>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</si>
  <si>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</si>
  <si>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</si>
  <si>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</si>
  <si>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</si>
  <si>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</si>
  <si>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</si>
  <si>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</si>
  <si>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</si>
  <si>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</si>
  <si>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</si>
  <si>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</si>
  <si>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</si>
  <si>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</si>
  <si>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</si>
  <si>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</si>
  <si>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</si>
  <si>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</si>
  <si>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</si>
  <si>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</si>
  <si>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</si>
  <si>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</si>
  <si>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</si>
  <si>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</si>
  <si>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</si>
  <si>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</si>
  <si>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</si>
  <si>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</si>
  <si>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</si>
  <si>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</si>
  <si>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</si>
  <si>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</si>
  <si>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</si>
  <si>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</si>
  <si>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</si>
  <si>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</si>
  <si>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</si>
  <si>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</si>
  <si>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</si>
  <si>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</si>
  <si>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</si>
  <si>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</si>
  <si>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</si>
  <si>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</si>
  <si>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</si>
  <si>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</si>
  <si>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</si>
  <si>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</si>
  <si>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</si>
  <si>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</si>
  <si>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</si>
  <si>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</si>
  <si>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</si>
  <si>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</si>
  <si>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</si>
  <si>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</si>
  <si>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</si>
  <si>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</si>
  <si>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</si>
  <si>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</si>
  <si>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</si>
  <si>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</si>
  <si>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</si>
  <si>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</si>
  <si>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</si>
  <si>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</si>
  <si>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</si>
  <si>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</si>
  <si>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</si>
  <si>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</si>
  <si>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</si>
  <si>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</si>
  <si>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</si>
  <si>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</si>
  <si>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</si>
  <si>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</si>
  <si>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</si>
  <si>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</si>
  <si>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</si>
  <si>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</si>
  <si>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</si>
  <si>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</si>
  <si>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</si>
  <si>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</si>
  <si>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</si>
  <si>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</si>
  <si>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</si>
  <si>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</si>
  <si>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</si>
  <si>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</si>
  <si>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</si>
  <si>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</si>
  <si>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</si>
  <si>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</si>
  <si>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</si>
  <si>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</si>
  <si>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</si>
  <si>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</si>
  <si>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</si>
  <si>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</si>
  <si>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</si>
  <si>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</si>
  <si>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</si>
  <si>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</si>
  <si>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</si>
  <si>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</si>
  <si>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</si>
  <si>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</si>
  <si>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</si>
  <si>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</si>
  <si>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</si>
  <si>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</si>
  <si>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</si>
  <si>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</si>
  <si>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</si>
  <si>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</si>
  <si>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</si>
  <si>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</si>
  <si>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</si>
  <si>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</si>
  <si>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</si>
  <si>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</si>
  <si>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</si>
  <si>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</si>
  <si>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</si>
  <si>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</si>
  <si>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</si>
  <si>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</si>
  <si>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</si>
  <si>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</si>
  <si>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</si>
  <si>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</si>
  <si>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</si>
  <si>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</si>
  <si>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</si>
  <si>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</si>
  <si>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</si>
  <si>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</si>
  <si>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</si>
  <si>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</si>
  <si>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</si>
  <si>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</si>
  <si>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</si>
  <si>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</si>
  <si>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</si>
  <si>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</si>
  <si>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</si>
  <si>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</si>
  <si>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</si>
  <si>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</si>
  <si>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</si>
  <si>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</si>
  <si>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</si>
  <si>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</si>
  <si>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</si>
  <si>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</si>
  <si>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</si>
  <si>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</si>
  <si>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</si>
  <si>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</si>
  <si>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</si>
  <si>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</si>
  <si>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</si>
  <si>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</si>
  <si>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</si>
  <si>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</si>
  <si>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</si>
  <si>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</si>
  <si>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</si>
  <si>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</si>
  <si>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</si>
  <si>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</si>
  <si>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</si>
  <si>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</si>
  <si>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</si>
  <si>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</si>
  <si>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</si>
  <si>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</si>
  <si>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</si>
  <si>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</si>
  <si>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</si>
  <si>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</si>
  <si>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</si>
  <si>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</si>
  <si>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</si>
  <si>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</si>
  <si>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</si>
  <si>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</si>
  <si>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</si>
  <si>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</si>
  <si>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</si>
  <si>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</si>
  <si>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</si>
  <si>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</si>
  <si>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</si>
  <si>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</si>
  <si>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</si>
  <si>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</si>
  <si>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</si>
  <si>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</si>
  <si>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</si>
  <si>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</si>
  <si>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</si>
  <si>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</si>
  <si>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</si>
  <si>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</si>
  <si>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</si>
  <si>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</si>
  <si>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</si>
  <si>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</si>
  <si>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</si>
  <si>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</si>
  <si>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</si>
  <si>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</si>
  <si>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</si>
  <si>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</si>
  <si>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</si>
  <si>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</si>
  <si>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</si>
  <si>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</si>
  <si>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</si>
  <si>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</si>
  <si>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</si>
  <si>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</si>
  <si>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</si>
  <si>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</si>
  <si>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</si>
  <si>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</si>
  <si>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</si>
  <si>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</si>
  <si>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</si>
  <si>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</si>
  <si>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</si>
  <si>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</si>
  <si>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</si>
  <si>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</si>
  <si>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</si>
  <si>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</si>
  <si>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</si>
  <si>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</si>
  <si>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</si>
  <si>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</si>
  <si>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</si>
  <si>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</si>
  <si>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</si>
  <si>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</si>
  <si>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</si>
  <si>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</si>
  <si>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</si>
  <si>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</si>
  <si>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</si>
  <si>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</si>
  <si>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</si>
  <si>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</si>
  <si>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</si>
  <si>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</si>
  <si>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</si>
  <si>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</si>
  <si>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</si>
  <si>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</si>
  <si>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</si>
  <si>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</si>
  <si>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</si>
  <si>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</si>
  <si>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</si>
  <si>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</si>
  <si>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</si>
  <si>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</si>
  <si>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</si>
  <si>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</si>
  <si>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</si>
  <si>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</si>
  <si>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</si>
  <si>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</si>
  <si>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</si>
  <si>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</si>
  <si>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</si>
  <si>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</si>
  <si>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</si>
  <si>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</si>
  <si>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</si>
  <si>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</si>
  <si>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</si>
  <si>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</si>
  <si>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</si>
  <si>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</si>
  <si>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</si>
  <si>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</si>
  <si>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</si>
  <si>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</si>
  <si>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</si>
  <si>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</si>
  <si>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</si>
  <si>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</si>
  <si>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</si>
  <si>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</si>
  <si>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</si>
  <si>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</si>
  <si>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</si>
  <si>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</si>
  <si>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</si>
  <si>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</si>
  <si>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</si>
  <si>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</si>
  <si>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</si>
  <si>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</si>
  <si>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</si>
  <si>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</si>
  <si>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</si>
  <si>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</si>
  <si>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</si>
  <si>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</si>
  <si>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</si>
  <si>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</si>
  <si>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</si>
  <si>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</si>
  <si>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</si>
  <si>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</si>
  <si>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</si>
  <si>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</si>
  <si>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</si>
  <si>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</si>
  <si>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</si>
  <si>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</si>
  <si>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</si>
  <si>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</si>
  <si>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</si>
  <si>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</si>
  <si>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</si>
  <si>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</si>
  <si>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</si>
  <si>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</si>
  <si>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</si>
  <si>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</si>
  <si>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</si>
  <si>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</si>
  <si>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</si>
  <si>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</si>
  <si>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</si>
  <si>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</si>
  <si>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</si>
  <si>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</si>
  <si>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</si>
  <si>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</si>
  <si>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</si>
  <si>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</si>
  <si>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</si>
  <si>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</si>
  <si>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</si>
  <si>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</si>
  <si>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</si>
  <si>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</si>
  <si>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</si>
  <si>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</si>
  <si>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</si>
  <si>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</si>
  <si>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</si>
  <si>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</si>
  <si>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</si>
  <si>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</si>
  <si>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</si>
  <si>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</si>
  <si>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</si>
  <si>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</si>
  <si>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</si>
  <si>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</si>
  <si>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</si>
  <si>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</si>
  <si>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</si>
  <si>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</si>
  <si>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</si>
  <si>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</si>
  <si>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</si>
  <si>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</si>
  <si>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</si>
  <si>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</si>
  <si>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</si>
  <si>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</si>
  <si>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</si>
  <si>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</si>
  <si>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</si>
  <si>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</si>
  <si>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</si>
  <si>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</si>
  <si>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</si>
  <si>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</si>
  <si>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</si>
  <si>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</si>
  <si>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</si>
  <si>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</si>
  <si>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</si>
  <si>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</si>
  <si>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</si>
  <si>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</si>
  <si>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</si>
  <si>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</si>
  <si>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</si>
  <si>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</si>
  <si>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</si>
  <si>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</si>
  <si>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</si>
  <si>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</si>
  <si>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</si>
  <si>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</si>
  <si>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</si>
  <si>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</si>
  <si>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</si>
  <si>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</si>
  <si>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</si>
  <si>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</si>
  <si>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</si>
  <si>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</si>
  <si>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</si>
  <si>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</si>
  <si>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</si>
  <si>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</si>
  <si>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</si>
  <si>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</si>
  <si>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</si>
  <si>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</si>
  <si>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</si>
  <si>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</si>
  <si>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</si>
  <si>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</si>
  <si>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</si>
  <si>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</si>
  <si>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</si>
  <si>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</si>
  <si>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</si>
  <si>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</si>
  <si>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</si>
  <si>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</si>
  <si>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</si>
  <si>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</si>
  <si>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</si>
  <si>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</si>
  <si>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</si>
  <si>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</si>
  <si>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</si>
  <si>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</si>
  <si>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</si>
  <si>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</si>
  <si>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</si>
  <si>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</si>
  <si>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</si>
  <si>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</si>
  <si>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</si>
  <si>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</si>
  <si>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</si>
  <si>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</si>
  <si>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</si>
  <si>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</si>
  <si>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</si>
  <si>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</si>
  <si>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</si>
  <si>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</si>
  <si>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</si>
  <si>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</si>
  <si>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</si>
  <si>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</si>
  <si>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</si>
  <si>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</si>
  <si>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</si>
  <si>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</si>
  <si>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</si>
  <si>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</si>
  <si>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</si>
  <si>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</si>
  <si>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</si>
  <si>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</si>
  <si>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</si>
  <si>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</si>
  <si>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</si>
  <si>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</si>
  <si>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</si>
  <si>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</si>
  <si>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</si>
  <si>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</si>
  <si>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</si>
  <si>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</si>
  <si>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</si>
  <si>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</si>
  <si>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</si>
  <si>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</si>
  <si>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</si>
  <si>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</si>
  <si>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</si>
  <si>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</si>
  <si>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</si>
  <si>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</si>
  <si>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</si>
  <si>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</si>
  <si>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</si>
  <si>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</si>
  <si>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</si>
  <si>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</si>
  <si>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</si>
  <si>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</si>
  <si>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</si>
  <si>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</si>
  <si>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</si>
  <si>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</si>
  <si>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</si>
  <si>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</si>
  <si>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</si>
  <si>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</si>
  <si>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</si>
  <si>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</si>
  <si>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</si>
  <si>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</si>
  <si>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</si>
  <si>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</si>
  <si>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</si>
  <si>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</si>
  <si>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</si>
  <si>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</si>
  <si>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</si>
  <si>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</si>
  <si>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</si>
  <si>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</si>
  <si>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</si>
  <si>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</si>
  <si>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</si>
  <si>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</si>
  <si>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</si>
  <si>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</si>
  <si>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</si>
  <si>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</si>
  <si>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</si>
  <si>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</si>
  <si>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</si>
  <si>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</si>
  <si>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</si>
  <si>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</si>
  <si>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</si>
  <si>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</si>
  <si>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</si>
  <si>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</si>
  <si>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</si>
  <si>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</si>
  <si>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</si>
  <si>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</si>
  <si>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</si>
  <si>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</si>
  <si>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</si>
  <si>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</si>
  <si>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</si>
  <si>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</si>
  <si>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</si>
  <si>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</si>
  <si>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</si>
  <si>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</si>
  <si>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</si>
  <si>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</si>
  <si>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</si>
  <si>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</si>
  <si>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</si>
  <si>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</si>
  <si>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</si>
  <si>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</si>
  <si>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</si>
  <si>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</si>
  <si>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</si>
  <si>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</si>
  <si>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</si>
  <si>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</si>
  <si>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</si>
  <si>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</si>
  <si>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</si>
  <si>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</si>
  <si>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</si>
  <si>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</si>
  <si>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</si>
  <si>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</si>
  <si>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</si>
  <si>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</si>
  <si>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</si>
  <si>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</si>
  <si>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</si>
  <si>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</si>
  <si>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</si>
  <si>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</si>
  <si>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</si>
  <si>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</si>
  <si>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</si>
  <si>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</si>
  <si>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</si>
  <si>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</si>
  <si>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</si>
  <si>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</si>
  <si>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</si>
  <si>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</si>
  <si>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</si>
  <si>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</si>
  <si>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</si>
  <si>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</si>
  <si>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</si>
  <si>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</si>
  <si>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</si>
  <si>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</si>
  <si>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</si>
  <si>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</si>
  <si>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</si>
  <si>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</si>
  <si>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</si>
  <si>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</si>
  <si>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</si>
  <si>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</si>
  <si>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</si>
  <si>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</si>
  <si>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</si>
  <si>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</si>
  <si>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</si>
  <si>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</si>
  <si>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</si>
  <si>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</si>
  <si>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</si>
  <si>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</si>
  <si>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</si>
  <si>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</si>
  <si>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</si>
  <si>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</si>
  <si>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</si>
  <si>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</si>
  <si>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</si>
  <si>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</si>
  <si>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</si>
  <si>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</si>
  <si>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</si>
  <si>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</si>
  <si>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</si>
  <si>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</si>
  <si>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</si>
  <si>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</si>
  <si>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</si>
  <si>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</si>
  <si>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</si>
  <si>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</si>
  <si>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</si>
  <si>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</si>
  <si>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</si>
  <si>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</si>
  <si>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</si>
  <si>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</si>
  <si>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</si>
  <si>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</si>
  <si>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</si>
  <si>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</si>
  <si>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</si>
  <si>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</si>
  <si>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</si>
  <si>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</si>
  <si>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</si>
  <si>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</si>
  <si>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</si>
  <si>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</si>
  <si>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</si>
  <si>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</si>
  <si>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</si>
  <si>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</si>
  <si>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</si>
  <si>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</si>
  <si>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</si>
  <si>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</si>
  <si>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</si>
  <si>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</si>
  <si>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</si>
  <si>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</si>
  <si>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</si>
  <si>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</si>
  <si>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</si>
  <si>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</si>
  <si>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</si>
  <si>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</si>
  <si>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</si>
  <si>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</si>
  <si>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</si>
  <si>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</si>
  <si>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</si>
  <si>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</si>
  <si>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</si>
  <si>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</si>
  <si>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</si>
  <si>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</si>
  <si>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</si>
  <si>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</si>
  <si>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</si>
  <si>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</si>
  <si>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</si>
  <si>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</si>
  <si>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</si>
  <si>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</si>
  <si>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</si>
  <si>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</si>
  <si>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</si>
  <si>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</si>
  <si>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</si>
  <si>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</si>
  <si>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</si>
  <si>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</si>
  <si>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</si>
  <si>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</si>
  <si>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</si>
  <si>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</si>
  <si>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</si>
  <si>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</si>
  <si>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</si>
  <si>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</si>
  <si>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</si>
  <si>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</si>
  <si>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</si>
  <si>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</si>
  <si>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</si>
  <si>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</si>
  <si>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</si>
  <si>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</si>
  <si>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</si>
  <si>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</si>
  <si>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</si>
  <si>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</si>
  <si>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</si>
  <si>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</si>
  <si>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</si>
  <si>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</si>
  <si>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</si>
  <si>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</si>
  <si>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</si>
  <si>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</si>
  <si>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</si>
  <si>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</si>
  <si>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</si>
  <si>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</si>
  <si>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</si>
  <si>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</si>
  <si>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</si>
  <si>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</si>
  <si>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</si>
  <si>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</si>
  <si>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</si>
  <si>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</si>
  <si>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</si>
  <si>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</si>
  <si>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</si>
  <si>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</si>
  <si>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</si>
  <si>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</si>
  <si>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</si>
  <si>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</si>
  <si>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</si>
  <si>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</si>
  <si>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</si>
  <si>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</si>
  <si>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</si>
  <si>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</si>
  <si>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</si>
  <si>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</si>
  <si>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</si>
  <si>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</si>
  <si>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</si>
  <si>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</si>
  <si>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</si>
  <si>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</si>
  <si>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</si>
  <si>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</si>
  <si>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</si>
  <si>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</si>
  <si>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</si>
  <si>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</si>
  <si>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</si>
  <si>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</si>
  <si>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</si>
  <si>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</si>
  <si>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</si>
  <si>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</si>
  <si>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</si>
  <si>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</si>
  <si>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</si>
  <si>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</si>
  <si>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</si>
  <si>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</si>
  <si>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</si>
  <si>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</si>
  <si>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</si>
  <si>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</si>
  <si>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</si>
  <si>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</si>
  <si>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</si>
  <si>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</si>
  <si>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</si>
  <si>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</si>
  <si>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</si>
  <si>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</si>
  <si>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</si>
  <si>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</si>
  <si>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</si>
  <si>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</si>
  <si>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</si>
  <si>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</si>
  <si>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</si>
  <si>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</si>
  <si>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</si>
  <si>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</si>
  <si>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</si>
  <si>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</si>
  <si>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</si>
  <si>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</si>
  <si>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</si>
  <si>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</si>
  <si>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</si>
  <si>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</si>
  <si>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</si>
  <si>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</si>
  <si>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</si>
  <si>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</si>
  <si>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</si>
  <si>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</si>
  <si>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</si>
  <si>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</si>
  <si>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</si>
  <si>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</si>
  <si>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</si>
  <si>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</si>
  <si>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</si>
  <si>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</si>
  <si>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</si>
  <si>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</si>
  <si>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</si>
  <si>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</si>
  <si>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</si>
  <si>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</si>
  <si>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</si>
  <si>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</si>
  <si>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</si>
  <si>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</si>
  <si>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</si>
  <si>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</si>
  <si>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</si>
  <si>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</si>
  <si>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</si>
  <si>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</si>
  <si>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</si>
  <si>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</si>
  <si>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</si>
  <si>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</si>
  <si>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</si>
  <si>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</si>
  <si>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</si>
  <si>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</si>
  <si>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</si>
  <si>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</si>
  <si>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</si>
  <si>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</si>
  <si>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</si>
  <si>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</si>
  <si>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</si>
  <si>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</si>
  <si>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</si>
  <si>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</si>
  <si>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</si>
  <si>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</si>
  <si>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</si>
  <si>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</si>
  <si>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</si>
  <si>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</si>
  <si>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</si>
  <si>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</si>
  <si>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</si>
  <si>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</si>
  <si>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</si>
  <si>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</si>
  <si>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</si>
  <si>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</si>
  <si>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</si>
  <si>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</si>
  <si>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</si>
  <si>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</si>
  <si>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</si>
  <si>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</si>
  <si>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</si>
  <si>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</si>
  <si>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</si>
  <si>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</si>
  <si>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</si>
  <si>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</si>
  <si>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</si>
  <si>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</si>
  <si>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</si>
  <si>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</si>
  <si>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</si>
  <si>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</si>
  <si>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</si>
  <si>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</si>
  <si>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</si>
  <si>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</si>
  <si>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</si>
  <si>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</si>
  <si>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</si>
  <si>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</si>
  <si>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</si>
  <si>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</si>
  <si>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</si>
  <si>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</si>
  <si>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</si>
  <si>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</si>
  <si>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</si>
  <si>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</si>
  <si>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</si>
  <si>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</si>
  <si>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</si>
  <si>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</si>
  <si>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</si>
  <si>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</si>
  <si>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</si>
  <si>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</si>
  <si>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</si>
  <si>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</si>
  <si>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</si>
  <si>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</si>
  <si>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</si>
  <si>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</si>
  <si>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</si>
  <si>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</si>
  <si>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</si>
  <si>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</si>
  <si>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</si>
  <si>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</si>
  <si>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</si>
  <si>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</si>
  <si>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</si>
  <si>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</si>
  <si>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</si>
  <si>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</si>
  <si>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</si>
  <si>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</si>
  <si>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</si>
  <si>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</si>
  <si>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</si>
  <si>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</si>
  <si>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</si>
  <si>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</si>
  <si>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</si>
  <si>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</si>
  <si>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</si>
  <si>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</si>
  <si>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</si>
  <si>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</si>
  <si>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</si>
  <si>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</si>
  <si>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</si>
  <si>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</si>
  <si>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</si>
  <si>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</si>
  <si>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</si>
  <si>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</si>
  <si>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</si>
  <si>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</si>
  <si>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</si>
  <si>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</si>
  <si>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</si>
  <si>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</si>
  <si>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</si>
  <si>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</si>
  <si>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</si>
  <si>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</si>
  <si>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</si>
  <si>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</si>
  <si>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</si>
  <si>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</si>
  <si>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</si>
  <si>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</si>
  <si>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</si>
  <si>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</si>
  <si>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</si>
  <si>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</si>
  <si>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</si>
  <si>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</si>
  <si>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</si>
  <si>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</si>
  <si>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</si>
  <si>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</si>
  <si>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</si>
  <si>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</si>
  <si>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</si>
  <si>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</si>
  <si>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</si>
  <si>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</si>
  <si>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</si>
  <si>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</si>
  <si>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</si>
  <si>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</si>
  <si>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</si>
  <si>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</si>
  <si>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</si>
  <si>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</si>
  <si>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</si>
  <si>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</si>
  <si>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</si>
  <si>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</si>
  <si>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</si>
  <si>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</si>
  <si>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</si>
  <si>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</si>
  <si>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</si>
  <si>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</si>
  <si>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</si>
  <si>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</si>
  <si>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</si>
  <si>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</si>
  <si>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</si>
  <si>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</si>
  <si>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</si>
  <si>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</si>
  <si>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</si>
  <si>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</si>
  <si>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</si>
  <si>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</si>
  <si>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</si>
  <si>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</si>
  <si>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</si>
  <si>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</si>
  <si>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</si>
  <si>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</si>
  <si>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</si>
  <si>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</si>
  <si>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</si>
  <si>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</si>
  <si>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</si>
  <si>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</si>
  <si>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</si>
  <si>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</si>
  <si>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</si>
  <si>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</si>
  <si>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</si>
  <si>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</si>
  <si>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</si>
  <si>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</si>
  <si>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</si>
  <si>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</si>
  <si>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</si>
  <si>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</si>
  <si>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</si>
  <si>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</si>
  <si>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</si>
  <si>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</si>
  <si>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</si>
  <si>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</si>
  <si>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</si>
  <si>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</si>
  <si>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</si>
  <si>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</si>
  <si>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</si>
  <si>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</si>
  <si>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</si>
  <si>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</si>
  <si>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</si>
  <si>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</si>
  <si>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</si>
  <si>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</si>
  <si>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</si>
  <si>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</si>
  <si>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</si>
  <si>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</si>
  <si>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</si>
  <si>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</si>
  <si>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</si>
  <si>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</si>
  <si>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</si>
  <si>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</si>
  <si>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</si>
  <si>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</si>
  <si>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</si>
  <si>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</si>
  <si>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</si>
  <si>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</si>
  <si>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</si>
  <si>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</si>
  <si>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</si>
  <si>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</si>
  <si>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</si>
  <si>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</si>
  <si>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</si>
  <si>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</si>
  <si>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</si>
  <si>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</si>
  <si>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</si>
  <si>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</si>
  <si>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</si>
  <si>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</si>
  <si>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</si>
  <si>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</si>
  <si>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</si>
  <si>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</si>
  <si>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</si>
  <si>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</si>
  <si>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</si>
  <si>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</si>
  <si>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</si>
  <si>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</si>
  <si>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</si>
  <si>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</si>
  <si>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</si>
  <si>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</si>
  <si>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</si>
  <si>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</si>
  <si>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</si>
  <si>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</si>
  <si>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</si>
  <si>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</si>
  <si>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</si>
  <si>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</si>
  <si>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</si>
  <si>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</si>
  <si>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</si>
  <si>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</si>
  <si>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</si>
  <si>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</si>
  <si>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</si>
  <si>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</si>
  <si>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</si>
  <si>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</si>
  <si>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</si>
  <si>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</si>
  <si>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</si>
  <si>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</si>
  <si>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</si>
  <si>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</si>
  <si>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</si>
  <si>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</si>
  <si>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</si>
  <si>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</si>
  <si>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</si>
  <si>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</si>
  <si>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</si>
  <si>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</si>
  <si>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</si>
  <si>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</si>
  <si>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</si>
  <si>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</si>
  <si>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</si>
  <si>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</si>
  <si>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</si>
  <si>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</si>
  <si>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</si>
  <si>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</si>
  <si>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</si>
  <si>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</si>
  <si>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</si>
  <si>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</si>
  <si>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</si>
  <si>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</si>
  <si>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</si>
  <si>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</si>
  <si>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</si>
  <si>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</si>
  <si>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</si>
  <si>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</si>
  <si>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</si>
  <si>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</si>
  <si>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</si>
  <si>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</si>
  <si>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</si>
  <si>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</si>
  <si>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</si>
  <si>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</si>
  <si>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</si>
  <si>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</si>
  <si>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</si>
  <si>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</si>
  <si>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</si>
  <si>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</si>
  <si>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</si>
  <si>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</si>
  <si>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</si>
  <si>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</si>
  <si>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</si>
  <si>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</si>
  <si>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</si>
  <si>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</si>
  <si>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</si>
  <si>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</si>
  <si>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</si>
  <si>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</si>
  <si>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</si>
  <si>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</si>
  <si>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</si>
  <si>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</si>
  <si>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</si>
  <si>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</si>
  <si>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</si>
  <si>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</si>
  <si>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</si>
  <si>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</si>
  <si>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</si>
  <si>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</si>
  <si>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</si>
  <si>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</si>
  <si>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</si>
  <si>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</si>
  <si>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</si>
  <si>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</si>
  <si>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</si>
  <si>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</si>
  <si>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</si>
  <si>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</si>
  <si>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</si>
  <si>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</si>
  <si>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</si>
  <si>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</si>
  <si>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</si>
  <si>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</si>
  <si>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</si>
  <si>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</si>
  <si>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</si>
  <si>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</si>
  <si>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</si>
  <si>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</si>
  <si>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</si>
  <si>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</si>
  <si>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</si>
  <si>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</si>
  <si>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</si>
  <si>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</si>
  <si>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</si>
  <si>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</si>
  <si>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</si>
  <si>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</si>
  <si>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</si>
  <si>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</si>
  <si>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</si>
  <si>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</si>
  <si>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</si>
  <si>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</si>
  <si>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</si>
  <si>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</si>
  <si>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</si>
  <si>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</si>
  <si>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</si>
  <si>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</si>
  <si>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</si>
  <si>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</si>
  <si>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</si>
  <si>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</si>
  <si>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</si>
  <si>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</si>
  <si>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</si>
  <si>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</si>
  <si>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</si>
  <si>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</si>
  <si>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</si>
  <si>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</si>
  <si>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</si>
  <si>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</si>
  <si>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</si>
  <si>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</si>
  <si>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</si>
  <si>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</si>
  <si>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</si>
  <si>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</si>
  <si>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</si>
  <si>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</si>
  <si>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</si>
  <si>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</si>
  <si>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</si>
  <si>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</si>
  <si>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</si>
  <si>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</si>
  <si>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</si>
  <si>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</si>
  <si>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</si>
  <si>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</si>
  <si>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</si>
  <si>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</si>
  <si>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</si>
  <si>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</si>
  <si>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</si>
  <si>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</si>
  <si>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</si>
  <si>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</si>
  <si>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</si>
  <si>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</si>
  <si>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</si>
  <si>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</si>
  <si>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</si>
  <si>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</si>
  <si>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</si>
  <si>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</si>
  <si>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</si>
  <si>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</si>
  <si>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</si>
  <si>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</si>
  <si>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</si>
  <si>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</si>
  <si>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</si>
  <si>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</si>
  <si>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</si>
  <si>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</si>
  <si>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</si>
  <si>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</si>
  <si>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</si>
  <si>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</si>
  <si>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</si>
  <si>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</si>
  <si>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</si>
  <si>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</si>
  <si>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</si>
  <si>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</si>
  <si>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</si>
  <si>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</si>
  <si>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</si>
  <si>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</si>
  <si>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</si>
  <si>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</si>
  <si>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</si>
  <si>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</si>
  <si>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</si>
  <si>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</si>
  <si>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</si>
  <si>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</si>
  <si>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</si>
  <si>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</si>
  <si>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</si>
  <si>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</si>
  <si>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</si>
  <si>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</si>
  <si>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</si>
  <si>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</si>
  <si>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</si>
  <si>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</si>
  <si>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</si>
  <si>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</si>
  <si>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</si>
  <si>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</si>
  <si>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</si>
  <si>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</si>
  <si>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</si>
  <si>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</si>
  <si>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</si>
  <si>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</si>
  <si>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</si>
  <si>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</si>
  <si>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</si>
  <si>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</si>
  <si>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</si>
  <si>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</si>
  <si>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</si>
  <si>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</si>
  <si>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</si>
  <si>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</si>
  <si>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</si>
  <si>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</si>
  <si>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</si>
  <si>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</si>
  <si>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</si>
  <si>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</si>
  <si>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</si>
  <si>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</si>
  <si>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</si>
  <si>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</si>
  <si>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</si>
  <si>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</si>
  <si>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</si>
  <si>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</si>
  <si>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</si>
  <si>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</si>
  <si>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</si>
  <si>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</si>
  <si>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</si>
  <si>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</si>
  <si>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</si>
  <si>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</si>
  <si>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</si>
  <si>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</si>
  <si>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</si>
  <si>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</si>
  <si>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</si>
  <si>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</si>
  <si>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</si>
  <si>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</si>
  <si>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</si>
  <si>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</si>
  <si>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</si>
  <si>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</si>
  <si>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</si>
  <si>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</si>
  <si>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</si>
  <si>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</si>
  <si>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</si>
  <si>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</si>
  <si>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</si>
  <si>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</si>
  <si>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</si>
  <si>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</si>
  <si>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</si>
  <si>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</si>
  <si>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</si>
  <si>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</si>
  <si>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</si>
  <si>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</si>
  <si>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</si>
  <si>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</si>
  <si>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</si>
  <si>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</si>
  <si>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</si>
  <si>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</si>
  <si>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</si>
  <si>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</si>
  <si>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</si>
  <si>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</si>
  <si>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</si>
  <si>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</si>
  <si>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</si>
  <si>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</si>
  <si>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</si>
  <si>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</si>
  <si>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</si>
  <si>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</si>
  <si>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</si>
  <si>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</si>
  <si>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</si>
  <si>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</si>
  <si>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</si>
  <si>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</si>
  <si>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</si>
  <si>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</si>
  <si>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</si>
  <si>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</si>
  <si>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</si>
  <si>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</si>
  <si>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</si>
  <si>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</si>
  <si>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</si>
  <si>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</si>
  <si>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</si>
  <si>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</si>
  <si>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</si>
  <si>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</si>
  <si>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</si>
  <si>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</si>
  <si>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</si>
  <si>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</si>
  <si>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</si>
  <si>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</si>
  <si>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</si>
  <si>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</si>
  <si>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</si>
  <si>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</si>
  <si>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</si>
  <si>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</si>
  <si>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</si>
  <si>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</si>
  <si>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</si>
  <si>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</si>
  <si>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</si>
  <si>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</si>
  <si>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</si>
  <si>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</si>
  <si>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</si>
  <si>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</si>
  <si>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</si>
  <si>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</si>
  <si>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</si>
  <si>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</si>
  <si>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</si>
  <si>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</si>
  <si>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</si>
  <si>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</si>
  <si>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</si>
  <si>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</si>
  <si>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</si>
  <si>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</si>
  <si>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</si>
  <si>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</si>
  <si>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</si>
  <si>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</si>
  <si>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</si>
  <si>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</si>
  <si>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</si>
  <si>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</si>
  <si>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</si>
  <si>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</si>
  <si>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</si>
  <si>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</si>
  <si>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</si>
  <si>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</si>
  <si>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</si>
  <si>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</si>
  <si>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</si>
  <si>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</si>
  <si>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</si>
  <si>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</si>
  <si>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</si>
  <si>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</si>
  <si>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</si>
  <si>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</si>
  <si>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</si>
  <si>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</si>
  <si>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</si>
  <si>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</si>
  <si>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</si>
  <si>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</si>
  <si>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</si>
  <si>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</si>
  <si>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</si>
  <si>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</si>
  <si>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</si>
  <si>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</si>
  <si>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</si>
  <si>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</si>
  <si>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</si>
  <si>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</si>
  <si>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</si>
  <si>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</si>
  <si>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</si>
  <si>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</si>
  <si>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</si>
  <si>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</si>
  <si>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</si>
  <si>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</si>
  <si>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</si>
  <si>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</si>
  <si>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</si>
  <si>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</si>
  <si>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</si>
  <si>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</si>
  <si>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</si>
  <si>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</si>
  <si>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</si>
  <si>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</si>
  <si>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</si>
  <si>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</si>
  <si>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</si>
  <si>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</si>
  <si>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</si>
  <si>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</si>
  <si>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</si>
  <si>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</si>
  <si>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</si>
  <si>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</si>
  <si>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</si>
  <si>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</si>
  <si>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</si>
  <si>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</si>
  <si>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</si>
  <si>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</si>
  <si>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</si>
  <si>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</si>
  <si>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</si>
  <si>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</si>
  <si>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</si>
  <si>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</si>
  <si>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</si>
  <si>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</si>
  <si>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</si>
  <si>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</si>
  <si>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</si>
  <si>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</si>
  <si>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</si>
  <si>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</si>
  <si>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</si>
  <si>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</si>
  <si>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</si>
  <si>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</si>
  <si>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</si>
  <si>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</si>
  <si>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</si>
  <si>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</si>
  <si>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</si>
  <si>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</si>
  <si>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</si>
  <si>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</si>
  <si>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</si>
  <si>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</si>
  <si>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</si>
  <si>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</si>
  <si>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</si>
  <si>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</si>
  <si>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</si>
  <si>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</si>
  <si>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</si>
  <si>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</si>
  <si>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</si>
  <si>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</si>
  <si>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</si>
  <si>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</si>
  <si>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</si>
  <si>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</si>
  <si>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</si>
  <si>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</si>
  <si>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</si>
  <si>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</si>
  <si>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</si>
  <si>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</si>
  <si>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</si>
  <si>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</si>
  <si>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</si>
  <si>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</si>
  <si>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</si>
  <si>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</si>
  <si>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</si>
  <si>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</si>
  <si>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</si>
  <si>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</si>
  <si>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</si>
  <si>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</si>
  <si>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</si>
  <si>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</si>
  <si>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</si>
  <si>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</si>
  <si>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</si>
  <si>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</si>
  <si>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</si>
  <si>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</si>
  <si>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</si>
  <si>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</si>
  <si>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</si>
  <si>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</si>
  <si>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</si>
  <si>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</si>
  <si>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</si>
  <si>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</si>
  <si>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</si>
  <si>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</si>
  <si>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</si>
  <si>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</si>
  <si>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</si>
  <si>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</si>
  <si>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</si>
  <si>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</si>
  <si>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</si>
  <si>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</si>
  <si>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</si>
  <si>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</si>
  <si>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</si>
  <si>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</si>
  <si>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</si>
  <si>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</si>
  <si>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</si>
  <si>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</si>
  <si>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</si>
  <si>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</si>
  <si>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</si>
  <si>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</si>
  <si>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</si>
  <si>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</si>
  <si>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</si>
  <si>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</si>
  <si>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</si>
  <si>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</si>
  <si>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</si>
  <si>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</si>
  <si>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</si>
  <si>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</si>
  <si>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</si>
  <si>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</si>
  <si>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</si>
  <si>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</si>
  <si>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</si>
  <si>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</si>
  <si>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</si>
  <si>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</si>
  <si>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</si>
  <si>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</si>
  <si>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</si>
  <si>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</si>
  <si>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</si>
  <si>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</si>
  <si>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</si>
  <si>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</si>
  <si>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</si>
  <si>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</si>
  <si>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</si>
  <si>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</si>
  <si>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</si>
  <si>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</si>
  <si>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</si>
  <si>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</si>
  <si>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</si>
  <si>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</si>
  <si>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</si>
  <si>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</si>
  <si>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</si>
  <si>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</si>
  <si>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</si>
  <si>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</si>
  <si>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</si>
  <si>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</si>
  <si>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</si>
  <si>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</si>
  <si>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</si>
  <si>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</si>
  <si>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</si>
  <si>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</si>
  <si>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</si>
  <si>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</si>
  <si>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</si>
  <si>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</si>
  <si>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</si>
  <si>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</si>
  <si>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</si>
  <si>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</si>
  <si>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</si>
  <si>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</si>
  <si>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</si>
  <si>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</si>
  <si>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</si>
  <si>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</si>
  <si>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</si>
  <si>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</si>
  <si>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</si>
  <si>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</si>
  <si>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</si>
  <si>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</si>
  <si>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</si>
  <si>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</si>
  <si>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</si>
  <si>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</si>
  <si>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</si>
  <si>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</si>
  <si>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</si>
  <si>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</si>
  <si>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</si>
  <si>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</si>
  <si>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</si>
  <si>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</si>
  <si>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</si>
  <si>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</si>
  <si>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</si>
  <si>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</si>
  <si>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</si>
  <si>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</si>
  <si>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</si>
  <si>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</si>
  <si>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</si>
  <si>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</si>
  <si>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</si>
  <si>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</si>
  <si>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</si>
  <si>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</si>
  <si>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</si>
  <si>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</si>
  <si>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</si>
  <si>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</si>
  <si>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</si>
  <si>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</si>
  <si>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</si>
  <si>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</si>
  <si>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</si>
  <si>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</si>
  <si>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</si>
  <si>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</si>
  <si>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</si>
  <si>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</si>
  <si>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</si>
  <si>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</si>
  <si>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</si>
  <si>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</si>
  <si>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</si>
  <si>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</si>
  <si>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</si>
  <si>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</si>
  <si>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</si>
  <si>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</si>
  <si>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</si>
  <si>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</si>
  <si>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</si>
  <si>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</si>
  <si>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</si>
  <si>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</si>
  <si>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</si>
  <si>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</si>
  <si>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</si>
  <si>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</si>
  <si>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</si>
  <si>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</si>
  <si>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</si>
  <si>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</si>
  <si>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</si>
  <si>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</si>
  <si>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</si>
  <si>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</si>
  <si>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</si>
  <si>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</si>
  <si>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</si>
  <si>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</si>
  <si>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</si>
  <si>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</si>
  <si>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</si>
  <si>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</si>
  <si>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</si>
  <si>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</si>
  <si>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</si>
  <si>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</si>
  <si>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</si>
  <si>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</si>
  <si>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</si>
  <si>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</si>
  <si>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</si>
  <si>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</si>
  <si>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</si>
  <si>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</si>
  <si>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</si>
  <si>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</si>
  <si>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</si>
  <si>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</si>
  <si>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</si>
  <si>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</si>
  <si>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</si>
  <si>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</si>
  <si>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</si>
  <si>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</si>
  <si>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</si>
  <si>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</si>
  <si>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</si>
  <si>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</si>
  <si>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</si>
  <si>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</si>
  <si>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</si>
  <si>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</si>
  <si>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</si>
  <si>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</si>
  <si>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</si>
  <si>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</si>
  <si>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</si>
  <si>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</si>
  <si>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</si>
  <si>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</si>
  <si>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</si>
  <si>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</si>
  <si>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</si>
  <si>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</si>
  <si>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</si>
  <si>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</si>
  <si>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</si>
  <si>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</si>
  <si>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</si>
  <si>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</si>
  <si>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</si>
  <si>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</si>
  <si>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</si>
  <si>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</si>
  <si>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</si>
  <si>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</si>
  <si>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</si>
  <si>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</si>
  <si>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</si>
  <si>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</si>
  <si>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</si>
  <si>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</si>
  <si>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</si>
  <si>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</si>
  <si>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</si>
  <si>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</si>
  <si>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</si>
  <si>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</si>
  <si>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</si>
  <si>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</si>
  <si>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</si>
  <si>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</si>
  <si>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</si>
  <si>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</si>
  <si>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</si>
  <si>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</si>
  <si>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</si>
  <si>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</si>
  <si>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</si>
  <si>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</si>
  <si>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</si>
  <si>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</si>
  <si>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</si>
  <si>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</si>
  <si>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</si>
  <si>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</si>
  <si>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</si>
  <si>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</si>
  <si>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</si>
  <si>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</si>
  <si>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</si>
  <si>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</si>
  <si>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</si>
  <si>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</si>
  <si>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</si>
  <si>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</si>
  <si>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</si>
  <si>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</si>
  <si>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</si>
  <si>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</si>
  <si>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</si>
  <si>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</si>
  <si>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</si>
  <si>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</si>
  <si>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</si>
  <si>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</si>
  <si>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</si>
  <si>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</si>
  <si>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</si>
  <si>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</si>
  <si>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</si>
  <si>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</si>
  <si>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</si>
  <si>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</si>
  <si>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</si>
  <si>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</si>
  <si>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</si>
  <si>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</si>
  <si>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</si>
  <si>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</si>
  <si>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</si>
  <si>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</si>
  <si>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</si>
  <si>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</si>
  <si>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</si>
  <si>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</si>
  <si>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</si>
  <si>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</si>
  <si>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</si>
  <si>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</si>
  <si>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</si>
  <si>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</si>
  <si>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</si>
  <si>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</si>
  <si>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</si>
  <si>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</si>
  <si>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</si>
  <si>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</si>
  <si>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</si>
  <si>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</si>
  <si>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</si>
  <si>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</si>
  <si>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</si>
  <si>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</si>
  <si>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</si>
  <si>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</si>
  <si>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</si>
  <si>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</si>
  <si>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</si>
  <si>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</si>
  <si>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</si>
  <si>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</si>
  <si>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</si>
  <si>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</si>
  <si>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</si>
  <si>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</si>
  <si>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</si>
  <si>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</si>
  <si>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</si>
  <si>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</si>
  <si>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</si>
  <si>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</si>
  <si>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</si>
  <si>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</si>
  <si>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</si>
  <si>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</si>
  <si>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</si>
  <si>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</si>
  <si>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</si>
  <si>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</si>
  <si>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</si>
  <si>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</si>
  <si>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</si>
  <si>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</si>
  <si>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</si>
  <si>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</si>
  <si>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</si>
  <si>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</si>
  <si>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</si>
  <si>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</si>
  <si>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</si>
  <si>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</si>
  <si>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</si>
  <si>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</si>
  <si>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</si>
  <si>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</si>
  <si>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</si>
  <si>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</si>
  <si>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</si>
  <si>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</si>
  <si>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</si>
  <si>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</si>
  <si>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</si>
  <si>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</si>
  <si>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</si>
  <si>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</si>
  <si>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</si>
  <si>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</si>
  <si>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</si>
  <si>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</si>
  <si>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</si>
  <si>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</si>
  <si>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</si>
  <si>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</si>
  <si>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</si>
  <si>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</si>
  <si>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</si>
  <si>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</si>
  <si>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</si>
  <si>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</si>
  <si>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</si>
  <si>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</si>
  <si>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</si>
  <si>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</si>
  <si>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</si>
  <si>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</si>
  <si>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</si>
  <si>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</si>
  <si>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</si>
  <si>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</si>
  <si>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</si>
  <si>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</si>
  <si>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</si>
  <si>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</si>
  <si>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</si>
  <si>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</si>
  <si>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</si>
  <si>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</si>
  <si>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</si>
  <si>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</si>
  <si>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</si>
  <si>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</si>
  <si>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</si>
  <si>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</si>
  <si>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</si>
  <si>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</si>
  <si>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</si>
  <si>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</si>
  <si>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</si>
  <si>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</si>
  <si>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</si>
  <si>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</si>
  <si>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</si>
  <si>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</si>
  <si>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</si>
  <si>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</si>
  <si>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</si>
  <si>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</si>
  <si>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</si>
  <si>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</si>
  <si>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</si>
  <si>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</si>
  <si>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</si>
  <si>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</si>
  <si>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</si>
  <si>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</si>
  <si>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</si>
  <si>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</si>
  <si>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</si>
  <si>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</si>
  <si>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</si>
  <si>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</si>
  <si>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</si>
  <si>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</si>
  <si>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</si>
  <si>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</si>
  <si>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</si>
  <si>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</si>
  <si>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</si>
  <si>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</si>
  <si>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</si>
  <si>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</si>
  <si>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</si>
  <si>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</si>
  <si>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</si>
  <si>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</si>
  <si>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</si>
  <si>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</si>
  <si>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</si>
  <si>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</si>
  <si>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</si>
  <si>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</si>
  <si>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</si>
  <si>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</si>
  <si>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</si>
  <si>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</si>
  <si>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</si>
  <si>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</si>
  <si>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</si>
  <si>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</si>
  <si>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</si>
  <si>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</si>
  <si>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</si>
  <si>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</si>
  <si>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</si>
  <si>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</si>
  <si>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</si>
  <si>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</si>
  <si>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</si>
  <si>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</si>
  <si>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</si>
  <si>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</si>
  <si>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</si>
  <si>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</si>
  <si>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</si>
  <si>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</si>
  <si>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</si>
  <si>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</si>
  <si>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</si>
  <si>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</si>
  <si>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</si>
  <si>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</si>
  <si>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</si>
  <si>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</si>
  <si>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</si>
  <si>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</si>
  <si>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</si>
  <si>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</si>
  <si>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</si>
  <si>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</si>
  <si>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</si>
  <si>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</si>
  <si>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</si>
  <si>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</si>
  <si>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</si>
  <si>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</si>
  <si>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</si>
  <si>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</si>
  <si>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</si>
  <si>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</si>
  <si>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</si>
  <si>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</si>
  <si>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</si>
  <si>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</si>
  <si>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</si>
  <si>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</si>
  <si>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</si>
  <si>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</si>
  <si>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</si>
  <si>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</si>
  <si>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</si>
  <si>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</si>
  <si>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</si>
  <si>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</si>
  <si>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</si>
  <si>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</si>
  <si>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</si>
  <si>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</si>
  <si>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</si>
  <si>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</si>
  <si>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</si>
  <si>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</si>
  <si>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</si>
  <si>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</si>
  <si>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</si>
  <si>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</si>
  <si>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</si>
  <si>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</si>
  <si>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</si>
  <si>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</si>
  <si>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</si>
  <si>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</si>
  <si>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</si>
  <si>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</si>
  <si>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</si>
  <si>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</si>
  <si>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</si>
  <si>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</si>
  <si>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</si>
  <si>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</si>
  <si>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</si>
  <si>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</si>
  <si>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</si>
  <si>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</si>
  <si>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</si>
  <si>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</si>
  <si>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</si>
  <si>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</si>
  <si>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</si>
  <si>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</si>
  <si>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</si>
  <si>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</si>
  <si>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</si>
  <si>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</si>
  <si>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</si>
  <si>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</si>
  <si>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</si>
  <si>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</si>
  <si>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</si>
  <si>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</si>
  <si>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</si>
  <si>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</si>
  <si>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</si>
  <si>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</si>
  <si>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</si>
  <si>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</si>
  <si>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</si>
  <si>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</si>
  <si>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</si>
  <si>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</si>
  <si>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</si>
  <si>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</si>
  <si>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</si>
  <si>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</si>
  <si>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</si>
  <si>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</si>
  <si>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</si>
  <si>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</si>
  <si>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</si>
  <si>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</si>
  <si>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</si>
  <si>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</si>
  <si>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</si>
  <si>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</si>
  <si>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</si>
  <si>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</si>
  <si>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</si>
  <si>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</si>
  <si>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</si>
  <si>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</si>
  <si>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</si>
  <si>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</si>
  <si>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</si>
  <si>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</si>
  <si>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</si>
  <si>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</si>
  <si>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</si>
  <si>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</si>
  <si>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</si>
  <si>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</si>
  <si>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</si>
  <si>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</si>
  <si>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</si>
  <si>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</si>
  <si>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</si>
  <si>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</si>
  <si>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</si>
  <si>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</si>
  <si>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</si>
  <si>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</si>
  <si>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</si>
  <si>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</si>
  <si>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</si>
  <si>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</si>
  <si>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</si>
  <si>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</si>
  <si>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</si>
  <si>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</si>
  <si>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</si>
  <si>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</si>
  <si>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</si>
  <si>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</si>
  <si>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</si>
  <si>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</si>
  <si>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</si>
  <si>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</si>
  <si>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</si>
  <si>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</si>
  <si>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</si>
  <si>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</si>
  <si>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</si>
  <si>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</si>
  <si>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</si>
  <si>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</si>
  <si>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</si>
  <si>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</si>
  <si>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</si>
  <si>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</si>
  <si>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</si>
  <si>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</si>
  <si>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</si>
  <si>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</si>
  <si>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</si>
  <si>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</si>
  <si>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</si>
  <si>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</si>
  <si>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</si>
  <si>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</si>
  <si>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</si>
  <si>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</si>
  <si>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</si>
  <si>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</si>
  <si>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</si>
  <si>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</si>
  <si>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</si>
  <si>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</si>
  <si>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</si>
  <si>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</si>
  <si>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</si>
  <si>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</si>
  <si>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</si>
  <si>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</si>
  <si>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</si>
  <si>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</si>
  <si>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</si>
  <si>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</si>
  <si>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</si>
  <si>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</si>
  <si>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</si>
  <si>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</si>
  <si>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</si>
  <si>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</si>
  <si>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</si>
  <si>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</si>
  <si>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</si>
  <si>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</si>
  <si>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</si>
  <si>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</si>
  <si>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</si>
  <si>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</si>
  <si>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</si>
  <si>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</si>
  <si>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</si>
  <si>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</si>
  <si>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</si>
  <si>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</si>
  <si>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</si>
  <si>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</si>
  <si>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</si>
  <si>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</si>
  <si>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</si>
  <si>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</si>
  <si>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</si>
  <si>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</si>
  <si>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</si>
  <si>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</si>
  <si>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</si>
  <si>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</si>
  <si>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</si>
  <si>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</si>
  <si>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</si>
  <si>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</si>
  <si>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</si>
  <si>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</si>
  <si>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</si>
  <si>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</si>
  <si>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</si>
  <si>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</si>
  <si>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</si>
  <si>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</si>
  <si>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</si>
  <si>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</si>
  <si>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</si>
  <si>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</si>
  <si>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</si>
  <si>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</si>
  <si>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</si>
  <si>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</si>
  <si>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</si>
  <si>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</si>
  <si>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</si>
  <si>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</si>
  <si>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</si>
  <si>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</si>
  <si>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</si>
  <si>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</si>
  <si>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</si>
  <si>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</si>
  <si>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</si>
  <si>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</si>
  <si>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</si>
  <si>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</si>
  <si>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</si>
  <si>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</si>
  <si>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</si>
  <si>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</si>
  <si>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</si>
  <si>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</si>
  <si>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</si>
  <si>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</si>
  <si>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</si>
  <si>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</si>
  <si>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</si>
  <si>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</si>
  <si>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</si>
  <si>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</si>
  <si>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</si>
  <si>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</si>
  <si>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</si>
  <si>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</si>
  <si>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</si>
  <si>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</si>
  <si>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</si>
  <si>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</si>
  <si>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</si>
  <si>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</si>
  <si>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</si>
  <si>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</si>
  <si>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</si>
  <si>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</si>
  <si>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</si>
  <si>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</si>
  <si>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</si>
  <si>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</si>
  <si>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</si>
  <si>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</si>
  <si>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</si>
  <si>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</si>
  <si>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</si>
  <si>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</si>
  <si>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</si>
  <si>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</si>
  <si>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</si>
  <si>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</si>
  <si>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</si>
  <si>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</si>
  <si>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</si>
  <si>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</si>
  <si>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</si>
  <si>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</si>
  <si>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</si>
  <si>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</si>
  <si>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</si>
  <si>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</si>
  <si>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</si>
  <si>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</si>
  <si>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</si>
  <si>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</si>
  <si>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</si>
  <si>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</si>
  <si>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</si>
  <si>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</si>
  <si>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</si>
  <si>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</si>
  <si>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</si>
  <si>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</si>
  <si>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</si>
  <si>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</si>
  <si>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</si>
  <si>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</si>
  <si>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</si>
  <si>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</si>
  <si>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</si>
  <si>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</si>
  <si>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</si>
  <si>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</si>
  <si>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</si>
  <si>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</si>
  <si>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</si>
  <si>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</si>
  <si>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</si>
  <si>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</si>
  <si>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</si>
  <si>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</si>
  <si>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</si>
  <si>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</si>
  <si>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</si>
  <si>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</si>
  <si>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</si>
  <si>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</si>
  <si>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</si>
  <si>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</si>
  <si>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</si>
  <si>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</si>
  <si>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</si>
  <si>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</si>
  <si>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</si>
  <si>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</si>
  <si>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</si>
  <si>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</si>
  <si>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</si>
  <si>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</si>
  <si>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</si>
  <si>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</si>
  <si>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</si>
  <si>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</si>
  <si>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</si>
  <si>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</si>
  <si>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</si>
  <si>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</si>
  <si>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</si>
  <si>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</si>
  <si>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</si>
  <si>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</si>
  <si>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</si>
  <si>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</si>
  <si>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</si>
  <si>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</si>
  <si>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</si>
  <si>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</si>
  <si>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</si>
  <si>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</si>
  <si>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</si>
  <si>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</si>
  <si>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</si>
  <si>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</si>
  <si>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</si>
  <si>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</si>
  <si>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</si>
  <si>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</si>
  <si>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</si>
  <si>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</si>
  <si>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</si>
  <si>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</si>
  <si>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</si>
  <si>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</si>
  <si>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</si>
  <si>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</si>
  <si>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</si>
  <si>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</si>
  <si>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</si>
  <si>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</si>
  <si>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</si>
  <si>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</si>
  <si>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</si>
  <si>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</si>
  <si>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</si>
  <si>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</si>
  <si>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</si>
  <si>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</si>
  <si>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</si>
  <si>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</si>
  <si>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</si>
  <si>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</si>
  <si>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</si>
  <si>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</si>
  <si>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</si>
  <si>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</si>
  <si>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</si>
  <si>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</si>
  <si>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</si>
  <si>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</si>
  <si>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</si>
  <si>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</si>
  <si>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</si>
  <si>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</si>
  <si>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</si>
  <si>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</si>
  <si>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</si>
  <si>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</si>
  <si>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</si>
  <si>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</si>
  <si>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</si>
  <si>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</si>
  <si>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</si>
  <si>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</si>
  <si>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</si>
  <si>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</si>
  <si>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</si>
  <si>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</si>
  <si>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</si>
  <si>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</si>
  <si>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</si>
  <si>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</si>
  <si>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</si>
  <si>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</si>
  <si>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</si>
  <si>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</si>
  <si>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</si>
  <si>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</si>
  <si>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</si>
  <si>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</si>
  <si>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</si>
  <si>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</si>
  <si>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</si>
  <si>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</si>
  <si>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</si>
  <si>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</si>
  <si>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</si>
  <si>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</si>
  <si>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</si>
  <si>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</si>
  <si>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</si>
  <si>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</si>
  <si>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</si>
  <si>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</si>
  <si>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</si>
  <si>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</si>
  <si>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</si>
  <si>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</si>
  <si>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</si>
  <si>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</si>
  <si>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</si>
  <si>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</si>
  <si>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</si>
  <si>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</si>
  <si>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</si>
  <si>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</si>
  <si>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</si>
  <si>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</si>
  <si>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</si>
  <si>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</si>
  <si>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</si>
  <si>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</si>
  <si>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</si>
  <si>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</si>
  <si>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</si>
  <si>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</si>
  <si>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</si>
  <si>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</si>
  <si>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</si>
  <si>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</si>
  <si>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</si>
  <si>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</si>
  <si>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</si>
  <si>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</si>
  <si>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</si>
  <si>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</si>
  <si>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</si>
  <si>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</si>
  <si>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</si>
  <si>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</si>
  <si>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</si>
  <si>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</si>
  <si>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</si>
  <si>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</si>
  <si>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</si>
  <si>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</si>
  <si>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</si>
  <si>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</si>
  <si>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</si>
  <si>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</si>
  <si>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</si>
  <si>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</si>
  <si>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</si>
  <si>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</si>
  <si>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</si>
  <si>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</si>
  <si>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</si>
  <si>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</si>
  <si>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</si>
  <si>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</si>
  <si>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</si>
  <si>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</si>
  <si>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</si>
  <si>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</si>
  <si>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</si>
  <si>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</si>
  <si>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</si>
  <si>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</si>
  <si>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</si>
  <si>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</si>
  <si>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</si>
  <si>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</si>
  <si>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</si>
  <si>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</si>
  <si>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</si>
  <si>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</si>
  <si>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</si>
  <si>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</si>
  <si>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</si>
  <si>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</si>
  <si>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</si>
  <si>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</si>
  <si>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</si>
  <si>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</si>
  <si>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</si>
  <si>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</si>
  <si>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</si>
  <si>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</si>
  <si>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</si>
  <si>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</si>
  <si>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</si>
  <si>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</si>
  <si>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</si>
  <si>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</si>
  <si>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</si>
  <si>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</si>
  <si>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</si>
  <si>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</si>
  <si>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</si>
  <si>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</si>
  <si>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</si>
  <si>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</si>
  <si>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</si>
  <si>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</si>
  <si>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</si>
  <si>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</si>
  <si>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</si>
  <si>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</si>
  <si>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</si>
  <si>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</si>
  <si>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</si>
  <si>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</si>
  <si>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</si>
  <si>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</si>
  <si>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</si>
  <si>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</si>
  <si>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</si>
  <si>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</si>
  <si>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</si>
  <si>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</si>
  <si>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</si>
  <si>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</si>
  <si>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</si>
  <si>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</si>
  <si>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</si>
  <si>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</si>
  <si>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</si>
  <si>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</si>
  <si>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</si>
  <si>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</si>
  <si>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</si>
  <si>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</si>
  <si>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</si>
  <si>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</si>
  <si>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</si>
  <si>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</si>
  <si>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</si>
  <si>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</si>
  <si>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</si>
  <si>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</si>
  <si>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</si>
  <si>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</si>
  <si>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</si>
  <si>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</si>
  <si>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</si>
  <si>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</si>
  <si>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</si>
  <si>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</si>
  <si>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</si>
  <si>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</si>
  <si>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</si>
  <si>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</si>
  <si>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</si>
  <si>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</si>
  <si>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</si>
  <si>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</si>
  <si>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</si>
  <si>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</si>
  <si>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</si>
  <si>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</si>
  <si>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</si>
  <si>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</si>
  <si>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</si>
  <si>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</si>
  <si>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</si>
  <si>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</si>
  <si>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</si>
  <si>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</si>
  <si>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</si>
  <si>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</si>
  <si>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</si>
  <si>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</si>
  <si>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</si>
  <si>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</si>
  <si>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</si>
  <si>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</si>
  <si>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</si>
  <si>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</si>
  <si>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</si>
  <si>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</si>
  <si>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</si>
  <si>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</si>
  <si>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</si>
  <si>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</si>
  <si>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</si>
  <si>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</si>
  <si>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</si>
  <si>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</si>
  <si>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</si>
  <si>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</si>
  <si>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</si>
  <si>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</si>
  <si>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</si>
  <si>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</si>
  <si>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</si>
  <si>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</si>
  <si>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</si>
  <si>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</si>
  <si>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</si>
  <si>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</si>
  <si>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</si>
  <si>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</si>
  <si>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</si>
  <si>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</si>
  <si>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</si>
  <si>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</si>
  <si>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</si>
  <si>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</si>
  <si>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</si>
  <si>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</si>
  <si>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</si>
  <si>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</si>
  <si>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</si>
  <si>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</si>
  <si>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</si>
  <si>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</si>
  <si>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</si>
  <si>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</si>
  <si>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</si>
  <si>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</si>
  <si>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</si>
  <si>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</si>
  <si>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</si>
  <si>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</si>
  <si>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</si>
  <si>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</si>
  <si>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</si>
  <si>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</si>
  <si>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</si>
  <si>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</si>
  <si>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</si>
  <si>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</si>
  <si>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</si>
  <si>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</si>
  <si>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</si>
  <si>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</si>
  <si>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</si>
  <si>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</si>
  <si>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</si>
  <si>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</si>
  <si>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</si>
  <si>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</si>
  <si>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</si>
  <si>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</si>
  <si>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</si>
  <si>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</si>
  <si>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</si>
  <si>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</si>
  <si>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</si>
  <si>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</si>
  <si>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</si>
  <si>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</si>
  <si>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</si>
  <si>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</si>
  <si>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</si>
  <si>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</si>
  <si>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</si>
  <si>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</si>
  <si>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</si>
  <si>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</si>
  <si>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</si>
  <si>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</si>
  <si>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</si>
  <si>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</si>
  <si>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</si>
  <si>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</si>
  <si>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</si>
  <si>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</si>
  <si>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</si>
  <si>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</si>
  <si>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</si>
  <si>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</si>
  <si>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</si>
  <si>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</si>
  <si>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</si>
  <si>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</si>
  <si>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</si>
  <si>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</si>
  <si>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</si>
  <si>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</si>
  <si>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</si>
  <si>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</si>
  <si>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</si>
  <si>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</si>
  <si>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</si>
  <si>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</si>
  <si>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</si>
  <si>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</si>
  <si>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</si>
  <si>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</si>
  <si>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</si>
  <si>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</si>
  <si>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</si>
  <si>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</si>
  <si>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</si>
  <si>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</si>
  <si>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</si>
  <si>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</si>
  <si>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</si>
  <si>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</si>
  <si>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</si>
  <si>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</si>
  <si>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</si>
  <si>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</si>
  <si>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</si>
  <si>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</si>
  <si>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</si>
  <si>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</si>
  <si>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</si>
  <si>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</si>
  <si>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</si>
  <si>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</si>
  <si>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</si>
  <si>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</si>
  <si>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</si>
  <si>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</si>
  <si>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</si>
  <si>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</si>
  <si>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</si>
  <si>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</si>
  <si>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</si>
  <si>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</si>
  <si>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</si>
  <si>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</si>
  <si>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</si>
  <si>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</si>
  <si>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</si>
  <si>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</si>
  <si>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</si>
  <si>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</si>
  <si>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</si>
  <si>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</si>
  <si>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</si>
  <si>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</si>
  <si>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</si>
  <si>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</si>
  <si>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</si>
  <si>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</si>
  <si>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</si>
  <si>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</si>
  <si>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</si>
  <si>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</si>
  <si>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</si>
  <si>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</si>
  <si>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</si>
  <si>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</si>
  <si>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</si>
  <si>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</si>
  <si>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</si>
  <si>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</si>
  <si>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</si>
  <si>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</si>
  <si>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</si>
  <si>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</si>
  <si>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</si>
  <si>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</si>
  <si>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</si>
  <si>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</si>
  <si>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</si>
  <si>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</si>
  <si>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</si>
  <si>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</si>
  <si>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</si>
  <si>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</si>
  <si>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</si>
  <si>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</si>
  <si>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</si>
  <si>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</si>
  <si>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</si>
  <si>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</si>
  <si>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</si>
  <si>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</si>
  <si>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</si>
  <si>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</si>
  <si>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</si>
  <si>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</si>
  <si>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</si>
  <si>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</si>
  <si>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</si>
  <si>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</si>
  <si>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</si>
  <si>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</si>
  <si>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</si>
  <si>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</si>
  <si>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</si>
  <si>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</si>
  <si>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</si>
  <si>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</si>
  <si>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</si>
  <si>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</si>
  <si>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</si>
  <si>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</si>
  <si>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</si>
  <si>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</si>
  <si>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</si>
  <si>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</si>
  <si>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</si>
  <si>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</si>
  <si>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</si>
  <si>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</si>
  <si>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</si>
  <si>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</si>
  <si>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</si>
  <si>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</si>
  <si>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</si>
  <si>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</si>
  <si>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</si>
  <si>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</si>
  <si>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</si>
  <si>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</si>
  <si>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</si>
  <si>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</si>
  <si>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</si>
  <si>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</si>
  <si>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</si>
  <si>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</si>
  <si>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</si>
  <si>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</si>
  <si>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</si>
  <si>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</si>
  <si>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</si>
  <si>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</si>
  <si>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</si>
  <si>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</si>
  <si>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</si>
  <si>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</si>
  <si>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</si>
  <si>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</si>
  <si>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</si>
  <si>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</si>
  <si>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</si>
  <si>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</si>
  <si>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</si>
  <si>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</si>
  <si>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</si>
  <si>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</si>
  <si>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</si>
  <si>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</si>
  <si>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</si>
  <si>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</si>
  <si>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</si>
  <si>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</si>
  <si>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</si>
  <si>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</si>
  <si>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</si>
  <si>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</si>
  <si>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</si>
  <si>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</si>
  <si>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</si>
  <si>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</si>
  <si>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</si>
  <si>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</si>
  <si>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</si>
  <si>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</si>
  <si>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</si>
  <si>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</si>
  <si>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</si>
  <si>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</si>
  <si>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</si>
  <si>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</si>
  <si>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</si>
  <si>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</si>
  <si>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</si>
  <si>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</si>
  <si>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</si>
  <si>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</si>
  <si>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</si>
  <si>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</si>
  <si>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</si>
  <si>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</si>
  <si>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</si>
  <si>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</si>
  <si>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</si>
  <si>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</si>
  <si>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</si>
  <si>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</si>
  <si>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</si>
  <si>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</si>
  <si>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</si>
  <si>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</si>
  <si>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</si>
  <si>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</si>
  <si>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</si>
  <si>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</si>
  <si>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</si>
  <si>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</si>
  <si>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</si>
  <si>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</si>
  <si>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</si>
  <si>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</si>
  <si>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</si>
  <si>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</si>
  <si>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</si>
  <si>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</si>
  <si>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</si>
  <si>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</si>
  <si>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</si>
  <si>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</si>
  <si>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</si>
  <si>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</si>
  <si>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</si>
  <si>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</si>
  <si>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</si>
  <si>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</si>
  <si>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</si>
  <si>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</si>
  <si>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</si>
  <si>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</si>
  <si>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</si>
  <si>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</si>
  <si>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</si>
  <si>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</si>
  <si>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</si>
  <si>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</si>
  <si>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</si>
  <si>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</si>
  <si>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</si>
  <si>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</si>
  <si>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</si>
  <si>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</si>
  <si>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</si>
  <si>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</si>
  <si>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</si>
  <si>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</si>
  <si>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</si>
  <si>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</si>
  <si>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</si>
  <si>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</si>
  <si>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</si>
  <si>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</si>
  <si>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</si>
  <si>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</si>
  <si>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</si>
  <si>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</si>
  <si>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</si>
  <si>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</si>
  <si>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</si>
  <si>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</si>
  <si>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</si>
  <si>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</si>
  <si>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</si>
  <si>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</si>
  <si>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</si>
  <si>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</si>
  <si>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</si>
  <si>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</si>
  <si>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</si>
  <si>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</si>
  <si>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</si>
  <si>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</si>
  <si>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</si>
  <si>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</si>
  <si>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</si>
  <si>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</si>
  <si>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</si>
  <si>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</si>
  <si>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</si>
  <si>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</si>
  <si>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</si>
  <si>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</si>
  <si>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</si>
  <si>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</si>
  <si>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</si>
  <si>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</si>
  <si>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</si>
  <si>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</si>
  <si>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</si>
  <si>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</si>
  <si>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</si>
  <si>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</si>
  <si>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</si>
  <si>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</si>
  <si>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</si>
  <si>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</si>
  <si>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</si>
  <si>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</si>
  <si>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</si>
  <si>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</si>
  <si>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</si>
  <si>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</si>
  <si>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</si>
  <si>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</si>
  <si>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</si>
  <si>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</si>
  <si>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</si>
  <si>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</si>
  <si>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</si>
  <si>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</si>
  <si>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</si>
  <si>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</si>
  <si>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</si>
  <si>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</si>
  <si>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</si>
  <si>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</si>
  <si>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</si>
  <si>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</si>
  <si>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</si>
  <si>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</si>
  <si>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</si>
  <si>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</si>
  <si>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</si>
  <si>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</si>
  <si>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</si>
  <si>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</si>
  <si>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</si>
  <si>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</si>
  <si>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</si>
  <si>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</si>
  <si>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</si>
  <si>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</si>
  <si>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</si>
  <si>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</si>
  <si>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</si>
  <si>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</si>
  <si>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</si>
  <si>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</si>
  <si>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</si>
  <si>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</si>
  <si>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</si>
  <si>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</si>
  <si>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</si>
  <si>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</si>
  <si>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</si>
  <si>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</si>
  <si>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</si>
  <si>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</si>
  <si>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</si>
  <si>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</si>
  <si>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</si>
  <si>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</si>
  <si>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</si>
  <si>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</si>
  <si>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</si>
  <si>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</si>
  <si>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</si>
  <si>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</si>
  <si>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</si>
  <si>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</si>
  <si>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</si>
  <si>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</si>
  <si>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</si>
  <si>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</si>
  <si>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</si>
  <si>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</si>
  <si>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</si>
  <si>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</si>
  <si>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</si>
  <si>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</si>
  <si>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</si>
  <si>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</si>
  <si>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</si>
  <si>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</si>
  <si>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</si>
  <si>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</si>
  <si>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</si>
  <si>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</si>
  <si>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</si>
  <si>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</si>
  <si>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</si>
  <si>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</si>
  <si>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</si>
  <si>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</si>
  <si>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</si>
  <si>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</si>
  <si>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</si>
  <si>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</si>
  <si>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</si>
  <si>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</si>
  <si>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</si>
  <si>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</si>
  <si>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</si>
  <si>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</si>
  <si>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</si>
  <si>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</si>
  <si>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</si>
  <si>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</si>
  <si>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</si>
  <si>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</si>
  <si>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</si>
  <si>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</si>
  <si>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</si>
  <si>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</si>
  <si>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</si>
  <si>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</si>
  <si>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</si>
  <si>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</si>
  <si>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</si>
  <si>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</si>
  <si>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</si>
  <si>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</si>
  <si>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</si>
  <si>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</si>
  <si>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</si>
  <si>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</si>
  <si>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</si>
  <si>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</si>
  <si>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</si>
  <si>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</si>
  <si>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</si>
  <si>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</si>
  <si>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</si>
  <si>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</si>
  <si>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</si>
  <si>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</si>
  <si>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</si>
  <si>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</si>
  <si>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</si>
  <si>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</si>
  <si>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</si>
  <si>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</si>
  <si>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</si>
  <si>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</si>
  <si>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</si>
  <si>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</si>
  <si>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</si>
  <si>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</si>
  <si>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</si>
  <si>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</si>
  <si>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</si>
  <si>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</si>
  <si>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</si>
  <si>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</si>
  <si>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</si>
  <si>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</si>
  <si>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</si>
  <si>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</si>
  <si>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</si>
  <si>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</si>
  <si>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</si>
  <si>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</si>
  <si>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</si>
  <si>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</si>
  <si>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</si>
  <si>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</si>
  <si>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</si>
  <si>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</si>
  <si>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</si>
  <si>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</si>
  <si>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</si>
  <si>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</si>
  <si>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</si>
  <si>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</si>
  <si>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</si>
  <si>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</si>
  <si>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</si>
  <si>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</si>
  <si>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</si>
  <si>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</si>
  <si>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</si>
  <si>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</si>
  <si>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</si>
  <si>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</si>
  <si>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</si>
  <si>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</si>
  <si>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</si>
  <si>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</si>
  <si>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</si>
  <si>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</si>
  <si>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</si>
  <si>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</si>
  <si>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</si>
  <si>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</si>
  <si>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</si>
  <si>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</si>
  <si>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</si>
  <si>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</si>
  <si>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</si>
  <si>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</si>
  <si>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</si>
  <si>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</si>
  <si>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</si>
  <si>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</si>
  <si>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</si>
  <si>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</si>
  <si>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</si>
  <si>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</si>
  <si>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</si>
  <si>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</si>
  <si>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</si>
  <si>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</si>
  <si>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</si>
  <si>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</si>
  <si>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</si>
  <si>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</si>
  <si>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</si>
  <si>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</si>
  <si>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</si>
  <si>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</si>
  <si>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</si>
  <si>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</si>
  <si>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</si>
  <si>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</si>
  <si>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</si>
  <si>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</si>
  <si>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</si>
  <si>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</si>
  <si>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</si>
  <si>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</si>
  <si>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</si>
  <si>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</si>
  <si>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</si>
  <si>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</si>
  <si>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</si>
  <si>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</si>
  <si>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</si>
  <si>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</si>
  <si>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</si>
  <si>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</si>
  <si>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</si>
  <si>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</si>
  <si>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</si>
  <si>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</si>
  <si>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</si>
  <si>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</si>
  <si>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</si>
  <si>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</si>
  <si>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</si>
  <si>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</si>
  <si>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</si>
  <si>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</si>
  <si>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</si>
  <si>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</si>
  <si>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</si>
  <si>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</si>
  <si>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</si>
  <si>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</si>
  <si>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</si>
  <si>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</si>
  <si>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</si>
  <si>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</si>
  <si>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</si>
  <si>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</si>
  <si>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</si>
  <si>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</si>
  <si>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</si>
  <si>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</si>
  <si>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</si>
  <si>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</si>
  <si>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</si>
  <si>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</si>
  <si>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</si>
  <si>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</si>
  <si>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</si>
  <si>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</si>
  <si>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</si>
  <si>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</si>
  <si>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</si>
  <si>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</si>
  <si>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</si>
  <si>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</si>
  <si>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</si>
  <si>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</si>
  <si>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</si>
  <si>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</si>
  <si>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</si>
  <si>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</si>
  <si>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</si>
  <si>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</si>
  <si>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</si>
  <si>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</si>
  <si>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</si>
  <si>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</si>
  <si>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</si>
  <si>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</si>
  <si>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</si>
  <si>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</si>
  <si>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</si>
  <si>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</si>
  <si>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</si>
  <si>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</si>
  <si>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</si>
  <si>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</si>
  <si>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</si>
  <si>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</si>
  <si>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</si>
  <si>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</si>
  <si>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</si>
  <si>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</si>
  <si>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</si>
  <si>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</si>
  <si>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</si>
  <si>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</si>
  <si>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</si>
  <si>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</si>
  <si>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</si>
  <si>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</si>
  <si>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</si>
  <si>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</si>
  <si>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</si>
  <si>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</si>
  <si>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</si>
  <si>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</si>
  <si>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</si>
  <si>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</si>
  <si>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</si>
  <si>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</si>
  <si>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</si>
  <si>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</si>
  <si>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</si>
  <si>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</si>
  <si>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</si>
  <si>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</si>
  <si>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</si>
  <si>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</si>
  <si>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</si>
  <si>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</si>
  <si>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</si>
  <si>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</si>
  <si>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</si>
  <si>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</si>
  <si>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</si>
  <si>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</si>
  <si>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</si>
  <si>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</si>
  <si>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</si>
  <si>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</si>
  <si>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</si>
  <si>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</si>
  <si>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</si>
  <si>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</si>
  <si>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</si>
  <si>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</si>
  <si>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</si>
  <si>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</si>
  <si>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</si>
  <si>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</si>
  <si>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</si>
  <si>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</si>
  <si>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</si>
  <si>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</si>
  <si>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</si>
  <si>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</si>
  <si>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</si>
  <si>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</si>
  <si>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</si>
  <si>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</si>
  <si>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</si>
  <si>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</si>
  <si>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</si>
  <si>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</si>
  <si>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</si>
  <si>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</si>
  <si>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</si>
  <si>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</si>
  <si>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</si>
  <si>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</si>
  <si>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</si>
  <si>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</si>
  <si>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</si>
  <si>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</si>
  <si>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</si>
  <si>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</si>
  <si>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</si>
  <si>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</si>
  <si>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</si>
  <si>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</si>
  <si>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</si>
  <si>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</si>
  <si>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</si>
  <si>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</si>
  <si>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</si>
  <si>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</si>
  <si>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</si>
  <si>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</si>
  <si>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</si>
  <si>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</si>
  <si>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</si>
  <si>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</si>
  <si>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</si>
  <si>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</si>
  <si>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</si>
  <si>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</si>
  <si>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</si>
  <si>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</si>
  <si>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</si>
  <si>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</si>
  <si>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</si>
  <si>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</si>
  <si>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</si>
  <si>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</si>
  <si>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</si>
  <si>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</si>
  <si>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</si>
  <si>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</si>
  <si>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</si>
  <si>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</si>
  <si>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</si>
  <si>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</si>
  <si>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</si>
  <si>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</si>
  <si>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</si>
  <si>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</si>
  <si>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</si>
  <si>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</si>
  <si>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</si>
  <si>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</si>
  <si>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</si>
  <si>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</si>
  <si>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</si>
  <si>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</si>
  <si>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</si>
  <si>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</si>
  <si>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</si>
  <si>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</si>
  <si>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</si>
  <si>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</si>
  <si>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</si>
  <si>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</si>
  <si>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</si>
  <si>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</si>
  <si>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</si>
  <si>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</si>
  <si>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</si>
  <si>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</si>
  <si>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</si>
  <si>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</si>
  <si>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</si>
  <si>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</si>
  <si>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</si>
  <si>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</si>
  <si>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</si>
  <si>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</si>
  <si>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</si>
  <si>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</si>
  <si>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</si>
  <si>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</si>
  <si>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</si>
  <si>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</si>
  <si>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</si>
  <si>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</si>
  <si>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</si>
  <si>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</si>
  <si>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</si>
  <si>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</si>
  <si>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</si>
  <si>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</si>
  <si>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</si>
  <si>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</si>
  <si>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</si>
  <si>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</si>
  <si>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</si>
  <si>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</si>
  <si>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</si>
  <si>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</si>
  <si>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</si>
  <si>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</si>
  <si>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</si>
  <si>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</si>
  <si>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</si>
  <si>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</si>
  <si>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</si>
  <si>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</si>
  <si>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</si>
  <si>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</si>
  <si>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</si>
  <si>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</si>
  <si>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</si>
  <si>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</si>
  <si>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</si>
  <si>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</si>
  <si>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</si>
  <si>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</si>
  <si>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</si>
  <si>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</si>
  <si>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</si>
  <si>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</si>
  <si>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</si>
  <si>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</si>
  <si>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</si>
  <si>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</si>
  <si>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</si>
  <si>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</si>
  <si>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</si>
  <si>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</si>
  <si>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</si>
  <si>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</si>
  <si>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</si>
  <si>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</si>
  <si>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</si>
  <si>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</si>
  <si>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</si>
  <si>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</si>
  <si>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</si>
  <si>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</si>
  <si>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</si>
  <si>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</si>
  <si>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</si>
  <si>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</si>
  <si>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</si>
  <si>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</si>
  <si>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</si>
  <si>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</si>
  <si>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</si>
  <si>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</si>
  <si>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</si>
  <si>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</si>
  <si>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</si>
  <si>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</si>
  <si>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</si>
  <si>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</si>
  <si>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</si>
  <si>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</si>
  <si>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</si>
  <si>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</si>
  <si>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</si>
  <si>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</si>
  <si>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</si>
  <si>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</si>
  <si>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</si>
  <si>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</si>
  <si>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</si>
  <si>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</si>
  <si>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</si>
  <si>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</si>
  <si>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</si>
  <si>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</si>
  <si>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</si>
  <si>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</si>
  <si>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</si>
  <si>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</si>
  <si>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</si>
  <si>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</si>
  <si>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</si>
  <si>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</si>
  <si>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</si>
  <si>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</si>
  <si>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</si>
  <si>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</si>
  <si>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</si>
  <si>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</si>
  <si>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</si>
  <si>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</si>
  <si>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</si>
  <si>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</si>
  <si>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</si>
  <si>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</si>
  <si>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</si>
  <si>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</si>
  <si>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</si>
  <si>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</si>
  <si>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</si>
  <si>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</si>
  <si>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</si>
  <si>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</si>
  <si>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</si>
  <si>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</si>
  <si>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</si>
  <si>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</si>
  <si>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</si>
  <si>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</si>
  <si>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</si>
  <si>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</si>
  <si>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</si>
  <si>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</si>
  <si>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</si>
  <si>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</si>
  <si>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</si>
  <si>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</si>
  <si>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</si>
  <si>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</si>
  <si>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</si>
  <si>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</si>
  <si>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</si>
  <si>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</si>
  <si>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</si>
  <si>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</si>
  <si>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</si>
  <si>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</si>
  <si>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</si>
  <si>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</si>
  <si>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</si>
  <si>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</si>
  <si>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</si>
  <si>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</si>
  <si>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</si>
  <si>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</si>
  <si>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</si>
  <si>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</si>
  <si>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</si>
  <si>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</si>
  <si>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</si>
  <si>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</si>
  <si>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</si>
  <si>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</si>
  <si>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</si>
  <si>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</si>
  <si>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</si>
  <si>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</si>
  <si>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</si>
  <si>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</si>
  <si>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</si>
  <si>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</si>
  <si>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</si>
  <si>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</si>
  <si>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</si>
  <si>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</si>
  <si>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</si>
  <si>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</si>
  <si>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</si>
  <si>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</si>
  <si>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</si>
  <si>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</si>
  <si>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</si>
  <si>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</si>
  <si>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</si>
  <si>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</si>
  <si>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</si>
  <si>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</si>
  <si>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</si>
  <si>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</si>
  <si>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</si>
  <si>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</si>
  <si>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</si>
  <si>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</si>
  <si>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</si>
  <si>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</si>
  <si>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</si>
  <si>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</si>
  <si>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</si>
  <si>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</si>
  <si>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</si>
  <si>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</si>
  <si>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</si>
  <si>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</si>
  <si>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</si>
  <si>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</si>
  <si>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</si>
  <si>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</si>
  <si>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</si>
  <si>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</si>
  <si>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</si>
  <si>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</si>
  <si>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</si>
  <si>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</si>
  <si>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</si>
  <si>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</si>
  <si>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</si>
  <si>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</si>
  <si>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</si>
  <si>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</si>
  <si>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</si>
  <si>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</si>
  <si>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</si>
  <si>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</si>
  <si>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</si>
  <si>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</si>
  <si>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</si>
  <si>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</si>
  <si>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</si>
  <si>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</si>
  <si>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</si>
  <si>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</si>
  <si>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</si>
  <si>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</si>
  <si>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</si>
  <si>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</si>
  <si>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</si>
  <si>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</si>
  <si>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</si>
  <si>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</si>
  <si>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</si>
  <si>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</si>
  <si>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</si>
  <si>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</si>
  <si>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</si>
  <si>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</si>
  <si>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</si>
  <si>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</si>
  <si>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</si>
  <si>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</si>
  <si>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</si>
  <si>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</si>
  <si>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</si>
  <si>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</si>
  <si>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</si>
  <si>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</si>
  <si>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</si>
  <si>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</si>
  <si>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</si>
  <si>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</si>
  <si>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</si>
  <si>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</si>
  <si>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</si>
  <si>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</si>
  <si>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</si>
  <si>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</si>
  <si>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</si>
  <si>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</si>
  <si>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</si>
  <si>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</si>
  <si>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</si>
  <si>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</si>
  <si>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</si>
  <si>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</si>
  <si>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</si>
  <si>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</si>
  <si>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</si>
  <si>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</si>
  <si>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</si>
  <si>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</si>
  <si>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</si>
  <si>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</si>
  <si>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</si>
  <si>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</si>
  <si>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</si>
  <si>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</si>
  <si>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</si>
  <si>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</si>
  <si>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</si>
  <si>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</si>
  <si>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</si>
  <si>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</si>
  <si>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</si>
  <si>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</si>
  <si>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</si>
  <si>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</si>
  <si>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</si>
  <si>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</si>
  <si>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</si>
  <si>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</si>
  <si>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</si>
  <si>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</si>
  <si>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</si>
  <si>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</si>
  <si>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</si>
  <si>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</si>
  <si>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</si>
  <si>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</si>
  <si>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</si>
  <si>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</si>
  <si>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</si>
  <si>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</si>
  <si>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</si>
  <si>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</si>
  <si>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</si>
  <si>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</si>
  <si>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</si>
  <si>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</si>
  <si>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</si>
  <si>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</si>
  <si>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</si>
  <si>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</si>
  <si>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</si>
  <si>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</si>
  <si>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</si>
  <si>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</si>
  <si>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</si>
  <si>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</si>
  <si>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</si>
  <si>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</si>
  <si>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</si>
  <si>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</si>
  <si>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</si>
  <si>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</si>
  <si>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</si>
  <si>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</si>
  <si>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</si>
  <si>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</si>
  <si>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</si>
  <si>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</si>
  <si>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</si>
  <si>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</si>
  <si>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</si>
  <si>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</si>
  <si>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</si>
  <si>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</si>
  <si>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</si>
  <si>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</si>
  <si>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</si>
  <si>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</si>
  <si>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</si>
  <si>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</si>
  <si>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</si>
  <si>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</si>
  <si>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</si>
  <si>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</si>
  <si>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</si>
  <si>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</si>
  <si>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</si>
  <si>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</si>
  <si>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</si>
  <si>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</si>
  <si>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</si>
  <si>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</si>
  <si>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</si>
  <si>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</si>
  <si>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</si>
  <si>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</si>
  <si>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</si>
  <si>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</si>
  <si>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</si>
  <si>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</si>
  <si>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</si>
  <si>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</si>
  <si>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</si>
  <si>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</si>
  <si>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</si>
  <si>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</si>
  <si>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</si>
  <si>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</si>
  <si>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</si>
  <si>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</si>
  <si>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</si>
  <si>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</si>
  <si>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</si>
  <si>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</si>
  <si>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</si>
  <si>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</si>
  <si>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</si>
  <si>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</si>
  <si>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</si>
  <si>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</si>
  <si>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</si>
  <si>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</si>
  <si>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</si>
  <si>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</si>
  <si>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</si>
  <si>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</si>
  <si>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</si>
  <si>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</si>
  <si>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</si>
  <si>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</si>
  <si>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</si>
  <si>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</si>
  <si>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</si>
  <si>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</si>
  <si>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</si>
  <si>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</si>
  <si>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</si>
  <si>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</si>
  <si>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</si>
  <si>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</si>
  <si>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</si>
  <si>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</si>
  <si>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</si>
  <si>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</si>
  <si>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</si>
  <si>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</si>
  <si>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</si>
  <si>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</si>
  <si>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</si>
  <si>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</si>
  <si>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</si>
  <si>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</si>
  <si>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</si>
  <si>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</si>
  <si>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</si>
  <si>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</si>
  <si>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</si>
  <si>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</si>
  <si>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</si>
  <si>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</si>
  <si>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</si>
  <si>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</si>
  <si>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</si>
  <si>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</si>
  <si>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</si>
  <si>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</si>
  <si>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</si>
  <si>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</si>
  <si>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</si>
  <si>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</si>
  <si>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</si>
  <si>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</si>
  <si>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</si>
  <si>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</si>
  <si>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</si>
  <si>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</si>
  <si>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</si>
  <si>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</si>
  <si>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</si>
  <si>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</si>
  <si>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</si>
  <si>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</si>
  <si>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</si>
  <si>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</si>
  <si>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</si>
  <si>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</si>
  <si>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</si>
  <si>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</si>
  <si>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</si>
  <si>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</si>
  <si>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</si>
  <si>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</si>
  <si>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</si>
  <si>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</si>
  <si>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</si>
  <si>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</si>
  <si>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</si>
  <si>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</si>
  <si>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</si>
  <si>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</si>
  <si>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</si>
  <si>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</si>
  <si>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</si>
  <si>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</si>
  <si>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</si>
  <si>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</si>
  <si>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</si>
  <si>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</si>
  <si>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</si>
  <si>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</si>
  <si>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</si>
  <si>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</si>
  <si>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</si>
  <si>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</si>
  <si>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</si>
  <si>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</si>
  <si>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</si>
  <si>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</si>
  <si>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</si>
  <si>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</si>
  <si>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</si>
  <si>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</si>
  <si>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</si>
  <si>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</si>
  <si>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</si>
  <si>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</si>
  <si>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</si>
  <si>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</si>
  <si>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</si>
  <si>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</si>
  <si>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</si>
  <si>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</si>
  <si>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</si>
  <si>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</si>
  <si>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</si>
  <si>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</si>
  <si>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</si>
  <si>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</si>
  <si>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</si>
  <si>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</si>
  <si>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</si>
  <si>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</si>
  <si>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</si>
  <si>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</si>
  <si>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</si>
  <si>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</si>
  <si>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</si>
  <si>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</si>
  <si>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</si>
  <si>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</si>
  <si>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</si>
  <si>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</si>
  <si>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</si>
  <si>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</si>
  <si>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</si>
  <si>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</si>
  <si>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</si>
  <si>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</si>
  <si>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</si>
  <si>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</si>
  <si>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</si>
  <si>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</si>
  <si>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</si>
  <si>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</si>
  <si>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</si>
  <si>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</si>
  <si>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</si>
  <si>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</si>
  <si>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</si>
  <si>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</si>
  <si>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</si>
  <si>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</si>
  <si>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</si>
  <si>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</si>
  <si>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</si>
  <si>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</si>
  <si>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</si>
  <si>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</si>
  <si>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</si>
  <si>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</si>
  <si>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</si>
  <si>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</si>
  <si>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</si>
  <si>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</si>
  <si>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</si>
  <si>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</si>
  <si>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</si>
  <si>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</si>
  <si>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</si>
  <si>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</si>
  <si>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</si>
  <si>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</si>
  <si>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</si>
  <si>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</si>
  <si>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</si>
  <si>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</si>
  <si>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</si>
  <si>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</si>
  <si>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</si>
  <si>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</si>
  <si>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</si>
  <si>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</si>
  <si>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</si>
  <si>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</si>
  <si>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</si>
  <si>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</si>
  <si>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</si>
  <si>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</si>
  <si>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</si>
  <si>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</si>
  <si>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</si>
  <si>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</si>
  <si>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</si>
  <si>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</si>
  <si>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</si>
  <si>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</si>
  <si>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</si>
  <si>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</si>
  <si>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</si>
  <si>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</si>
  <si>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</si>
  <si>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</si>
  <si>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</si>
  <si>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</si>
  <si>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</si>
  <si>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</si>
  <si>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</si>
  <si>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</si>
  <si>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</si>
  <si>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</si>
  <si>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</si>
  <si>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</si>
  <si>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</si>
  <si>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</si>
  <si>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</si>
  <si>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</si>
  <si>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</si>
  <si>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</si>
  <si>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</si>
  <si>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</si>
  <si>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</si>
  <si>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</si>
  <si>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</si>
  <si>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</si>
  <si>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</si>
  <si>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</si>
  <si>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</si>
  <si>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</si>
  <si>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</si>
  <si>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</si>
  <si>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</si>
  <si>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</si>
  <si>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</si>
  <si>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</si>
  <si>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</si>
  <si>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</si>
  <si>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</si>
  <si>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</si>
  <si>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</si>
  <si>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</si>
  <si>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</si>
  <si>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</si>
  <si>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</si>
  <si>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</si>
  <si>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</si>
  <si>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</si>
  <si>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</si>
  <si>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</si>
  <si>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</si>
  <si>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</si>
  <si>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</si>
  <si>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</si>
  <si>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</si>
  <si>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</si>
  <si>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</si>
  <si>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</si>
  <si>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</si>
  <si>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</si>
  <si>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</si>
  <si>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</si>
  <si>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</si>
  <si>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</si>
  <si>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</si>
  <si>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</si>
  <si>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</si>
  <si>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</si>
  <si>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</si>
  <si>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</si>
  <si>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</si>
  <si>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</si>
  <si>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</si>
  <si>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</si>
  <si>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</si>
  <si>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</si>
  <si>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</si>
  <si>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</si>
  <si>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</si>
  <si>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</si>
  <si>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</si>
  <si>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</si>
  <si>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</si>
  <si>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</si>
  <si>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</si>
  <si>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</si>
  <si>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</si>
  <si>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</si>
  <si>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</si>
  <si>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</si>
  <si>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</si>
  <si>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</si>
  <si>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</si>
  <si>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</si>
  <si>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</si>
  <si>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</si>
  <si>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</si>
  <si>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</si>
  <si>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</si>
  <si>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</si>
  <si>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</si>
  <si>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</si>
  <si>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</si>
  <si>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</si>
  <si>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</si>
  <si>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</si>
  <si>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</si>
  <si>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</si>
  <si>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</si>
  <si>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</si>
  <si>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</si>
  <si>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</si>
  <si>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</si>
  <si>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</si>
  <si>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</si>
  <si>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</si>
  <si>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</si>
  <si>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</si>
  <si>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</si>
  <si>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</si>
  <si>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</si>
  <si>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</si>
  <si>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</si>
  <si>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</si>
  <si>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</si>
  <si>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</si>
  <si>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</si>
  <si>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</si>
  <si>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</si>
  <si>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</si>
  <si>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</si>
  <si>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</si>
  <si>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</si>
  <si>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</si>
  <si>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</si>
  <si>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</si>
  <si>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</si>
  <si>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</si>
  <si>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</si>
  <si>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</si>
  <si>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</si>
  <si>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</si>
  <si>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</si>
  <si>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</si>
  <si>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</si>
  <si>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</si>
  <si>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</si>
  <si>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</si>
  <si>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</si>
  <si>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</si>
  <si>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</si>
  <si>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</si>
  <si>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</si>
  <si>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</si>
  <si>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</si>
  <si>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</si>
  <si>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</si>
  <si>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</si>
  <si>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</si>
  <si>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</si>
  <si>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</si>
  <si>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</si>
  <si>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</si>
  <si>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</si>
  <si>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</si>
  <si>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</si>
  <si>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</si>
  <si>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</si>
  <si>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</si>
  <si>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</si>
  <si>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</si>
  <si>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</si>
  <si>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</si>
  <si>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</si>
  <si>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</si>
  <si>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</si>
  <si>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</si>
  <si>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</si>
  <si>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</si>
  <si>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</si>
  <si>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</si>
  <si>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</si>
  <si>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</si>
  <si>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</si>
  <si>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</si>
  <si>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</si>
  <si>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</si>
  <si>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</si>
  <si>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</si>
  <si>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</si>
  <si>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</si>
  <si>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</si>
  <si>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</si>
  <si>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</si>
  <si>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</si>
  <si>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</si>
  <si>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</si>
  <si>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</si>
  <si>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</si>
  <si>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</si>
  <si>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</si>
  <si>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</si>
  <si>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</si>
  <si>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</si>
  <si>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</si>
  <si>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</si>
  <si>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</si>
  <si>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</si>
  <si>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</si>
  <si>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</si>
  <si>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</si>
  <si>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</si>
  <si>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</si>
  <si>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</si>
  <si>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</si>
  <si>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</si>
  <si>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</si>
  <si>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</si>
  <si>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</si>
  <si>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</si>
  <si>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</si>
  <si>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</si>
  <si>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</si>
  <si>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</si>
  <si>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</si>
  <si>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</si>
  <si>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</si>
  <si>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</si>
  <si>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</si>
  <si>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</si>
  <si>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</si>
  <si>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</si>
  <si>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</si>
  <si>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</si>
  <si>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</si>
  <si>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</si>
  <si>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</si>
  <si>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</si>
  <si>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</si>
  <si>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</si>
  <si>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</si>
  <si>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</si>
  <si>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</si>
  <si>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</si>
  <si>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</si>
  <si>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</si>
  <si>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</si>
  <si>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</si>
  <si>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</si>
  <si>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</si>
  <si>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</si>
  <si>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</si>
  <si>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</si>
  <si>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</si>
  <si>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</si>
  <si>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</si>
  <si>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</si>
  <si>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</si>
  <si>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</si>
  <si>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</si>
  <si>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</si>
  <si>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</si>
  <si>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</si>
  <si>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</si>
  <si>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</si>
  <si>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</si>
  <si>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</si>
  <si>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</si>
  <si>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</si>
  <si>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</si>
  <si>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</si>
  <si>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</si>
  <si>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</si>
  <si>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</si>
  <si>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</si>
  <si>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</si>
  <si>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</si>
  <si>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</si>
  <si>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</si>
  <si>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</si>
  <si>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</si>
  <si>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</si>
  <si>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</si>
  <si>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</si>
  <si>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</si>
  <si>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</si>
  <si>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</si>
  <si>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</si>
  <si>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</si>
  <si>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</si>
  <si>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</si>
  <si>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</si>
  <si>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</si>
  <si>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</si>
  <si>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</si>
  <si>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</si>
  <si>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</si>
  <si>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</si>
  <si>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</si>
  <si>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</si>
  <si>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</si>
  <si>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</si>
  <si>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</si>
  <si>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</si>
  <si>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</si>
  <si>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</si>
  <si>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</si>
  <si>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</si>
  <si>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</si>
  <si>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</si>
  <si>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</si>
  <si>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</si>
  <si>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</si>
  <si>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</si>
  <si>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</si>
  <si>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</si>
  <si>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</si>
  <si>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</si>
  <si>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</si>
  <si>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</si>
  <si>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</si>
  <si>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</si>
  <si>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</si>
  <si>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</si>
  <si>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</si>
  <si>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</si>
  <si>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</si>
  <si>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</si>
  <si>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</si>
  <si>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</si>
  <si>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</si>
  <si>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</si>
  <si>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</si>
  <si>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</si>
  <si>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</si>
  <si>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</si>
  <si>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</si>
  <si>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</si>
  <si>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</si>
  <si>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</si>
  <si>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</si>
  <si>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</si>
  <si>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</si>
  <si>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</si>
  <si>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</si>
  <si>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</si>
  <si>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</si>
  <si>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</si>
  <si>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</si>
  <si>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</si>
  <si>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</si>
  <si>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</si>
  <si>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</si>
  <si>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</si>
  <si>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</si>
  <si>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</si>
  <si>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</si>
  <si>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</si>
  <si>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</si>
  <si>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</si>
  <si>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</si>
  <si>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</si>
  <si>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</si>
  <si>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</si>
  <si>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</si>
  <si>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</si>
  <si>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</si>
  <si>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</si>
  <si>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</si>
  <si>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</si>
  <si>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</si>
  <si>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</si>
  <si>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</si>
  <si>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</si>
  <si>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</si>
  <si>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</si>
  <si>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</si>
  <si>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</si>
  <si>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</si>
  <si>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</si>
  <si>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</si>
  <si>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</si>
  <si>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</si>
  <si>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</si>
  <si>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</si>
  <si>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</si>
  <si>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</si>
  <si>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</si>
  <si>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</si>
  <si>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</si>
  <si>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</si>
  <si>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</si>
  <si>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</si>
  <si>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</si>
  <si>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</si>
  <si>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</si>
  <si>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</si>
  <si>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</si>
  <si>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</si>
  <si>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</si>
  <si>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</si>
  <si>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</si>
  <si>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</si>
  <si>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</si>
  <si>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</si>
  <si>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</si>
  <si>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</si>
  <si>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</si>
  <si>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</si>
  <si>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</si>
  <si>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</si>
  <si>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</si>
  <si>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</si>
  <si>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</si>
  <si>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</si>
  <si>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</si>
  <si>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</si>
  <si>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</si>
  <si>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</si>
  <si>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</si>
  <si>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</si>
  <si>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</si>
  <si>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</si>
  <si>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</si>
  <si>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</si>
  <si>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</si>
  <si>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</si>
  <si>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</si>
  <si>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</si>
  <si>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</si>
  <si>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</si>
  <si>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</si>
  <si>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</si>
  <si>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</si>
  <si>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</si>
  <si>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</si>
  <si>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</si>
  <si>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</si>
  <si>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</si>
  <si>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</si>
  <si>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</si>
  <si>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</si>
  <si>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</si>
  <si>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</si>
  <si>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</si>
  <si>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</si>
  <si>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</si>
  <si>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</si>
  <si>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</si>
  <si>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</si>
  <si>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</si>
  <si>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</si>
  <si>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</si>
  <si>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</si>
  <si>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</si>
  <si>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</si>
  <si>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</si>
  <si>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</si>
  <si>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</si>
  <si>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</si>
  <si>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</si>
  <si>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</si>
  <si>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</si>
  <si>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</si>
  <si>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</si>
  <si>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</si>
  <si>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</si>
  <si>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</si>
  <si>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</si>
  <si>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</si>
  <si>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</si>
  <si>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</si>
  <si>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</si>
  <si>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</si>
  <si>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</si>
  <si>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</si>
  <si>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</si>
  <si>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</si>
  <si>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</si>
  <si>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</si>
  <si>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</si>
  <si>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</si>
  <si>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</si>
  <si>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</si>
  <si>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</si>
  <si>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</si>
  <si>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</si>
  <si>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</si>
  <si>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</si>
  <si>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</si>
  <si>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</si>
  <si>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</si>
  <si>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</si>
  <si>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</si>
  <si>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</si>
  <si>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</si>
  <si>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</si>
  <si>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</si>
  <si>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</si>
  <si>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</si>
  <si>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</si>
  <si>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</si>
  <si>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</si>
  <si>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</si>
  <si>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</si>
  <si>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</si>
  <si>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</si>
  <si>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</si>
  <si>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</si>
  <si>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</si>
  <si>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</si>
  <si>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</si>
  <si>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</si>
  <si>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</si>
  <si>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</si>
  <si>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</si>
  <si>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</si>
  <si>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</si>
  <si>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</si>
  <si>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</si>
  <si>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</si>
  <si>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</si>
  <si>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</si>
  <si>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</si>
  <si>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</si>
  <si>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</si>
  <si>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</si>
  <si>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</si>
  <si>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</si>
  <si>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</si>
  <si>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</si>
  <si>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</si>
  <si>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</si>
  <si>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</si>
  <si>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</si>
  <si>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</si>
  <si>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</si>
  <si>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</si>
  <si>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</si>
  <si>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</si>
  <si>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</si>
  <si>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</si>
  <si>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</si>
  <si>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</si>
  <si>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</si>
  <si>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</si>
  <si>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</si>
  <si>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</si>
  <si>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</si>
  <si>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</si>
  <si>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</si>
  <si>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</si>
  <si>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</si>
  <si>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</si>
  <si>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</si>
  <si>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</si>
  <si>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</si>
  <si>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</si>
  <si>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</si>
  <si>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</si>
  <si>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</si>
  <si>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</si>
  <si>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</si>
  <si>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</si>
  <si>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</si>
  <si>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</si>
  <si>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</si>
  <si>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</si>
  <si>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</si>
  <si>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</si>
  <si>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</si>
  <si>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</si>
  <si>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</si>
  <si>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</si>
  <si>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</si>
  <si>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</si>
  <si>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</si>
  <si>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</si>
  <si>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</si>
  <si>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</si>
  <si>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</si>
  <si>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</si>
  <si>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</si>
  <si>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</si>
  <si>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</si>
  <si>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</si>
  <si>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</si>
  <si>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</si>
  <si>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</si>
  <si>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</si>
  <si>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</si>
  <si>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</si>
  <si>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</si>
  <si>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</si>
  <si>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</si>
  <si>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</si>
  <si>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</si>
  <si>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</si>
  <si>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</si>
  <si>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</si>
  <si>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</si>
  <si>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</si>
  <si>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</si>
  <si>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</si>
  <si>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</si>
  <si>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</si>
  <si>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</si>
  <si>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</si>
  <si>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</si>
  <si>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</si>
  <si>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</si>
  <si>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</si>
  <si>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</si>
  <si>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</si>
  <si>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</si>
  <si>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</si>
  <si>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</si>
  <si>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</si>
  <si>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</si>
  <si>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</si>
  <si>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</si>
  <si>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</si>
  <si>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</si>
  <si>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</si>
  <si>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</si>
  <si>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</si>
  <si>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</si>
  <si>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</si>
  <si>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</si>
  <si>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</si>
  <si>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</si>
  <si>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</si>
  <si>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</si>
  <si>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</si>
  <si>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</si>
  <si>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</si>
  <si>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</si>
  <si>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</si>
  <si>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</si>
  <si>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</si>
  <si>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</si>
  <si>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</si>
  <si>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</si>
  <si>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</si>
  <si>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</si>
  <si>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</si>
  <si>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</si>
  <si>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</si>
  <si>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</si>
  <si>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</si>
  <si>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</si>
  <si>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</si>
  <si>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</si>
  <si>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</si>
  <si>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</si>
  <si>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</si>
  <si>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</si>
  <si>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</si>
  <si>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</si>
  <si>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</si>
  <si>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</si>
  <si>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</si>
  <si>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</si>
  <si>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</si>
  <si>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</si>
  <si>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</si>
  <si>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</si>
  <si>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</si>
  <si>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</si>
  <si>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</si>
  <si>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</si>
  <si>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</si>
  <si>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</si>
  <si>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</si>
  <si>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</si>
  <si>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</si>
  <si>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</si>
  <si>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</si>
  <si>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</si>
  <si>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</si>
  <si>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</si>
  <si>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</si>
  <si>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</si>
  <si>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</si>
  <si>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</si>
  <si>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</si>
  <si>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</si>
  <si>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</si>
  <si>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</si>
  <si>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</si>
  <si>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</si>
  <si>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</si>
  <si>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</si>
  <si>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</si>
  <si>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</si>
  <si>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</si>
  <si>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</si>
  <si>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</si>
  <si>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</si>
  <si>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</si>
  <si>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</si>
  <si>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</si>
  <si>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</si>
  <si>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</si>
  <si>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</si>
  <si>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</si>
  <si>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</si>
  <si>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</si>
  <si>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</si>
  <si>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</si>
  <si>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</si>
  <si>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</si>
  <si>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</si>
  <si>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</si>
  <si>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</si>
  <si>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</si>
  <si>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</si>
  <si>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</si>
  <si>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</si>
  <si>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</si>
  <si>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</si>
  <si>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</si>
  <si>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</si>
  <si>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</si>
  <si>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</si>
  <si>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</si>
  <si>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</si>
  <si>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</si>
  <si>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</si>
  <si>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</si>
  <si>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</si>
  <si>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</si>
  <si>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</si>
  <si>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</si>
  <si>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</si>
  <si>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</si>
  <si>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</si>
  <si>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</si>
  <si>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</si>
  <si>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</si>
  <si>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</si>
  <si>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</si>
  <si>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</si>
  <si>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</si>
  <si>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</si>
  <si>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</si>
  <si>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</si>
  <si>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</si>
  <si>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</si>
  <si>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</si>
  <si>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</si>
  <si>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</si>
  <si>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</si>
  <si>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</si>
  <si>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</si>
  <si>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</si>
  <si>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</si>
  <si>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</si>
  <si>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</si>
  <si>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</si>
  <si>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</si>
  <si>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</si>
  <si>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</si>
  <si>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</si>
  <si>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</si>
  <si>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</si>
  <si>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</si>
  <si>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</si>
  <si>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</si>
  <si>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</si>
  <si>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</si>
  <si>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</si>
  <si>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</si>
  <si>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</si>
  <si>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</si>
  <si>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</si>
  <si>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</si>
  <si>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</si>
  <si>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</si>
  <si>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</si>
  <si>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</si>
  <si>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</si>
  <si>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</si>
  <si>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</si>
  <si>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</si>
  <si>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</si>
  <si>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</si>
  <si>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</si>
  <si>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</si>
  <si>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</si>
  <si>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</si>
  <si>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</si>
  <si>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</si>
  <si>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</si>
  <si>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</si>
  <si>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</si>
  <si>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</si>
  <si>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</si>
  <si>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</si>
  <si>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</si>
  <si>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</si>
  <si>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</si>
  <si>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</si>
  <si>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</si>
  <si>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</si>
  <si>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</si>
  <si>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</si>
  <si>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</si>
  <si>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</si>
  <si>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</si>
  <si>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</si>
  <si>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</si>
  <si>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</si>
  <si>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</si>
  <si>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</si>
  <si>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</si>
  <si>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</si>
  <si>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</si>
  <si>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</si>
  <si>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</si>
  <si>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</si>
  <si>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</si>
  <si>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</si>
  <si>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</si>
  <si>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</si>
  <si>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</si>
  <si>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</si>
  <si>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</si>
  <si>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</si>
  <si>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</si>
  <si>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</si>
  <si>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</si>
  <si>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</si>
  <si>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</si>
  <si>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</si>
  <si>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</si>
  <si>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</si>
  <si>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</si>
  <si>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</si>
  <si>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</si>
  <si>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</si>
  <si>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</si>
  <si>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</si>
  <si>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</si>
  <si>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</si>
  <si>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</si>
  <si>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</si>
  <si>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</si>
  <si>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</si>
  <si>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</si>
  <si>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</si>
  <si>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</si>
  <si>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</si>
  <si>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</si>
  <si>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</si>
  <si>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</si>
  <si>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</si>
  <si>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</si>
  <si>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</si>
  <si>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</si>
  <si>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</si>
  <si>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</si>
  <si>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</si>
  <si>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</si>
  <si>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</si>
  <si>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</si>
  <si>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</si>
  <si>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</si>
  <si>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</si>
  <si>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</si>
  <si>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</si>
  <si>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</si>
  <si>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</si>
  <si>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</si>
  <si>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</si>
  <si>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</si>
  <si>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</si>
  <si>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</si>
  <si>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</si>
  <si>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</si>
  <si>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</si>
  <si>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</si>
  <si>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</si>
  <si>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</si>
  <si>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</si>
  <si>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</si>
  <si>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</si>
  <si>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</si>
  <si>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</si>
  <si>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</si>
  <si>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</si>
  <si>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</si>
  <si>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</si>
  <si>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</si>
  <si>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</si>
  <si>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</si>
  <si>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</si>
  <si>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</si>
  <si>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</si>
  <si>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</si>
  <si>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</si>
  <si>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</si>
  <si>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</si>
  <si>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</si>
  <si>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</si>
  <si>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</si>
  <si>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</si>
  <si>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</si>
  <si>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</si>
  <si>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</si>
  <si>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</si>
  <si>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</si>
  <si>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</si>
  <si>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</si>
  <si>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</si>
  <si>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</si>
  <si>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</si>
  <si>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</si>
  <si>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</si>
  <si>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</si>
  <si>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</si>
  <si>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</si>
  <si>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</si>
  <si>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</si>
  <si>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</si>
  <si>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</si>
  <si>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</si>
  <si>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</si>
  <si>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</si>
  <si>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</si>
  <si>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</si>
  <si>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</si>
  <si>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</si>
  <si>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</si>
  <si>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</si>
  <si>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</si>
  <si>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</si>
  <si>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</si>
  <si>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</si>
  <si>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</si>
  <si>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</si>
  <si>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</si>
  <si>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</si>
  <si>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</si>
  <si>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</si>
  <si>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</si>
  <si>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</si>
  <si>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</si>
  <si>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</si>
  <si>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</si>
  <si>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</si>
  <si>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</si>
  <si>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</si>
  <si>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</si>
  <si>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</si>
  <si>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</si>
  <si>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</si>
  <si>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</si>
  <si>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</si>
  <si>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</si>
  <si>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</si>
  <si>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</si>
  <si>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</si>
  <si>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</si>
  <si>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</si>
  <si>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</si>
  <si>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</si>
  <si>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</si>
  <si>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</si>
  <si>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</si>
  <si>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</si>
  <si>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</si>
  <si>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</si>
  <si>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</si>
  <si>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</si>
  <si>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</si>
  <si>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</si>
  <si>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</si>
  <si>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</si>
  <si>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</si>
  <si>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</si>
  <si>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</si>
  <si>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</si>
  <si>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</si>
  <si>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</si>
  <si>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</si>
  <si>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</si>
  <si>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</si>
  <si>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</si>
  <si>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</si>
  <si>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</si>
  <si>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</si>
  <si>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</si>
  <si>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</si>
  <si>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</si>
  <si>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</si>
  <si>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</si>
  <si>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</si>
  <si>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</si>
  <si>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</si>
  <si>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</si>
  <si>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</si>
  <si>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</si>
  <si>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</si>
  <si>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</si>
  <si>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</si>
  <si>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</si>
  <si>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</si>
  <si>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</si>
  <si>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</si>
  <si>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</si>
  <si>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</si>
  <si>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</si>
  <si>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</si>
  <si>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</si>
  <si>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</si>
  <si>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</si>
  <si>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</si>
  <si>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</si>
  <si>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</si>
  <si>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</si>
  <si>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</si>
  <si>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</si>
  <si>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</si>
  <si>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</si>
  <si>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</si>
  <si>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</si>
  <si>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</si>
  <si>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</si>
  <si>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</si>
  <si>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</si>
  <si>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</si>
  <si>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</si>
  <si>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</si>
  <si>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</si>
  <si>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</si>
  <si>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</si>
  <si>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</si>
  <si>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</si>
  <si>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</si>
  <si>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</si>
  <si>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</si>
  <si>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</si>
  <si>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</si>
  <si>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</si>
  <si>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</si>
  <si>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</si>
  <si>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</si>
  <si>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</si>
  <si>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</si>
  <si>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</si>
  <si>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</si>
  <si>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</si>
  <si>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</si>
  <si>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</si>
  <si>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</si>
  <si>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</si>
  <si>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</si>
  <si>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</si>
  <si>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</si>
  <si>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</si>
  <si>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</si>
  <si>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</si>
  <si>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</si>
  <si>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</si>
  <si>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</si>
  <si>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</si>
  <si>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</si>
  <si>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</si>
  <si>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</si>
  <si>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</si>
  <si>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</si>
  <si>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</si>
  <si>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</si>
  <si>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</si>
  <si>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</si>
  <si>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</si>
  <si>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</si>
  <si>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</si>
  <si>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</si>
  <si>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</si>
  <si>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</si>
  <si>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</si>
  <si>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</si>
  <si>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</si>
  <si>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</si>
  <si>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</si>
  <si>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</si>
  <si>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</si>
  <si>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</si>
  <si>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</si>
  <si>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</si>
  <si>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</si>
  <si>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</si>
  <si>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</si>
  <si>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</si>
  <si>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</si>
  <si>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</si>
  <si>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</si>
  <si>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</si>
  <si>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</si>
  <si>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</si>
  <si>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</si>
  <si>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</si>
  <si>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</si>
  <si>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</si>
  <si>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</si>
  <si>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</si>
  <si>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</si>
  <si>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</si>
  <si>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</si>
  <si>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</si>
  <si>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</si>
  <si>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</si>
  <si>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</si>
  <si>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</si>
  <si>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</si>
  <si>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</si>
  <si>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</si>
  <si>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</si>
  <si>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</si>
  <si>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</si>
  <si>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</si>
  <si>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</si>
  <si>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</si>
  <si>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</si>
  <si>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</si>
  <si>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</si>
  <si>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</si>
  <si>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</si>
  <si>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</si>
  <si>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</si>
  <si>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</si>
  <si>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</si>
  <si>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</si>
  <si>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</si>
  <si>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</si>
  <si>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</si>
  <si>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</si>
  <si>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</si>
  <si>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</si>
  <si>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</si>
  <si>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</si>
  <si>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</si>
  <si>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</si>
  <si>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</si>
  <si>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</si>
  <si>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</si>
  <si>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</si>
  <si>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</si>
  <si>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</si>
  <si>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</si>
  <si>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</si>
  <si>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</si>
  <si>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</si>
  <si>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</si>
  <si>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</si>
  <si>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</si>
  <si>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</si>
  <si>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</si>
  <si>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</si>
  <si>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</si>
  <si>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</si>
  <si>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</si>
  <si>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</si>
  <si>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</si>
  <si>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</si>
  <si>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</si>
  <si>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</si>
  <si>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</si>
  <si>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</si>
  <si>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</si>
  <si>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</si>
  <si>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</si>
  <si>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</si>
  <si>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</si>
  <si>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</si>
  <si>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</si>
  <si>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</si>
  <si>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</si>
  <si>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</si>
  <si>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</si>
  <si>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</si>
  <si>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</si>
  <si>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</si>
  <si>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</si>
  <si>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</si>
  <si>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</si>
  <si>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</si>
  <si>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</si>
  <si>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</si>
  <si>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</si>
  <si>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</si>
  <si>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</si>
  <si>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</si>
  <si>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</si>
  <si>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</si>
  <si>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</si>
  <si>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</si>
  <si>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</si>
  <si>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</si>
  <si>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</si>
  <si>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</si>
  <si>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</si>
  <si>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</si>
  <si>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</si>
  <si>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</si>
  <si>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</si>
  <si>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</si>
  <si>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</si>
  <si>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</si>
  <si>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</si>
  <si>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</si>
  <si>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</si>
  <si>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</si>
  <si>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</si>
  <si>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</si>
  <si>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</si>
  <si>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</si>
  <si>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</si>
  <si>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</si>
  <si>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</si>
  <si>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</si>
  <si>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</si>
  <si>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</si>
  <si>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</si>
  <si>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</si>
  <si>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</si>
  <si>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</si>
  <si>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</si>
  <si>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</si>
  <si>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</si>
  <si>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</si>
  <si>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</si>
  <si>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</si>
  <si>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</si>
  <si>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</si>
  <si>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</si>
  <si>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</si>
  <si>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</si>
  <si>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</si>
  <si>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</si>
  <si>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</si>
  <si>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</si>
  <si>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</si>
  <si>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</si>
  <si>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</si>
  <si>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</si>
  <si>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</si>
  <si>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</si>
  <si>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</si>
  <si>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</si>
  <si>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</si>
  <si>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</si>
  <si>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</si>
  <si>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</si>
  <si>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</si>
  <si>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</si>
  <si>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</si>
  <si>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</si>
  <si>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</si>
  <si>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</si>
  <si>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</si>
  <si>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</si>
  <si>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</si>
  <si>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</si>
  <si>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</si>
  <si>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</si>
  <si>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</si>
  <si>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</si>
  <si>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</si>
  <si>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</si>
  <si>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</si>
  <si>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</si>
  <si>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</si>
  <si>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</si>
  <si>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</si>
  <si>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</si>
  <si>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</si>
  <si>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</si>
  <si>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</si>
  <si>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</si>
  <si>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</si>
  <si>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</si>
  <si>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</si>
  <si>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</si>
  <si>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</si>
  <si>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</si>
  <si>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</si>
  <si>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</si>
  <si>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</si>
  <si>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</si>
  <si>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</si>
  <si>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</si>
  <si>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</si>
  <si>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</si>
  <si>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</si>
  <si>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</si>
  <si>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</si>
  <si>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</si>
  <si>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</si>
  <si>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</si>
  <si>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</si>
  <si>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</si>
  <si>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</si>
  <si>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</si>
  <si>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</si>
  <si>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</si>
  <si>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</si>
  <si>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</si>
  <si>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</si>
  <si>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</si>
  <si>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</si>
  <si>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</si>
  <si>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</si>
  <si>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</si>
  <si>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</si>
  <si>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</si>
  <si>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</si>
  <si>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</si>
  <si>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</si>
  <si>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</si>
  <si>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</si>
  <si>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</si>
  <si>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</si>
  <si>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</si>
  <si>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</si>
  <si>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</si>
  <si>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</si>
  <si>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</si>
  <si>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</si>
  <si>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</si>
  <si>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</si>
  <si>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</si>
  <si>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</si>
  <si>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</si>
  <si>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</si>
  <si>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</si>
  <si>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</si>
  <si>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</si>
  <si>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</si>
  <si>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</si>
  <si>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</si>
  <si>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</si>
  <si>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</si>
  <si>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</si>
  <si>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</si>
  <si>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</si>
  <si>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</si>
  <si>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</si>
  <si>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</si>
  <si>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</si>
  <si>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</si>
  <si>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</si>
  <si>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</si>
  <si>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</si>
  <si>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</si>
  <si>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</si>
  <si>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</si>
  <si>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</si>
  <si>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</si>
  <si>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</si>
  <si>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</si>
  <si>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</si>
  <si>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</si>
  <si>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</si>
  <si>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</si>
  <si>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</si>
  <si>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</si>
  <si>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</si>
  <si>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</si>
  <si>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</si>
  <si>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</si>
  <si>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</si>
  <si>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</si>
  <si>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</si>
  <si>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</si>
  <si>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</si>
  <si>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</si>
  <si>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</si>
  <si>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</si>
  <si>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</si>
  <si>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</si>
  <si>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</si>
  <si>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</si>
  <si>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</si>
  <si>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</si>
  <si>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</si>
  <si>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</si>
  <si>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</si>
  <si>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</si>
  <si>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</si>
  <si>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</si>
  <si>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</si>
  <si>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</si>
  <si>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</si>
  <si>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</si>
  <si>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</si>
  <si>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</si>
  <si>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</si>
  <si>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</si>
  <si>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</si>
  <si>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</si>
  <si>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</si>
  <si>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</si>
  <si>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</si>
  <si>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</si>
  <si>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</si>
  <si>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</si>
  <si>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</si>
  <si>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</si>
  <si>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</si>
  <si>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</si>
  <si>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</si>
  <si>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</si>
  <si>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</si>
  <si>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</si>
  <si>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</si>
  <si>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</si>
  <si>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</si>
  <si>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</si>
  <si>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</si>
  <si>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</si>
  <si>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</si>
  <si>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</si>
  <si>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</si>
  <si>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</si>
  <si>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</si>
  <si>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</si>
  <si>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</si>
  <si>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</si>
  <si>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</si>
  <si>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</si>
  <si>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</si>
  <si>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</si>
  <si>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</si>
  <si>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</si>
  <si>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</si>
  <si>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</si>
  <si>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</si>
  <si>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</si>
  <si>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</si>
  <si>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</si>
  <si>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</si>
  <si>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</si>
  <si>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</si>
  <si>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</si>
  <si>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</si>
  <si>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</si>
  <si>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</si>
  <si>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</si>
  <si>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</si>
  <si>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</si>
  <si>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</si>
  <si>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</si>
  <si>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</si>
  <si>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</si>
  <si>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</si>
  <si>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</si>
  <si>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</si>
  <si>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</si>
  <si>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</si>
  <si>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</si>
  <si>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</si>
  <si>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</si>
  <si>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</si>
  <si>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</si>
  <si>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</si>
  <si>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</si>
  <si>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</si>
  <si>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</si>
  <si>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</si>
  <si>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</si>
  <si>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</si>
  <si>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</si>
  <si>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</si>
  <si>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</si>
  <si>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</si>
  <si>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</si>
  <si>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</si>
  <si>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</si>
  <si>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</si>
  <si>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</si>
  <si>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</si>
  <si>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</si>
  <si>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</si>
  <si>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</si>
  <si>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</si>
  <si>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</si>
  <si>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</si>
  <si>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</si>
  <si>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</si>
  <si>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</si>
  <si>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</si>
  <si>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</si>
  <si>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</si>
  <si>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</si>
  <si>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</si>
  <si>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</si>
  <si>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</si>
  <si>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</si>
  <si>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</si>
  <si>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</si>
  <si>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</si>
  <si>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</si>
  <si>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</si>
  <si>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</si>
  <si>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</si>
  <si>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</si>
  <si>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</si>
  <si>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</si>
  <si>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</si>
  <si>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</si>
  <si>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</si>
  <si>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</si>
  <si>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</si>
  <si>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</si>
  <si>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</si>
  <si>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</si>
  <si>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</si>
  <si>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</si>
  <si>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</si>
  <si>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</si>
  <si>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</si>
  <si>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</si>
  <si>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</si>
  <si>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</si>
  <si>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</si>
  <si>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</si>
  <si>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</si>
  <si>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</si>
  <si>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</si>
  <si>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</si>
  <si>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</si>
  <si>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</si>
  <si>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</si>
  <si>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</si>
  <si>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</si>
  <si>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</si>
  <si>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</si>
  <si>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</si>
  <si>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</si>
  <si>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</si>
  <si>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</si>
  <si>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</si>
  <si>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</si>
  <si>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</si>
  <si>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</si>
  <si>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</si>
  <si>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</si>
  <si>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</si>
  <si>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</si>
  <si>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</si>
  <si>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</si>
  <si>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</si>
  <si>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</si>
  <si>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</si>
  <si>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</si>
  <si>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</si>
  <si>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</si>
  <si>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</si>
  <si>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</si>
  <si>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</si>
  <si>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</si>
  <si>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</si>
  <si>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</si>
  <si>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</si>
  <si>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</si>
  <si>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</si>
  <si>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</si>
  <si>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</si>
  <si>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</si>
  <si>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</si>
  <si>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</si>
  <si>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</si>
  <si>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</si>
  <si>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</si>
  <si>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</si>
  <si>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</si>
  <si>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</si>
  <si>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</si>
  <si>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</si>
  <si>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</si>
  <si>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</si>
  <si>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</si>
  <si>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</si>
  <si>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</si>
  <si>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</si>
  <si>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</si>
  <si>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</si>
  <si>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</si>
  <si>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</si>
  <si>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</si>
  <si>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</si>
  <si>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</si>
  <si>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</si>
  <si>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</si>
  <si>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</si>
  <si>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</si>
  <si>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</si>
  <si>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</si>
  <si>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</si>
  <si>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</si>
  <si>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</si>
  <si>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</si>
  <si>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</si>
  <si>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</si>
  <si>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</si>
  <si>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</si>
  <si>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</si>
  <si>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</si>
  <si>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</si>
  <si>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</si>
  <si>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</si>
  <si>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</si>
  <si>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</si>
  <si>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</si>
  <si>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</si>
  <si>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</si>
  <si>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</si>
  <si>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</si>
  <si>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</si>
  <si>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</si>
  <si>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</si>
  <si>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</si>
  <si>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</si>
  <si>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</si>
  <si>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</si>
  <si>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</si>
  <si>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</si>
  <si>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</si>
  <si>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</si>
  <si>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</si>
  <si>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</si>
  <si>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</si>
  <si>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</si>
  <si>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</si>
  <si>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</si>
  <si>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</si>
  <si>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</si>
  <si>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</si>
  <si>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</si>
  <si>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</si>
  <si>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</si>
  <si>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</si>
  <si>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</si>
  <si>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</si>
  <si>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</si>
  <si>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</si>
  <si>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</si>
  <si>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</si>
  <si>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</si>
  <si>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</si>
  <si>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</si>
  <si>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</si>
  <si>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</si>
  <si>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</si>
  <si>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</si>
  <si>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</si>
  <si>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</si>
  <si>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</si>
  <si>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</si>
  <si>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</si>
  <si>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</si>
  <si>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</si>
  <si>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</si>
  <si>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</si>
  <si>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</si>
  <si>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</si>
  <si>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</si>
  <si>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</si>
  <si>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</si>
  <si>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</si>
  <si>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</si>
  <si>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</si>
  <si>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</si>
  <si>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</si>
  <si>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</si>
  <si>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</si>
  <si>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</si>
  <si>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</si>
  <si>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</si>
  <si>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</si>
  <si>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</si>
  <si>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</si>
  <si>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</si>
  <si>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</si>
  <si>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</si>
  <si>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</si>
  <si>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</si>
  <si>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</si>
  <si>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</si>
  <si>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</si>
  <si>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</si>
  <si>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</si>
  <si>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</si>
  <si>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</si>
  <si>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</si>
  <si>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</si>
  <si>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</si>
  <si>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</si>
  <si>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</si>
  <si>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</si>
  <si>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</si>
  <si>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</si>
  <si>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</si>
  <si>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</si>
  <si>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</si>
  <si>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</si>
  <si>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</si>
  <si>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</si>
  <si>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</si>
  <si>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</si>
  <si>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</si>
  <si>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</si>
  <si>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</si>
  <si>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</si>
  <si>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</si>
  <si>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</si>
  <si>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</si>
  <si>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</si>
  <si>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</si>
  <si>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</si>
  <si>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</si>
  <si>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</si>
  <si>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</si>
  <si>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</si>
  <si>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</si>
  <si>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</si>
  <si>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</si>
  <si>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</si>
  <si>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</si>
  <si>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</si>
  <si>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</si>
  <si>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</si>
  <si>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</si>
  <si>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</si>
  <si>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</si>
  <si>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</si>
  <si>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</si>
  <si>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</si>
  <si>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</si>
  <si>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</si>
  <si>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</si>
  <si>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</si>
  <si>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</si>
  <si>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</si>
  <si>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</si>
  <si>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</si>
  <si>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</si>
  <si>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</si>
  <si>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</si>
  <si>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</si>
  <si>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</si>
  <si>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</si>
  <si>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</si>
  <si>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</si>
  <si>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</si>
  <si>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</si>
  <si>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</si>
  <si>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</si>
  <si>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</si>
  <si>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</si>
  <si>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</si>
  <si>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</si>
  <si>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</si>
  <si>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</si>
  <si>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</si>
  <si>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</si>
  <si>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</si>
  <si>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</si>
  <si>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</si>
  <si>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</si>
  <si>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</si>
  <si>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</si>
  <si>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</si>
  <si>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</si>
  <si>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</si>
  <si>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</si>
  <si>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</si>
  <si>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</si>
  <si>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</si>
  <si>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</si>
  <si>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</si>
  <si>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</si>
  <si>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</si>
  <si>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</si>
  <si>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</si>
  <si>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</si>
  <si>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</si>
  <si>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</si>
  <si>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</si>
  <si>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</si>
  <si>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</si>
  <si>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</si>
  <si>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</si>
  <si>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</si>
  <si>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</si>
  <si>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</si>
  <si>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</si>
  <si>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</si>
  <si>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</si>
  <si>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</si>
  <si>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</si>
  <si>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</si>
  <si>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</si>
  <si>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</si>
  <si>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</si>
  <si>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</si>
  <si>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</si>
  <si>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</si>
  <si>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</si>
  <si>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</si>
  <si>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</si>
  <si>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</si>
  <si>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</si>
  <si>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</si>
  <si>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</si>
  <si>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</si>
  <si>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</si>
  <si>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</si>
  <si>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</si>
  <si>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</si>
  <si>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</si>
  <si>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</si>
  <si>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</si>
  <si>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</si>
  <si>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</si>
  <si>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</si>
  <si>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</si>
  <si>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</si>
  <si>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</si>
  <si>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</si>
  <si>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</si>
  <si>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</si>
  <si>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</si>
  <si>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</si>
  <si>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</si>
  <si>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</si>
  <si>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</si>
  <si>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</si>
  <si>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</si>
  <si>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</si>
  <si>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</si>
  <si>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</si>
  <si>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</si>
  <si>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</si>
  <si>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</si>
  <si>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</si>
  <si>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</si>
  <si>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</si>
  <si>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</si>
  <si>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</si>
  <si>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</si>
  <si>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</si>
  <si>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</si>
  <si>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</si>
  <si>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</si>
  <si>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</si>
  <si>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</si>
  <si>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</si>
  <si>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</si>
  <si>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</si>
  <si>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</si>
  <si>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</si>
  <si>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</si>
  <si>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</si>
  <si>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</si>
  <si>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</si>
  <si>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</si>
  <si>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</si>
  <si>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</si>
  <si>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</si>
  <si>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</si>
  <si>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</si>
  <si>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</si>
  <si>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</si>
  <si>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</si>
  <si>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</si>
  <si>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</si>
  <si>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</si>
  <si>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</si>
  <si>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</si>
  <si>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</si>
  <si>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</si>
  <si>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</si>
  <si>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</si>
  <si>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</si>
  <si>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</si>
  <si>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</si>
  <si>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</si>
  <si>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</si>
  <si>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</si>
  <si>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</si>
  <si>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</si>
  <si>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</si>
  <si>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</si>
  <si>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</si>
  <si>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</si>
  <si>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</si>
  <si>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</si>
  <si>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</si>
  <si>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</si>
  <si>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</si>
  <si>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</si>
  <si>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</si>
  <si>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</si>
  <si>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</si>
  <si>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</si>
  <si>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</si>
  <si>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</si>
  <si>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</si>
  <si>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</si>
  <si>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</si>
  <si>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</si>
  <si>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</si>
  <si>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</si>
  <si>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</si>
  <si>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</si>
  <si>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</si>
  <si>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</si>
  <si>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</si>
  <si>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</si>
  <si>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</si>
  <si>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</si>
  <si>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</si>
  <si>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</si>
  <si>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</si>
  <si>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</si>
  <si>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</si>
  <si>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</si>
  <si>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</si>
  <si>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</si>
  <si>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</si>
  <si>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</si>
  <si>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</si>
  <si>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</si>
  <si>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</si>
  <si>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</si>
  <si>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</si>
  <si>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</si>
  <si>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</si>
  <si>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</si>
  <si>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</si>
  <si>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</si>
  <si>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</si>
  <si>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</si>
  <si>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</si>
  <si>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</si>
  <si>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</si>
  <si>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</si>
  <si>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</si>
  <si>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</si>
  <si>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</si>
  <si>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</si>
  <si>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</si>
  <si>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</si>
  <si>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</si>
  <si>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</si>
  <si>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</si>
  <si>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</si>
  <si>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</si>
  <si>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</si>
  <si>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</si>
  <si>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</si>
  <si>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</si>
  <si>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</si>
  <si>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</si>
  <si>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</si>
  <si>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</si>
  <si>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</si>
  <si>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</si>
  <si>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</si>
  <si>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</si>
  <si>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</si>
  <si>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</si>
  <si>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</si>
  <si>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</si>
  <si>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</si>
  <si>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</si>
  <si>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</si>
  <si>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</si>
  <si>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</si>
  <si>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</si>
  <si>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</si>
  <si>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</si>
  <si>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</si>
  <si>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</si>
  <si>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</si>
  <si>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</si>
  <si>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</si>
  <si>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</si>
  <si>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</si>
  <si>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</si>
  <si>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</si>
  <si>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</si>
  <si>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</si>
  <si>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</si>
  <si>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</si>
  <si>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</si>
  <si>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</si>
  <si>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</si>
  <si>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</si>
  <si>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</si>
  <si>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</si>
  <si>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</si>
  <si>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</si>
  <si>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</si>
  <si>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</si>
  <si>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</si>
  <si>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</si>
  <si>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</si>
  <si>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</si>
  <si>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</si>
  <si>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</si>
  <si>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</si>
  <si>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</si>
  <si>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</si>
  <si>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</si>
  <si>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</si>
  <si>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</si>
  <si>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</si>
  <si>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</si>
  <si>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</si>
  <si>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</si>
  <si>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</si>
  <si>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</si>
  <si>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</si>
  <si>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</si>
  <si>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</si>
  <si>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</si>
  <si>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</si>
  <si>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</si>
  <si>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</si>
  <si>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</si>
  <si>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</si>
  <si>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</si>
  <si>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</si>
  <si>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</si>
  <si>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</si>
  <si>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</si>
  <si>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</si>
  <si>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</si>
  <si>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</si>
  <si>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</si>
  <si>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</si>
  <si>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</si>
  <si>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</si>
  <si>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</si>
  <si>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</si>
  <si>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</si>
  <si>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</si>
  <si>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</si>
  <si>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</si>
  <si>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</si>
  <si>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</si>
  <si>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</si>
  <si>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</si>
  <si>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</si>
  <si>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</si>
  <si>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</si>
  <si>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</si>
  <si>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</si>
  <si>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</si>
  <si>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</si>
  <si>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</si>
  <si>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</si>
  <si>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</si>
  <si>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</si>
  <si>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</si>
  <si>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</si>
  <si>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</si>
  <si>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</si>
  <si>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</si>
  <si>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</si>
  <si>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</si>
  <si>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</si>
  <si>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</si>
  <si>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</si>
  <si>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</si>
  <si>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</si>
  <si>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</si>
  <si>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</si>
  <si>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</si>
  <si>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</si>
  <si>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</si>
  <si>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</si>
  <si>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</si>
  <si>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</si>
  <si>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</si>
  <si>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</si>
  <si>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</si>
  <si>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</si>
  <si>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</si>
  <si>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</si>
  <si>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</si>
  <si>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</si>
  <si>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</si>
  <si>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</si>
  <si>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</si>
  <si>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</si>
  <si>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</si>
  <si>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</si>
  <si>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</si>
  <si>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</si>
  <si>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</si>
  <si>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</si>
  <si>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</si>
  <si>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</si>
  <si>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</si>
  <si>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</si>
  <si>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</si>
  <si>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</si>
  <si>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</si>
  <si>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</si>
  <si>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</si>
  <si>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</si>
  <si>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</si>
  <si>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</si>
  <si>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</si>
  <si>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</si>
  <si>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</si>
  <si>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</si>
  <si>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</si>
  <si>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</si>
  <si>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</si>
  <si>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</si>
  <si>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</si>
  <si>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</si>
  <si>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</si>
  <si>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</si>
  <si>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</si>
  <si>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</si>
  <si>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</si>
  <si>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</si>
  <si>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</si>
  <si>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</si>
  <si>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</si>
  <si>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</si>
  <si>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</si>
  <si>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</si>
  <si>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</si>
  <si>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</si>
  <si>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</si>
  <si>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</si>
  <si>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</si>
  <si>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</si>
  <si>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</si>
  <si>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</si>
  <si>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</si>
  <si>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</si>
  <si>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</si>
  <si>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</si>
  <si>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</si>
  <si>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</si>
  <si>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</si>
  <si>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</si>
  <si>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</si>
  <si>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</si>
  <si>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</si>
  <si>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</si>
  <si>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</si>
  <si>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</si>
  <si>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</si>
  <si>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</si>
  <si>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</si>
  <si>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</si>
  <si>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</si>
  <si>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</si>
  <si>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</si>
  <si>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</si>
  <si>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</si>
  <si>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</si>
  <si>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</si>
  <si>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</si>
  <si>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</si>
  <si>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</si>
  <si>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</si>
  <si>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</si>
  <si>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</si>
  <si>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</si>
  <si>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</si>
  <si>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</si>
  <si>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</si>
  <si>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</si>
  <si>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</si>
  <si>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</si>
  <si>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</si>
  <si>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</si>
  <si>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</si>
  <si>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</si>
  <si>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</si>
  <si>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</si>
  <si>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</si>
  <si>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</si>
  <si>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</si>
  <si>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</si>
  <si>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</si>
  <si>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</si>
  <si>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</si>
  <si>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</si>
  <si>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</si>
  <si>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</si>
  <si>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</si>
  <si>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</si>
  <si>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</si>
  <si>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</si>
  <si>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</si>
  <si>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</si>
  <si>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</si>
  <si>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</si>
  <si>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</si>
  <si>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</si>
  <si>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</si>
  <si>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</si>
  <si>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</si>
  <si>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</si>
  <si>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</si>
  <si>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</si>
  <si>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</si>
  <si>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</si>
  <si>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</si>
  <si>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</si>
  <si>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</si>
  <si>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</si>
  <si>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</si>
  <si>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</si>
  <si>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</si>
  <si>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</si>
  <si>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</si>
  <si>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</si>
  <si>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</si>
  <si>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</si>
  <si>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</si>
  <si>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</si>
  <si>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</si>
  <si>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</si>
  <si>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</si>
  <si>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</si>
  <si>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</si>
  <si>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</si>
  <si>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</si>
  <si>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</si>
  <si>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</si>
  <si>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</si>
  <si>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</si>
  <si>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</si>
  <si>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</si>
  <si>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</si>
  <si>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</si>
  <si>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</si>
  <si>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</si>
  <si>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</si>
  <si>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</si>
  <si>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</si>
  <si>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</si>
  <si>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</si>
  <si>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</si>
  <si>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</si>
  <si>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</si>
  <si>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</si>
  <si>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</si>
  <si>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</si>
  <si>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</si>
  <si>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</si>
  <si>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</si>
  <si>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</si>
  <si>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</si>
  <si>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</si>
  <si>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</si>
  <si>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</si>
  <si>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</si>
  <si>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</si>
  <si>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</si>
  <si>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</si>
  <si>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</si>
  <si>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</si>
  <si>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</si>
  <si>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</si>
  <si>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</si>
  <si>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</si>
  <si>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</si>
  <si>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</si>
  <si>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</si>
  <si>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</si>
  <si>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</si>
  <si>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</si>
  <si>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</si>
  <si>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</si>
  <si>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</si>
  <si>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</si>
  <si>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</si>
  <si>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</si>
  <si>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</si>
  <si>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</si>
  <si>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</si>
  <si>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</si>
  <si>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</si>
  <si>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</si>
  <si>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</si>
  <si>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</si>
  <si>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</si>
  <si>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</si>
  <si>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</si>
  <si>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</si>
  <si>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</si>
  <si>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</si>
  <si>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</si>
  <si>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</si>
  <si>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</si>
  <si>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</si>
  <si>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</si>
  <si>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</si>
  <si>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</si>
  <si>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</si>
  <si>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</si>
  <si>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</si>
  <si>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</si>
  <si>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</si>
  <si>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</si>
  <si>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</si>
  <si>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</si>
  <si>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</si>
  <si>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</si>
  <si>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</si>
  <si>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</si>
  <si>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</si>
  <si>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</si>
  <si>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</si>
  <si>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</si>
  <si>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</si>
  <si>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</si>
  <si>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</si>
  <si>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</si>
  <si>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</si>
  <si>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</si>
  <si>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</si>
  <si>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</si>
  <si>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</si>
  <si>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</si>
  <si>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</si>
  <si>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</si>
  <si>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</si>
  <si>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</si>
  <si>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</si>
  <si>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</si>
  <si>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</si>
  <si>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</si>
  <si>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</si>
  <si>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</si>
  <si>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</si>
  <si>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</si>
  <si>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</si>
  <si>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</si>
  <si>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</si>
  <si>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</si>
  <si>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</si>
  <si>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</si>
  <si>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</si>
  <si>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</si>
  <si>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</si>
  <si>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</si>
  <si>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</si>
  <si>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</si>
  <si>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</si>
  <si>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</si>
  <si>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</si>
  <si>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</si>
  <si>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</si>
  <si>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</si>
  <si>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</si>
  <si>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</si>
  <si>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</si>
  <si>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</si>
  <si>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</si>
  <si>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</si>
  <si>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</si>
  <si>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</si>
  <si>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</si>
  <si>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</si>
  <si>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</si>
  <si>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</si>
  <si>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</si>
  <si>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</si>
  <si>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</si>
  <si>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</si>
  <si>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</si>
  <si>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</si>
  <si>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</si>
  <si>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</si>
  <si>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</si>
  <si>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</si>
  <si>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</si>
  <si>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</si>
  <si>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</si>
  <si>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</si>
  <si>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</si>
  <si>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</si>
  <si>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</si>
  <si>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</si>
  <si>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</si>
  <si>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</si>
  <si>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</si>
  <si>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</si>
  <si>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</si>
  <si>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</si>
  <si>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</si>
  <si>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</si>
  <si>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</si>
  <si>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</si>
  <si>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</si>
  <si>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</si>
  <si>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</si>
  <si>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</si>
  <si>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</si>
  <si>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</si>
  <si>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</si>
  <si>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</si>
  <si>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</si>
  <si>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</si>
  <si>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</si>
  <si>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</si>
  <si>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</si>
  <si>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</si>
  <si>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</si>
  <si>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</si>
  <si>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</si>
  <si>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</si>
  <si>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</si>
  <si>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</si>
  <si>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</si>
  <si>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</si>
  <si>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</si>
  <si>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</si>
  <si>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</si>
  <si>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</si>
  <si>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</si>
  <si>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</si>
  <si>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</si>
  <si>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</si>
  <si>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</si>
  <si>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</si>
  <si>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</si>
  <si>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</si>
  <si>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</si>
  <si>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</si>
  <si>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</si>
  <si>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</si>
  <si>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</si>
  <si>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</si>
  <si>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</si>
  <si>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</si>
  <si>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</si>
  <si>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</si>
  <si>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</si>
  <si>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</si>
  <si>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</si>
  <si>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</si>
  <si>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</si>
  <si>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</si>
  <si>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</si>
  <si>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</si>
  <si>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</si>
  <si>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</si>
  <si>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</si>
  <si>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</si>
  <si>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</si>
  <si>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</si>
  <si>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</si>
  <si>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</si>
  <si>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</si>
  <si>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</si>
  <si>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</si>
  <si>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</si>
  <si>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</si>
  <si>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</si>
  <si>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</si>
  <si>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</si>
  <si>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</si>
  <si>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</si>
  <si>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</si>
  <si>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</si>
  <si>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</si>
  <si>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</si>
  <si>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</si>
  <si>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</si>
  <si>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</si>
  <si>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</si>
  <si>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</si>
  <si>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</si>
  <si>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</si>
  <si>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</si>
  <si>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</si>
  <si>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</si>
  <si>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</si>
  <si>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</si>
  <si>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</si>
  <si>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</si>
  <si>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</si>
  <si>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</si>
  <si>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</si>
  <si>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</si>
  <si>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</si>
  <si>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</si>
  <si>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</si>
  <si>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</si>
  <si>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</si>
  <si>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</si>
  <si>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</si>
  <si>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</si>
  <si>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</si>
  <si>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</si>
  <si>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</si>
  <si>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</si>
  <si>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</si>
  <si>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</si>
  <si>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</si>
  <si>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</si>
  <si>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</si>
  <si>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</si>
  <si>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</si>
  <si>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</si>
  <si>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</si>
  <si>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</si>
  <si>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</si>
  <si>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</si>
  <si>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</si>
  <si>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</si>
  <si>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</si>
  <si>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</si>
  <si>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</si>
  <si>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</si>
  <si>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</si>
  <si>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</si>
  <si>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</si>
  <si>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</si>
  <si>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</si>
  <si>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</si>
  <si>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</si>
  <si>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</si>
  <si>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</si>
  <si>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</si>
  <si>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</si>
  <si>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</si>
  <si>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</si>
  <si>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</si>
  <si>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</si>
  <si>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</si>
  <si>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</si>
  <si>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</si>
  <si>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</si>
  <si>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</si>
  <si>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</si>
  <si>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</si>
  <si>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</si>
  <si>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</si>
  <si>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</si>
  <si>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</si>
  <si>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</si>
  <si>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</si>
  <si>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</si>
  <si>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</si>
  <si>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</si>
  <si>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</si>
  <si>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</si>
  <si>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</si>
  <si>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</si>
  <si>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</si>
  <si>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</si>
  <si>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</si>
  <si>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</si>
  <si>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</si>
  <si>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</si>
  <si>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</si>
  <si>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</si>
  <si>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</si>
  <si>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</si>
  <si>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</si>
  <si>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</si>
  <si>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</si>
  <si>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</si>
  <si>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</si>
  <si>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</si>
  <si>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</si>
  <si>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</si>
  <si>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</si>
  <si>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</si>
  <si>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</si>
  <si>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</si>
  <si>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</si>
  <si>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</si>
  <si>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</si>
  <si>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</si>
  <si>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</si>
  <si>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</si>
  <si>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</si>
  <si>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</si>
  <si>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</si>
  <si>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</si>
  <si>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</si>
  <si>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</si>
  <si>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</si>
  <si>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</si>
  <si>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</si>
  <si>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</si>
  <si>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</si>
  <si>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</si>
  <si>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</si>
  <si>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</si>
  <si>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</si>
  <si>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</si>
  <si>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</si>
  <si>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</si>
  <si>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</si>
  <si>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</si>
  <si>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</si>
  <si>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</si>
  <si>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</si>
  <si>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</si>
  <si>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</si>
  <si>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</si>
  <si>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</si>
  <si>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</si>
  <si>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</si>
  <si>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</si>
  <si>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</si>
  <si>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</si>
  <si>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</si>
  <si>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</si>
  <si>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</si>
  <si>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</si>
  <si>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</si>
  <si>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</si>
  <si>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</si>
  <si>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</si>
  <si>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</si>
  <si>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</si>
  <si>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</si>
  <si>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</si>
  <si>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</si>
  <si>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</si>
  <si>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</si>
  <si>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</si>
  <si>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</si>
  <si>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</si>
  <si>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</si>
  <si>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</si>
  <si>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</si>
  <si>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</si>
  <si>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</si>
  <si>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</si>
  <si>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</si>
  <si>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</si>
  <si>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</si>
  <si>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</si>
  <si>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</si>
  <si>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</si>
  <si>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</si>
  <si>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</si>
  <si>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</si>
  <si>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</si>
  <si>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</si>
  <si>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</si>
  <si>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</si>
  <si>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</si>
  <si>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</si>
  <si>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</si>
  <si>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</si>
  <si>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</si>
  <si>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</si>
  <si>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</si>
  <si>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</si>
  <si>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</si>
  <si>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</si>
  <si>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</si>
  <si>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</si>
  <si>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</si>
  <si>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</si>
  <si>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</si>
  <si>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</si>
  <si>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</si>
  <si>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</si>
  <si>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</si>
  <si>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</si>
  <si>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</si>
  <si>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</si>
  <si>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</si>
  <si>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</si>
  <si>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</si>
  <si>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</si>
  <si>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</si>
  <si>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</si>
  <si>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</si>
  <si>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</si>
  <si>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</si>
  <si>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</si>
  <si>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</si>
  <si>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</si>
  <si>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</si>
  <si>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</si>
  <si>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</si>
  <si>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</si>
  <si>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</si>
  <si>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</si>
  <si>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</si>
  <si>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</si>
  <si>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</si>
  <si>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</si>
  <si>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</si>
  <si>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</si>
  <si>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</si>
  <si>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</si>
  <si>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</si>
  <si>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</si>
  <si>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</si>
  <si>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</si>
  <si>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</si>
  <si>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</si>
  <si>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</si>
  <si>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</si>
  <si>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</si>
  <si>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</si>
  <si>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</si>
  <si>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</si>
  <si>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</si>
  <si>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</si>
  <si>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</si>
  <si>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</si>
  <si>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</si>
  <si>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</si>
  <si>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</si>
  <si>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</si>
  <si>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</si>
  <si>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</si>
  <si>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</si>
  <si>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</si>
  <si>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</si>
  <si>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</si>
  <si>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</si>
  <si>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</si>
  <si>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</si>
  <si>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</si>
  <si>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</si>
  <si>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</si>
  <si>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</si>
  <si>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</si>
  <si>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</si>
  <si>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</si>
  <si>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</si>
  <si>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</si>
  <si>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</si>
  <si>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</si>
  <si>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</si>
  <si>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</si>
  <si>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</si>
  <si>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</si>
  <si>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</si>
  <si>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</si>
  <si>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</si>
  <si>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</si>
  <si>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</si>
  <si>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</si>
  <si>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</si>
  <si>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</si>
  <si>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</si>
  <si>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</si>
  <si>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</si>
  <si>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</si>
  <si>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</si>
  <si>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</si>
  <si>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</si>
  <si>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</si>
  <si>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</si>
  <si>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</si>
  <si>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</si>
  <si>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</si>
  <si>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</si>
  <si>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</si>
  <si>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</si>
  <si>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</si>
  <si>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</si>
  <si>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</si>
  <si>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</si>
  <si>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</si>
  <si>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</si>
  <si>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</si>
  <si>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</si>
  <si>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</si>
  <si>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</si>
  <si>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</si>
  <si>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</si>
  <si>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</si>
  <si>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</si>
  <si>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</si>
  <si>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</si>
  <si>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</si>
  <si>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</si>
  <si>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</si>
  <si>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</si>
  <si>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</si>
  <si>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</si>
  <si>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</si>
  <si>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</si>
  <si>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</si>
  <si>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</si>
  <si>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</si>
  <si>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</si>
  <si>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</si>
  <si>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</si>
  <si>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</si>
  <si>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</si>
  <si>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</si>
  <si>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</si>
  <si>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</si>
  <si>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</si>
  <si>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</si>
  <si>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</si>
  <si>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</si>
  <si>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</si>
  <si>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</si>
  <si>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</si>
  <si>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</si>
  <si>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</si>
  <si>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</si>
  <si>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</si>
  <si>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</si>
  <si>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</si>
  <si>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</si>
  <si>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</si>
  <si>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</si>
  <si>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</si>
  <si>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</si>
  <si>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</si>
  <si>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</si>
  <si>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</si>
  <si>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</si>
  <si>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</si>
  <si>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</si>
  <si>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</si>
  <si>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</si>
  <si>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</si>
  <si>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</si>
  <si>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</si>
  <si>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</si>
  <si>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</si>
  <si>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</si>
  <si>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</si>
  <si>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</si>
  <si>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</si>
  <si>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</si>
  <si>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</si>
  <si>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</si>
  <si>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</si>
  <si>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</si>
  <si>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</si>
  <si>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</si>
  <si>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</si>
  <si>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</si>
  <si>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</si>
  <si>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</si>
  <si>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</si>
  <si>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</si>
  <si>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</si>
  <si>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</si>
  <si>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</si>
  <si>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</si>
  <si>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</si>
  <si>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</si>
  <si>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</si>
  <si>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</si>
  <si>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</si>
  <si>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</si>
  <si>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</si>
  <si>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</si>
  <si>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</si>
  <si>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</si>
  <si>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</si>
  <si>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</si>
  <si>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</si>
  <si>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</si>
  <si>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</si>
  <si>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</si>
  <si>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</si>
  <si>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</si>
  <si>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</si>
  <si>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</si>
  <si>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</si>
  <si>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</si>
  <si>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</si>
  <si>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</si>
  <si>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</si>
  <si>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</si>
  <si>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</si>
  <si>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</si>
  <si>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</si>
  <si>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</si>
  <si>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</si>
  <si>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</si>
  <si>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</si>
  <si>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</si>
  <si>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</si>
  <si>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</si>
  <si>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</si>
  <si>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</si>
  <si>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</si>
  <si>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</si>
  <si>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</si>
  <si>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</si>
  <si>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</si>
  <si>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</si>
  <si>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</si>
  <si>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</si>
  <si>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</si>
  <si>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</si>
  <si>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</si>
  <si>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</si>
  <si>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</si>
  <si>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</si>
  <si>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</si>
  <si>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</si>
  <si>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</si>
  <si>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</si>
  <si>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</si>
  <si>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</si>
  <si>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</si>
  <si>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</si>
  <si>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</si>
  <si>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</si>
  <si>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</si>
  <si>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</si>
  <si>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</si>
  <si>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</si>
  <si>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</si>
  <si>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</si>
  <si>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</si>
  <si>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</si>
  <si>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</si>
  <si>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</si>
  <si>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</si>
  <si>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</si>
  <si>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</si>
  <si>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</si>
  <si>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</si>
  <si>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</si>
  <si>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</si>
  <si>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</si>
  <si>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</si>
  <si>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</si>
  <si>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</si>
  <si>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</si>
  <si>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</si>
  <si>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</si>
  <si>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</si>
  <si>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</si>
  <si>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</si>
  <si>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</si>
  <si>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</si>
  <si>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</si>
  <si>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</si>
  <si>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</si>
  <si>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</si>
  <si>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</si>
  <si>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</si>
  <si>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</si>
  <si>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</si>
  <si>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</si>
  <si>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</si>
  <si>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</si>
  <si>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</si>
  <si>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</si>
  <si>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</si>
  <si>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</si>
  <si>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</si>
  <si>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</si>
  <si>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</si>
  <si>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</si>
  <si>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</si>
  <si>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</si>
  <si>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</si>
  <si>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</si>
  <si>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</si>
  <si>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</si>
  <si>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</si>
  <si>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</si>
  <si>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</si>
  <si>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</si>
  <si>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</si>
  <si>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</si>
  <si>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</si>
  <si>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</si>
  <si>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</si>
  <si>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</si>
  <si>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</si>
  <si>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</si>
  <si>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</si>
  <si>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</si>
  <si>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</si>
  <si>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</si>
  <si>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</si>
  <si>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</si>
  <si>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</si>
  <si>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</si>
  <si>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</si>
  <si>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</si>
  <si>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</si>
  <si>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</si>
  <si>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</si>
  <si>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</si>
  <si>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</si>
  <si>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</si>
  <si>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</si>
  <si>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</si>
  <si>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</si>
  <si>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</si>
  <si>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</si>
  <si>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</si>
  <si>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</si>
  <si>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</si>
  <si>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</si>
  <si>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</si>
  <si>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</si>
  <si>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</si>
  <si>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</si>
  <si>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</si>
  <si>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</si>
  <si>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</si>
  <si>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</si>
  <si>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</si>
  <si>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</si>
  <si>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</si>
  <si>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</si>
  <si>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</si>
  <si>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</si>
  <si>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</si>
  <si>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</si>
  <si>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</si>
  <si>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</si>
  <si>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</si>
  <si>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</si>
  <si>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</si>
  <si>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</si>
  <si>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</si>
  <si>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</si>
  <si>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</si>
  <si>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</si>
  <si>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</si>
  <si>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</si>
  <si>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</si>
  <si>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</si>
  <si>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</si>
  <si>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</si>
  <si>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</si>
  <si>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</si>
  <si>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</si>
  <si>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</si>
  <si>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</si>
  <si>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</si>
  <si>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</si>
  <si>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</si>
  <si>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</si>
  <si>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</si>
  <si>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</si>
  <si>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</si>
  <si>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</si>
  <si>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</si>
  <si>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</si>
  <si>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</si>
  <si>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</si>
  <si>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</si>
  <si>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</si>
  <si>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</si>
  <si>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</si>
  <si>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</si>
  <si>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</si>
  <si>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</si>
  <si>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</si>
  <si>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</si>
  <si>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</si>
  <si>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</si>
  <si>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</si>
  <si>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</si>
  <si>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</si>
  <si>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</si>
  <si>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</si>
  <si>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</si>
  <si>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</si>
  <si>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</si>
  <si>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</si>
  <si>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</si>
  <si>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</si>
  <si>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</si>
  <si>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</si>
  <si>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</si>
  <si>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</si>
  <si>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</si>
  <si>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</si>
  <si>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</si>
  <si>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</si>
  <si>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</si>
  <si>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</si>
  <si>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</si>
  <si>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</si>
  <si>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</si>
  <si>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</si>
  <si>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</si>
  <si>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</si>
  <si>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</si>
  <si>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</si>
  <si>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</si>
  <si>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</si>
  <si>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</si>
  <si>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</si>
  <si>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</si>
  <si>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</si>
  <si>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</si>
  <si>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</si>
  <si>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</si>
  <si>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</si>
  <si>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</si>
  <si>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</si>
  <si>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</si>
  <si>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</si>
  <si>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</si>
  <si>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</si>
  <si>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</si>
  <si>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</si>
  <si>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</si>
  <si>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</si>
  <si>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</si>
  <si>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</si>
  <si>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</si>
  <si>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</si>
  <si>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</si>
  <si>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</si>
  <si>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</si>
  <si>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</si>
  <si>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</si>
  <si>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</si>
  <si>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</si>
  <si>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</si>
  <si>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</si>
  <si>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</si>
  <si>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</si>
  <si>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</si>
  <si>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</si>
  <si>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</si>
  <si>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</si>
  <si>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</si>
  <si>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</si>
  <si>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</si>
  <si>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</si>
  <si>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</si>
  <si>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</si>
  <si>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</si>
  <si>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</si>
  <si>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</si>
  <si>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</si>
  <si>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</si>
  <si>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</si>
  <si>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</si>
  <si>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</si>
  <si>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</si>
  <si>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</si>
  <si>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</si>
  <si>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</si>
  <si>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</si>
  <si>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</si>
  <si>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</si>
  <si>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</si>
  <si>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</si>
  <si>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</si>
  <si>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</si>
  <si>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</si>
  <si>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</si>
  <si>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</si>
  <si>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</si>
  <si>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</si>
  <si>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</si>
  <si>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</si>
  <si>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</si>
  <si>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</si>
  <si>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</si>
  <si>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</si>
  <si>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</si>
  <si>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</si>
  <si>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</si>
  <si>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</si>
  <si>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</si>
  <si>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</si>
  <si>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</si>
  <si>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</si>
  <si>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</si>
  <si>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</si>
  <si>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</si>
  <si>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</si>
  <si>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</si>
  <si>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</si>
  <si>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</si>
  <si>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</si>
  <si>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</si>
  <si>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</si>
  <si>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</si>
  <si>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</si>
  <si>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</si>
  <si>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</si>
  <si>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</si>
  <si>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</si>
  <si>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</si>
  <si>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</si>
  <si>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</si>
  <si>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</si>
  <si>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</si>
  <si>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</si>
  <si>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</si>
  <si>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</si>
  <si>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</si>
  <si>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</si>
  <si>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</si>
  <si>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</si>
  <si>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</si>
  <si>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</si>
  <si>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</si>
  <si>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</si>
  <si>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</si>
  <si>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</si>
  <si>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</si>
  <si>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</si>
  <si>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</si>
  <si>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</si>
  <si>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</si>
  <si>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</si>
  <si>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</si>
  <si>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</si>
  <si>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</si>
  <si>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</si>
  <si>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</si>
  <si>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</si>
  <si>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</si>
  <si>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</si>
  <si>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</si>
  <si>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</si>
  <si>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</si>
  <si>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</si>
  <si>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</si>
  <si>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</si>
  <si>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</si>
  <si>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</si>
  <si>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</si>
  <si>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</si>
  <si>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</si>
  <si>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</si>
  <si>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</si>
  <si>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</si>
  <si>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</si>
  <si>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</si>
  <si>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</si>
  <si>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</si>
  <si>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</si>
  <si>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</si>
  <si>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</si>
  <si>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</si>
  <si>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</si>
  <si>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</si>
  <si>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</si>
  <si>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</si>
  <si>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</si>
  <si>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</si>
  <si>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</si>
  <si>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</si>
  <si>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</si>
  <si>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</si>
  <si>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</si>
  <si>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</si>
  <si>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</si>
  <si>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</si>
  <si>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</si>
  <si>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</si>
  <si>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</si>
  <si>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</si>
  <si>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</si>
  <si>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</si>
  <si>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</si>
  <si>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</si>
  <si>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</si>
  <si>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</si>
  <si>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</si>
  <si>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</si>
  <si>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</si>
  <si>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</si>
  <si>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</si>
  <si>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</si>
  <si>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</si>
  <si>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</si>
  <si>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</si>
  <si>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</si>
  <si>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</si>
  <si>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</si>
  <si>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</si>
  <si>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</si>
  <si>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</si>
  <si>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</si>
  <si>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</si>
  <si>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</si>
  <si>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</si>
  <si>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</si>
  <si>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</si>
  <si>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</si>
  <si>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</si>
  <si>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</si>
  <si>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</si>
  <si>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</si>
  <si>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</si>
  <si>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</si>
  <si>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</si>
  <si>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</si>
  <si>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</si>
  <si>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</si>
  <si>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</si>
  <si>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</si>
  <si>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</si>
  <si>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</si>
  <si>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</si>
  <si>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</si>
  <si>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</si>
  <si>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</si>
  <si>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</si>
  <si>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</si>
  <si>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</si>
  <si>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</si>
  <si>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</si>
  <si>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</si>
  <si>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</si>
  <si>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</si>
  <si>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</si>
  <si>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</si>
  <si>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</si>
  <si>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</si>
  <si>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</si>
  <si>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</si>
  <si>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</si>
  <si>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</si>
  <si>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</si>
  <si>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</si>
  <si>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</si>
  <si>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</si>
  <si>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</si>
  <si>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</si>
  <si>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</si>
  <si>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</si>
  <si>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</si>
  <si>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</si>
  <si>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</si>
  <si>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</si>
  <si>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</si>
  <si>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</si>
  <si>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</si>
  <si>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</si>
  <si>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</si>
  <si>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</si>
  <si>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</si>
  <si>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</si>
  <si>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</si>
  <si>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</si>
  <si>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</si>
  <si>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</si>
  <si>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</si>
  <si>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</si>
  <si>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</si>
  <si>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</si>
  <si>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</si>
  <si>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</si>
  <si>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</si>
  <si>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</si>
  <si>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</si>
  <si>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</si>
  <si>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</si>
  <si>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</si>
  <si>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</si>
  <si>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</si>
  <si>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</si>
  <si>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</si>
  <si>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</si>
  <si>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</si>
  <si>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</si>
  <si>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</si>
  <si>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</si>
  <si>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</si>
  <si>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</si>
  <si>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</si>
  <si>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</si>
  <si>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</si>
  <si>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</si>
  <si>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</si>
  <si>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</si>
  <si>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</si>
  <si>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</si>
  <si>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</si>
  <si>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</si>
  <si>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</si>
  <si>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</si>
  <si>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</si>
  <si>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</si>
  <si>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</si>
  <si>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</si>
  <si>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</si>
  <si>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</si>
  <si>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</si>
  <si>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</si>
  <si>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</si>
  <si>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</si>
  <si>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</si>
  <si>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</si>
  <si>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</si>
  <si>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</si>
  <si>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</si>
  <si>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</si>
  <si>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</si>
  <si>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</si>
  <si>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</si>
  <si>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</si>
  <si>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</si>
  <si>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</si>
  <si>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</si>
  <si>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</si>
  <si>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</si>
  <si>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</si>
  <si>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</si>
  <si>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</si>
  <si>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</si>
  <si>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</si>
  <si>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</si>
  <si>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</si>
  <si>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</si>
  <si>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</si>
  <si>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</si>
  <si>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</si>
  <si>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</si>
  <si>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</si>
  <si>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</si>
  <si>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</si>
  <si>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</si>
  <si>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</si>
  <si>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</si>
  <si>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</si>
  <si>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</si>
  <si>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</si>
  <si>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</si>
  <si>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</si>
  <si>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</si>
  <si>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</si>
  <si>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</si>
  <si>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</si>
  <si>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</si>
  <si>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</si>
  <si>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</si>
  <si>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</si>
  <si>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</si>
  <si>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</si>
  <si>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</si>
  <si>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</si>
  <si>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</si>
  <si>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</si>
  <si>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</si>
  <si>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</si>
  <si>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</si>
  <si>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</si>
  <si>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</si>
  <si>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</si>
  <si>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</si>
  <si>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</si>
  <si>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</si>
  <si>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</si>
  <si>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</si>
  <si>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</si>
  <si>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</si>
  <si>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</si>
  <si>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</si>
  <si>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</si>
  <si>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</si>
  <si>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</si>
  <si>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</si>
  <si>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</si>
  <si>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</si>
  <si>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</si>
  <si>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</si>
  <si>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</si>
  <si>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</si>
  <si>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</si>
  <si>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</si>
  <si>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</si>
  <si>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</si>
  <si>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</si>
  <si>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</si>
  <si>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</si>
  <si>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</si>
  <si>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</si>
  <si>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</si>
  <si>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</si>
  <si>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</si>
  <si>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</si>
  <si>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</si>
  <si>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</si>
  <si>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</si>
  <si>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</si>
  <si>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</si>
  <si>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</si>
  <si>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</si>
  <si>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</si>
  <si>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</si>
  <si>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</si>
  <si>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</si>
  <si>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</si>
  <si>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</si>
  <si>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</si>
  <si>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</si>
  <si>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</si>
  <si>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</si>
  <si>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</si>
  <si>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</si>
  <si>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</si>
  <si>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</si>
  <si>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</si>
  <si>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</si>
  <si>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</si>
  <si>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</si>
  <si>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</si>
  <si>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</si>
  <si>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</si>
  <si>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</si>
  <si>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</si>
  <si>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</si>
  <si>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</si>
  <si>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</si>
  <si>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</si>
  <si>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</si>
  <si>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</si>
  <si>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</si>
  <si>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</si>
  <si>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</si>
  <si>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</si>
  <si>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</si>
  <si>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</si>
  <si>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</si>
  <si>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</si>
  <si>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</si>
  <si>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</si>
  <si>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</si>
  <si>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</si>
  <si>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</si>
  <si>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</si>
  <si>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</si>
  <si>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</si>
  <si>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</si>
  <si>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</si>
  <si>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</si>
  <si>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</si>
  <si>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</si>
  <si>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</si>
  <si>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</si>
  <si>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</si>
  <si>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</si>
  <si>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</si>
  <si>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</si>
  <si>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</si>
  <si>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</si>
  <si>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</si>
  <si>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</si>
  <si>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</si>
  <si>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</si>
  <si>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</si>
  <si>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</si>
  <si>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</si>
  <si>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</si>
  <si>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</si>
  <si>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</si>
  <si>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</si>
  <si>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</si>
  <si>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</si>
  <si>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</si>
  <si>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</si>
  <si>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</si>
  <si>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</si>
  <si>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</si>
  <si>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</si>
  <si>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</si>
  <si>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</si>
  <si>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</si>
  <si>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</si>
  <si>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</si>
  <si>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</si>
  <si>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</si>
  <si>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</si>
  <si>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</si>
  <si>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</si>
  <si>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</si>
  <si>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</si>
  <si>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</si>
  <si>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</si>
  <si>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</si>
  <si>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</si>
  <si>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</si>
  <si>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</si>
  <si>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</si>
  <si>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</si>
  <si>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</si>
  <si>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</si>
  <si>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</si>
  <si>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</si>
  <si>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</si>
  <si>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</si>
  <si>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</si>
  <si>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</si>
  <si>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</si>
  <si>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</si>
  <si>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</si>
  <si>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</si>
  <si>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</si>
  <si>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</si>
  <si>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</si>
  <si>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</si>
  <si>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</si>
  <si>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</si>
  <si>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</si>
  <si>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</si>
  <si>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</si>
  <si>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</si>
  <si>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</si>
  <si>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</si>
  <si>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</si>
  <si>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</si>
  <si>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</si>
  <si>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</si>
  <si>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</si>
  <si>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</si>
  <si>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</si>
  <si>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</si>
  <si>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</si>
  <si>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</si>
  <si>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</si>
  <si>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</si>
  <si>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</si>
  <si>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</si>
  <si>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</si>
  <si>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</si>
  <si>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</si>
  <si>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</si>
  <si>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</si>
  <si>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</si>
  <si>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</si>
  <si>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</si>
  <si>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</si>
  <si>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</si>
  <si>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</si>
  <si>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</si>
  <si>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</si>
  <si>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</si>
  <si>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</si>
  <si>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</si>
  <si>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</si>
  <si>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</si>
  <si>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</si>
  <si>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</si>
  <si>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</si>
  <si>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</si>
  <si>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</si>
  <si>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</si>
  <si>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</si>
  <si>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</si>
  <si>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</si>
  <si>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</si>
  <si>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</si>
  <si>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</si>
  <si>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</si>
  <si>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</si>
  <si>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</si>
  <si>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</si>
  <si>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</si>
  <si>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</si>
  <si>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</si>
  <si>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</si>
  <si>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</si>
  <si>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</si>
  <si>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</si>
  <si>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</si>
  <si>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</si>
  <si>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</si>
  <si>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</si>
  <si>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</si>
  <si>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</si>
  <si>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</si>
  <si>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</si>
  <si>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</si>
  <si>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</si>
  <si>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</si>
  <si>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</si>
  <si>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</si>
  <si>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</si>
  <si>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</si>
  <si>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</si>
  <si>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</si>
  <si>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</si>
  <si>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</si>
  <si>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</si>
  <si>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</si>
  <si>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</si>
  <si>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</si>
  <si>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</si>
  <si>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</si>
  <si>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</si>
  <si>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</si>
  <si>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</si>
  <si>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</si>
  <si>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</si>
  <si>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</si>
  <si>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</si>
  <si>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</si>
  <si>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</si>
  <si>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</si>
  <si>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</si>
  <si>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</si>
  <si>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</si>
  <si>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</si>
  <si>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</si>
  <si>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</si>
  <si>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</si>
  <si>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</si>
  <si>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</si>
  <si>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</si>
  <si>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</si>
  <si>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</si>
  <si>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</si>
  <si>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</si>
  <si>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</si>
  <si>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</si>
  <si>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</si>
  <si>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</si>
  <si>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</si>
  <si>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</si>
  <si>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</si>
  <si>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</si>
  <si>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</si>
  <si>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</si>
  <si>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</si>
  <si>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</si>
  <si>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</si>
  <si>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</si>
  <si>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</si>
  <si>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</si>
  <si>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</si>
  <si>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</si>
  <si>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</si>
  <si>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</si>
  <si>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</si>
  <si>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</si>
  <si>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</si>
  <si>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</si>
  <si>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</si>
  <si>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</si>
  <si>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</si>
  <si>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</si>
  <si>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</si>
  <si>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</si>
  <si>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</si>
  <si>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</si>
  <si>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</si>
  <si>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</si>
  <si>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</si>
  <si>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</si>
  <si>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</si>
  <si>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</si>
  <si>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</si>
  <si>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</si>
  <si>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</si>
  <si>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</si>
  <si>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</si>
  <si>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</si>
  <si>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</si>
  <si>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</si>
  <si>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</si>
  <si>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</si>
  <si>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</si>
  <si>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</si>
  <si>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</si>
  <si>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</si>
  <si>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</si>
  <si>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</si>
  <si>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</si>
  <si>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</si>
  <si>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</si>
  <si>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</si>
  <si>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</si>
  <si>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</si>
  <si>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</si>
  <si>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</si>
  <si>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</si>
  <si>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</si>
  <si>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</si>
  <si>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</si>
  <si>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</si>
  <si>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</si>
  <si>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</si>
  <si>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</si>
  <si>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</si>
  <si>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</si>
  <si>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</si>
  <si>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</si>
  <si>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</si>
  <si>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</si>
  <si>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</si>
  <si>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</si>
  <si>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</si>
  <si>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</si>
  <si>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</si>
  <si>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</si>
  <si>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</si>
  <si>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</si>
  <si>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</si>
  <si>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</si>
  <si>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</si>
  <si>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</si>
  <si>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</si>
  <si>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</si>
  <si>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</si>
  <si>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</si>
  <si>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</si>
  <si>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</si>
  <si>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</si>
  <si>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</si>
  <si>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</si>
  <si>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</si>
  <si>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</si>
  <si>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</si>
  <si>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</si>
  <si>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</si>
  <si>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</si>
  <si>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</si>
  <si>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</si>
  <si>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</si>
  <si>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</si>
  <si>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</si>
  <si>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</si>
  <si>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</si>
  <si>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</si>
  <si>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</si>
  <si>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</si>
  <si>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</si>
  <si>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</si>
  <si>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</si>
  <si>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</si>
  <si>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</si>
  <si>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</si>
  <si>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</si>
  <si>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</si>
  <si>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</si>
  <si>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</si>
  <si>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</si>
  <si>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</si>
  <si>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</si>
  <si>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</si>
  <si>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</si>
  <si>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</si>
  <si>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</si>
  <si>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</si>
  <si>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</si>
  <si>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</si>
  <si>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</si>
  <si>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</si>
  <si>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</si>
  <si>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</si>
  <si>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</si>
  <si>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</si>
  <si>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</si>
  <si>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</si>
  <si>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</si>
  <si>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</si>
  <si>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</si>
  <si>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</si>
  <si>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</si>
  <si>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</si>
  <si>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</si>
  <si>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</si>
  <si>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</si>
  <si>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</si>
  <si>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</si>
  <si>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</si>
  <si>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</si>
  <si>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</si>
  <si>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</si>
  <si>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</si>
  <si>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</si>
  <si>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</si>
  <si>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</si>
  <si>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</si>
  <si>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</si>
  <si>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</si>
  <si>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</si>
  <si>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</si>
  <si>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</si>
  <si>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</si>
  <si>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</si>
  <si>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</si>
  <si>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</si>
  <si>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</si>
  <si>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</si>
  <si>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</si>
  <si>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</si>
  <si>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</si>
  <si>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</si>
  <si>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</si>
  <si>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</si>
  <si>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</si>
  <si>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</si>
  <si>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</si>
  <si>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</si>
  <si>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</si>
  <si>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</si>
  <si>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</si>
  <si>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</si>
  <si>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</si>
  <si>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</si>
  <si>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</si>
  <si>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</si>
  <si>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</si>
  <si>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</si>
  <si>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</si>
  <si>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</si>
  <si>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</si>
  <si>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</si>
  <si>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</si>
  <si>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</si>
  <si>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</si>
  <si>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</si>
  <si>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</si>
  <si>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</si>
  <si>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</si>
  <si>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</si>
  <si>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</si>
  <si>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</si>
  <si>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</si>
  <si>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</si>
  <si>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</si>
  <si>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</si>
  <si>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</si>
  <si>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</si>
  <si>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</si>
  <si>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</si>
  <si>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</si>
  <si>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</si>
  <si>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</si>
  <si>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</si>
  <si>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</si>
  <si>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</si>
  <si>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</si>
  <si>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</si>
  <si>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</si>
  <si>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</si>
  <si>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</si>
  <si>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</si>
  <si>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</si>
  <si>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</si>
  <si>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</si>
  <si>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</si>
  <si>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</si>
  <si>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</si>
  <si>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</si>
  <si>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</si>
  <si>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</si>
  <si>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</si>
  <si>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</si>
  <si>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</si>
  <si>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</si>
  <si>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</si>
  <si>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</si>
  <si>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</si>
  <si>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</si>
  <si>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</si>
  <si>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</si>
  <si>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</si>
  <si>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</si>
  <si>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</si>
  <si>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</si>
  <si>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</si>
  <si>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</si>
  <si>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</si>
  <si>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</si>
  <si>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</si>
  <si>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</si>
  <si>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</si>
  <si>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</si>
  <si>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</si>
  <si>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</si>
  <si>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</si>
  <si>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</si>
  <si>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</si>
  <si>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</si>
  <si>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</si>
  <si>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</si>
  <si>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</si>
  <si>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</si>
  <si>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</si>
  <si>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</si>
  <si>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</si>
  <si>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</si>
  <si>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</si>
  <si>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</si>
  <si>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</si>
  <si>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</si>
  <si>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</si>
  <si>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</si>
  <si>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</si>
  <si>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</si>
  <si>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</si>
  <si>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</si>
  <si>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</si>
  <si>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</si>
  <si>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</si>
  <si>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</si>
  <si>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</si>
  <si>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</si>
  <si>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</si>
  <si>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</si>
  <si>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</si>
  <si>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</si>
  <si>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</si>
  <si>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</si>
  <si>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</si>
  <si>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</si>
  <si>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</si>
  <si>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</si>
  <si>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</si>
  <si>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</si>
  <si>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</si>
  <si>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</si>
  <si>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</si>
  <si>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</si>
  <si>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</si>
  <si>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</si>
  <si>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</si>
  <si>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</si>
  <si>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</si>
  <si>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</si>
  <si>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</si>
  <si>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</si>
  <si>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</si>
  <si>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</si>
  <si>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</si>
  <si>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</si>
  <si>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</si>
  <si>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</si>
  <si>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</si>
  <si>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</si>
  <si>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</si>
  <si>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</si>
  <si>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</si>
  <si>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</si>
  <si>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</si>
  <si>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</si>
  <si>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</si>
  <si>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</si>
  <si>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</si>
  <si>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</si>
  <si>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</si>
  <si>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</si>
  <si>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</si>
  <si>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</si>
  <si>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</si>
  <si>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</si>
  <si>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</si>
  <si>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</si>
  <si>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</si>
  <si>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</si>
  <si>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</si>
  <si>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</si>
  <si>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</si>
  <si>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</si>
  <si>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</si>
  <si>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</si>
  <si>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</si>
  <si>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</si>
  <si>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</si>
  <si>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</si>
  <si>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</si>
  <si>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</si>
  <si>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</si>
  <si>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</si>
  <si>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</si>
  <si>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</si>
  <si>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</si>
  <si>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</si>
  <si>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</si>
  <si>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</si>
  <si>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</si>
  <si>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</si>
  <si>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</si>
  <si>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</si>
  <si>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</si>
  <si>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</si>
  <si>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</si>
  <si>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</si>
  <si>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</si>
  <si>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</si>
  <si>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</si>
  <si>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</si>
  <si>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</si>
  <si>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</si>
  <si>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</si>
  <si>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</si>
  <si>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</si>
  <si>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</si>
  <si>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</si>
  <si>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</si>
  <si>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</si>
  <si>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</si>
  <si>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</si>
  <si>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</si>
  <si>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</si>
  <si>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</si>
  <si>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</si>
  <si>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</si>
  <si>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</si>
  <si>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</si>
  <si>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</si>
  <si>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</si>
  <si>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</si>
  <si>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</si>
  <si>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</si>
  <si>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</si>
  <si>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</si>
  <si>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</si>
  <si>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</si>
  <si>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</si>
  <si>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</si>
  <si>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</si>
  <si>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</si>
  <si>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</si>
  <si>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</si>
  <si>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</si>
  <si>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</si>
  <si>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</si>
  <si>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</si>
  <si>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</si>
  <si>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</si>
  <si>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</si>
  <si>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</si>
  <si>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</si>
  <si>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</si>
  <si>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</si>
  <si>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</si>
  <si>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</si>
  <si>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</si>
  <si>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</si>
  <si>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</si>
  <si>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</si>
  <si>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</si>
  <si>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</si>
  <si>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</si>
  <si>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</si>
  <si>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</si>
  <si>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</si>
  <si>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</si>
  <si>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</si>
  <si>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</si>
  <si>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</si>
  <si>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</si>
  <si>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</si>
  <si>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</si>
  <si>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</si>
  <si>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</si>
  <si>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</si>
  <si>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</si>
  <si>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</si>
  <si>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</si>
  <si>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</si>
  <si>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</si>
  <si>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</si>
  <si>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</si>
  <si>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</si>
  <si>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</si>
  <si>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</si>
  <si>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</si>
  <si>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</si>
  <si>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</si>
  <si>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</si>
  <si>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</si>
  <si>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</si>
  <si>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</si>
  <si>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</si>
  <si>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</si>
  <si>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</si>
  <si>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</si>
  <si>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</si>
  <si>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</si>
  <si>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</si>
  <si>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</si>
  <si>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</si>
  <si>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</si>
  <si>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</si>
  <si>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</si>
  <si>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</si>
  <si>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</si>
  <si>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</si>
  <si>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</si>
  <si>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</si>
  <si>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</si>
  <si>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</si>
  <si>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</si>
  <si>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</si>
  <si>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</si>
  <si>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</si>
  <si>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</si>
  <si>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</si>
  <si>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</si>
  <si>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</si>
  <si>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</si>
  <si>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</si>
  <si>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</si>
  <si>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</si>
  <si>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</si>
  <si>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</si>
  <si>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</si>
  <si>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</si>
  <si>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</si>
  <si>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</si>
  <si>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</si>
  <si>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</si>
  <si>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</si>
  <si>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</si>
  <si>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</si>
  <si>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</si>
  <si>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</si>
  <si>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</si>
  <si>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</si>
  <si>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</si>
  <si>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</si>
  <si>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</si>
  <si>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</si>
  <si>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</si>
  <si>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</si>
  <si>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</si>
  <si>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</si>
  <si>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</si>
  <si>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</si>
  <si>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</si>
  <si>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</si>
  <si>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</si>
  <si>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</si>
  <si>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</si>
  <si>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</si>
  <si>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</si>
  <si>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</si>
  <si>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</si>
  <si>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</si>
  <si>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</si>
  <si>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</si>
  <si>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</si>
  <si>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</si>
  <si>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</si>
  <si>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</si>
  <si>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</si>
  <si>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</si>
  <si>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</si>
  <si>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</si>
  <si>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</si>
  <si>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</si>
  <si>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</si>
  <si>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</si>
  <si>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</si>
  <si>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</si>
  <si>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</si>
  <si>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</si>
  <si>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</si>
  <si>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</si>
  <si>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</si>
  <si>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</si>
  <si>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</si>
  <si>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</si>
  <si>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</si>
  <si>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</si>
  <si>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</si>
  <si>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</si>
  <si>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</si>
  <si>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</si>
  <si>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</si>
  <si>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</si>
  <si>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</si>
  <si>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</si>
  <si>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</si>
  <si>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</si>
  <si>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</si>
  <si>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</si>
  <si>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</si>
  <si>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</si>
  <si>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</si>
  <si>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</si>
  <si>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</si>
  <si>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</si>
  <si>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</si>
  <si>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</si>
  <si>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</si>
  <si>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</si>
  <si>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</si>
  <si>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</si>
  <si>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</si>
  <si>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</si>
  <si>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</si>
  <si>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</si>
  <si>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</si>
  <si>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</si>
  <si>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</si>
  <si>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</si>
  <si>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</si>
  <si>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</si>
  <si>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</si>
  <si>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</si>
  <si>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</si>
  <si>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</si>
  <si>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</si>
  <si>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</si>
  <si>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</si>
  <si>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</si>
  <si>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</si>
  <si>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</si>
  <si>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</si>
  <si>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</si>
  <si>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</si>
  <si>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</si>
  <si>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</si>
  <si>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</si>
  <si>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</si>
  <si>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</si>
  <si>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</si>
  <si>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</si>
  <si>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</si>
  <si>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</si>
  <si>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</si>
  <si>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</si>
  <si>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</si>
  <si>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</si>
  <si>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</si>
  <si>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</si>
  <si>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</si>
  <si>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</si>
  <si>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</si>
  <si>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</si>
  <si>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</si>
  <si>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</si>
  <si>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</si>
  <si>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</si>
  <si>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</si>
  <si>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</si>
  <si>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</si>
  <si>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</si>
  <si>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</si>
  <si>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</si>
  <si>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</si>
  <si>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</si>
  <si>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</si>
  <si>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</si>
  <si>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</si>
  <si>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</si>
  <si>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</si>
  <si>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</si>
  <si>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</si>
  <si>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</si>
  <si>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</si>
  <si>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</si>
  <si>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</si>
  <si>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</si>
  <si>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</si>
  <si>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</si>
  <si>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</si>
  <si>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</si>
  <si>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</si>
  <si>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</si>
  <si>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</si>
  <si>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</si>
  <si>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</si>
  <si>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</si>
  <si>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</si>
  <si>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</si>
  <si>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</si>
  <si>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</si>
  <si>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</si>
  <si>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</si>
  <si>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</si>
  <si>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</si>
  <si>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</si>
  <si>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</si>
  <si>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</si>
  <si>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</si>
  <si>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</si>
  <si>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</si>
  <si>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</si>
  <si>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</si>
  <si>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</si>
  <si>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</si>
  <si>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</si>
  <si>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</si>
  <si>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</si>
  <si>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</si>
  <si>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</si>
  <si>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</si>
  <si>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</si>
  <si>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</si>
  <si>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</si>
  <si>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</si>
  <si>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</si>
  <si>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</si>
  <si>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</si>
  <si>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</si>
  <si>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</si>
  <si>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</si>
  <si>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</si>
  <si>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</si>
  <si>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</si>
  <si>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</si>
  <si>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</si>
  <si>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</si>
  <si>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</si>
  <si>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</si>
  <si>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</si>
  <si>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</si>
  <si>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</si>
  <si>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</si>
  <si>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</si>
  <si>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</si>
  <si>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</si>
  <si>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</si>
  <si>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</si>
  <si>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</si>
  <si>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</si>
  <si>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</si>
  <si>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</si>
  <si>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</si>
  <si>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</si>
  <si>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</si>
  <si>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</si>
  <si>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</si>
  <si>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</si>
  <si>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</si>
  <si>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</si>
  <si>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</si>
  <si>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</si>
  <si>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</si>
  <si>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</si>
  <si>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</si>
  <si>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</si>
  <si>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</si>
  <si>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</si>
  <si>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</si>
  <si>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</si>
  <si>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</si>
  <si>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</si>
  <si>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</si>
  <si>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</si>
  <si>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</si>
  <si>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</si>
  <si>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</si>
  <si>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</si>
  <si>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</si>
  <si>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</si>
  <si>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</si>
  <si>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</si>
  <si>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</si>
  <si>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</si>
  <si>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</si>
  <si>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</si>
  <si>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</si>
  <si>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</si>
  <si>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</si>
  <si>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</si>
  <si>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</si>
  <si>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</si>
  <si>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</si>
  <si>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</si>
  <si>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</si>
  <si>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</si>
  <si>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</si>
  <si>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</si>
  <si>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</si>
  <si>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</si>
  <si>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</si>
  <si>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</si>
  <si>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</si>
  <si>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</si>
  <si>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</si>
  <si>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</si>
  <si>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</si>
  <si>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</si>
  <si>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</si>
  <si>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</si>
  <si>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</si>
  <si>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</si>
  <si>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</si>
  <si>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</si>
  <si>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</si>
  <si>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</si>
  <si>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</si>
  <si>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</si>
  <si>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</si>
  <si>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</si>
  <si>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</si>
  <si>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</si>
  <si>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</si>
  <si>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</si>
  <si>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</si>
  <si>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</si>
  <si>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</si>
  <si>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</si>
  <si>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</si>
  <si>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</si>
  <si>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</si>
  <si>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</si>
  <si>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</si>
  <si>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</si>
  <si>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</si>
  <si>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</si>
  <si>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</si>
  <si>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</si>
  <si>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</si>
  <si>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</si>
  <si>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</si>
  <si>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</si>
  <si>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</si>
  <si>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</si>
  <si>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</si>
  <si>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</si>
  <si>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</si>
  <si>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</si>
  <si>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</si>
  <si>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</si>
  <si>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</si>
  <si>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</si>
  <si>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</si>
  <si>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</si>
  <si>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</si>
  <si>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</si>
  <si>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</si>
  <si>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</si>
  <si>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</si>
  <si>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</si>
  <si>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</si>
  <si>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</si>
  <si>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</si>
  <si>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</si>
  <si>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</si>
  <si>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</si>
  <si>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</si>
  <si>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</si>
  <si>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</si>
  <si>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</si>
  <si>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</si>
  <si>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</si>
  <si>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</si>
  <si>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</si>
  <si>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</si>
  <si>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</si>
  <si>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</si>
  <si>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</si>
  <si>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</si>
  <si>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</si>
  <si>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</si>
  <si>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</si>
  <si>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</si>
  <si>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</si>
  <si>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</si>
  <si>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</si>
  <si>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</si>
  <si>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</si>
  <si>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</si>
  <si>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</si>
  <si>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</si>
  <si>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</si>
  <si>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</si>
  <si>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</si>
  <si>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</si>
  <si>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</si>
  <si>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</si>
  <si>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</si>
  <si>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</si>
  <si>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</si>
  <si>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</si>
  <si>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</si>
  <si>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</si>
  <si>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</si>
  <si>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</si>
  <si>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</si>
  <si>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</si>
  <si>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</si>
  <si>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</si>
  <si>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</si>
  <si>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</si>
  <si>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</si>
  <si>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</si>
  <si>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</si>
  <si>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</si>
  <si>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</si>
  <si>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</si>
  <si>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</si>
  <si>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</si>
  <si>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</si>
  <si>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</si>
  <si>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</si>
  <si>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</si>
  <si>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</si>
  <si>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</si>
  <si>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</si>
  <si>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</si>
  <si>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</si>
  <si>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</si>
  <si>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</si>
  <si>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</si>
  <si>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</si>
  <si>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</si>
  <si>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</si>
  <si>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</si>
  <si>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</si>
  <si>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</si>
  <si>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</si>
  <si>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</si>
  <si>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</si>
  <si>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</si>
  <si>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</si>
  <si>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</si>
  <si>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</si>
  <si>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</si>
  <si>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</si>
  <si>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</si>
  <si>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</si>
  <si>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</si>
  <si>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</si>
  <si>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</si>
  <si>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</si>
  <si>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</si>
  <si>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</si>
  <si>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</si>
  <si>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</si>
  <si>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</si>
  <si>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</si>
  <si>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</si>
  <si>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</si>
  <si>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</si>
  <si>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</si>
  <si>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</si>
  <si>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</si>
  <si>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</si>
  <si>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</si>
  <si>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</si>
  <si>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</si>
  <si>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</si>
  <si>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</si>
  <si>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</si>
  <si>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</si>
  <si>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</si>
  <si>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</si>
  <si>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</si>
  <si>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</si>
  <si>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</si>
  <si>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</si>
  <si>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</si>
  <si>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</si>
  <si>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</si>
  <si>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</si>
  <si>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</si>
  <si>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</si>
  <si>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</si>
  <si>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</si>
  <si>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</si>
  <si>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</si>
  <si>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</si>
  <si>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</si>
  <si>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</si>
  <si>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</si>
  <si>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</si>
  <si>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</si>
  <si>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</si>
  <si>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</si>
  <si>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</si>
  <si>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</si>
  <si>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</si>
  <si>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</si>
  <si>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</si>
  <si>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</si>
  <si>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</si>
  <si>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</si>
  <si>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</si>
  <si>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</si>
  <si>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</si>
  <si>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</si>
  <si>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</si>
  <si>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</si>
  <si>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</si>
  <si>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</si>
  <si>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</si>
  <si>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</si>
  <si>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</si>
  <si>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</si>
  <si>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</si>
  <si>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</si>
  <si>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</si>
  <si>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</si>
  <si>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</si>
  <si>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</si>
  <si>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</si>
  <si>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</si>
  <si>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</si>
  <si>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</si>
  <si>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</si>
  <si>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</si>
  <si>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</si>
  <si>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</si>
  <si>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</si>
  <si>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</si>
  <si>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</si>
  <si>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</si>
  <si>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</si>
  <si>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</si>
  <si>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</si>
  <si>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</si>
  <si>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</si>
  <si>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</si>
  <si>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</si>
  <si>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</si>
  <si>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</si>
  <si>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</si>
  <si>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</si>
  <si>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</si>
  <si>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</si>
  <si>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</si>
  <si>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</si>
  <si>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</si>
  <si>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</si>
  <si>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</si>
  <si>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</si>
  <si>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</si>
  <si>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</si>
  <si>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</si>
  <si>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</si>
  <si>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</si>
  <si>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</si>
  <si>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</si>
  <si>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</si>
  <si>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</si>
  <si>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</si>
  <si>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</si>
  <si>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</si>
  <si>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</si>
  <si>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</si>
  <si>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</si>
  <si>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</si>
  <si>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</si>
  <si>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</si>
  <si>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</si>
  <si>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</si>
  <si>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</si>
  <si>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</si>
  <si>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</si>
  <si>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</si>
  <si>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</si>
  <si>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</si>
  <si>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</si>
  <si>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</si>
  <si>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</si>
  <si>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</si>
  <si>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</si>
  <si>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</si>
  <si>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</si>
  <si>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</si>
  <si>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</si>
  <si>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</si>
  <si>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</si>
  <si>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</si>
  <si>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</si>
  <si>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</si>
  <si>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</si>
  <si>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</si>
  <si>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</si>
  <si>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</si>
  <si>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</si>
  <si>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</si>
  <si>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</si>
  <si>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</si>
  <si>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</si>
  <si>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</si>
  <si>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</si>
  <si>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</si>
  <si>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</si>
  <si>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</si>
  <si>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</si>
  <si>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</si>
  <si>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</si>
  <si>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</si>
  <si>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</si>
  <si>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</si>
  <si>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</si>
  <si>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</si>
  <si>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</si>
  <si>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</si>
  <si>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</si>
  <si>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</si>
  <si>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</si>
  <si>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</si>
  <si>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</si>
  <si>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</si>
  <si>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</si>
  <si>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</si>
  <si>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</si>
  <si>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</si>
  <si>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</si>
  <si>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</si>
  <si>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</si>
  <si>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</si>
  <si>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</si>
  <si>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</si>
  <si>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</si>
  <si>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</si>
  <si>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</si>
  <si>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</si>
  <si>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</si>
  <si>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</si>
  <si>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</si>
  <si>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</si>
  <si>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</si>
  <si>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</si>
  <si>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</si>
  <si>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</si>
  <si>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</si>
  <si>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</si>
  <si>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</si>
  <si>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</si>
  <si>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</si>
  <si>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</si>
  <si>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</si>
  <si>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</si>
  <si>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</si>
  <si>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</si>
  <si>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</si>
  <si>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</si>
  <si>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</si>
  <si>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</si>
  <si>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</si>
  <si>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</si>
  <si>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</si>
  <si>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</si>
  <si>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</si>
  <si>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</si>
  <si>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</si>
  <si>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</si>
  <si>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</si>
  <si>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</si>
  <si>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</si>
  <si>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</si>
  <si>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</si>
  <si>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</si>
  <si>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</si>
  <si>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</si>
  <si>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</si>
  <si>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</si>
  <si>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</si>
  <si>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</si>
  <si>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</si>
  <si>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</si>
  <si>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</si>
  <si>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</si>
  <si>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</si>
  <si>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</si>
  <si>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</si>
  <si>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</si>
  <si>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</si>
  <si>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</si>
  <si>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</si>
  <si>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</si>
  <si>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</si>
  <si>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</si>
  <si>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</si>
  <si>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</si>
  <si>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</si>
  <si>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</si>
  <si>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</si>
  <si>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</si>
  <si>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</si>
  <si>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</si>
  <si>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</si>
  <si>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</si>
  <si>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</si>
  <si>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</si>
  <si>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</si>
  <si>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</si>
  <si>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</si>
  <si>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</si>
  <si>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</si>
  <si>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</si>
  <si>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</si>
  <si>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</si>
  <si>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</si>
  <si>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</si>
  <si>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</si>
  <si>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</si>
  <si>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</si>
  <si>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</si>
  <si>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</si>
  <si>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</si>
  <si>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</si>
  <si>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</si>
  <si>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</si>
  <si>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</si>
  <si>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</si>
  <si>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</si>
  <si>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</si>
  <si>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</si>
  <si>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</si>
  <si>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</si>
  <si>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</si>
  <si>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</si>
  <si>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</si>
  <si>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</si>
  <si>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</si>
  <si>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</si>
  <si>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</si>
  <si>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</si>
  <si>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</si>
  <si>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</si>
  <si>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</si>
  <si>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</si>
  <si>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</si>
  <si>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</si>
  <si>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</si>
  <si>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</si>
  <si>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</si>
  <si>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</si>
  <si>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</si>
  <si>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</si>
  <si>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</si>
  <si>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</si>
  <si>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</si>
  <si>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</si>
  <si>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</si>
  <si>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</si>
  <si>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</si>
  <si>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</si>
  <si>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</si>
  <si>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</si>
  <si>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</si>
  <si>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</si>
  <si>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</si>
  <si>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</si>
  <si>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</si>
  <si>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</si>
  <si>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</si>
  <si>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</si>
  <si>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</si>
  <si>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</si>
  <si>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</si>
  <si>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</si>
  <si>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</si>
  <si>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</si>
  <si>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</si>
  <si>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</si>
  <si>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</si>
  <si>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</si>
  <si>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</si>
  <si>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</si>
  <si>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</si>
  <si>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</si>
  <si>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</si>
  <si>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</si>
  <si>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</si>
  <si>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</si>
  <si>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</si>
  <si>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</si>
  <si>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</si>
  <si>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</si>
  <si>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</si>
  <si>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</si>
  <si>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</si>
  <si>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</si>
  <si>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</si>
  <si>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</si>
  <si>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</si>
  <si>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</si>
  <si>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</si>
  <si>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</si>
  <si>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</si>
  <si>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</si>
  <si>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</si>
  <si>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</si>
  <si>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</si>
  <si>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</si>
  <si>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</si>
  <si>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</si>
  <si>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</si>
  <si>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</si>
  <si>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</si>
  <si>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</si>
  <si>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</si>
  <si>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</si>
  <si>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</si>
  <si>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</si>
  <si>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</si>
  <si>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</si>
  <si>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</si>
  <si>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</si>
  <si>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</si>
  <si>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</si>
  <si>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</si>
  <si>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</si>
  <si>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</si>
  <si>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</si>
  <si>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</si>
  <si>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</si>
  <si>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</si>
  <si>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</si>
  <si>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</si>
  <si>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</si>
  <si>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</si>
  <si>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</si>
  <si>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</si>
  <si>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</si>
  <si>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</si>
  <si>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</si>
  <si>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</si>
  <si>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</si>
  <si>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</si>
  <si>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</si>
  <si>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</si>
  <si>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</si>
  <si>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</si>
  <si>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</si>
  <si>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</si>
  <si>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</si>
  <si>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</si>
  <si>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</si>
  <si>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</si>
  <si>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</si>
  <si>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</si>
  <si>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</si>
  <si>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</si>
  <si>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</si>
  <si>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</si>
  <si>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</si>
  <si>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</si>
  <si>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</si>
  <si>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</si>
  <si>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</si>
  <si>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</si>
  <si>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</si>
  <si>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</si>
  <si>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</si>
  <si>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</si>
  <si>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</si>
  <si>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</si>
  <si>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</si>
  <si>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</si>
  <si>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</si>
  <si>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</si>
  <si>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</si>
  <si>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</si>
  <si>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</si>
  <si>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</si>
  <si>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</si>
  <si>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</si>
  <si>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</si>
  <si>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</si>
  <si>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</si>
  <si>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</si>
  <si>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</si>
  <si>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</si>
  <si>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</si>
  <si>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</si>
  <si>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</si>
  <si>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</si>
  <si>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</si>
  <si>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</si>
  <si>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</si>
  <si>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</si>
  <si>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</si>
  <si>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</si>
  <si>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</si>
  <si>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</si>
  <si>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</si>
  <si>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</si>
  <si>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</si>
  <si>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</si>
  <si>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</si>
  <si>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</si>
  <si>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</si>
  <si>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</si>
  <si>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</si>
  <si>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</si>
  <si>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</si>
  <si>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</si>
  <si>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</si>
  <si>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</si>
  <si>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</si>
  <si>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</si>
  <si>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</si>
  <si>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</si>
  <si>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</si>
  <si>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</si>
  <si>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</si>
  <si>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</si>
  <si>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</si>
  <si>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</si>
  <si>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</si>
  <si>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</si>
  <si>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</si>
  <si>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</si>
  <si>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</si>
  <si>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</si>
  <si>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</si>
  <si>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</si>
  <si>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</si>
  <si>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</si>
  <si>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</si>
  <si>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</si>
  <si>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</si>
  <si>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</si>
  <si>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</si>
  <si>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</si>
  <si>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</si>
  <si>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</si>
  <si>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</si>
  <si>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</si>
  <si>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</si>
  <si>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</si>
  <si>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</si>
  <si>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</si>
  <si>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</si>
  <si>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</si>
  <si>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</si>
  <si>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</si>
  <si>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</si>
  <si>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</si>
  <si>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</si>
  <si>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</si>
  <si>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</si>
  <si>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</si>
  <si>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</si>
  <si>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</si>
  <si>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</si>
  <si>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</si>
  <si>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</si>
  <si>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</si>
  <si>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</si>
  <si>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</si>
  <si>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</si>
  <si>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</si>
  <si>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</si>
  <si>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</si>
  <si>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</si>
  <si>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</si>
  <si>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</si>
  <si>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</si>
  <si>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</si>
  <si>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</si>
  <si>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</si>
  <si>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</si>
  <si>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</si>
  <si>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</si>
  <si>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</si>
  <si>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</si>
  <si>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</si>
  <si>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</si>
  <si>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</si>
  <si>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</si>
  <si>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</si>
  <si>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</si>
  <si>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</si>
  <si>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</si>
  <si>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</si>
  <si>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</si>
  <si>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</si>
  <si>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</si>
  <si>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</si>
  <si>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</si>
  <si>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</si>
  <si>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</si>
  <si>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</si>
  <si>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</si>
  <si>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</si>
  <si>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</si>
  <si>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</si>
  <si>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</si>
  <si>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</si>
  <si>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</si>
  <si>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</si>
  <si>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</si>
  <si>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</si>
  <si>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</si>
  <si>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</si>
  <si>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</si>
  <si>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</si>
  <si>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</si>
  <si>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</si>
  <si>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</si>
  <si>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</si>
  <si>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</si>
  <si>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</si>
  <si>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</si>
  <si>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</si>
  <si>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</si>
  <si>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</si>
  <si>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</si>
  <si>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</si>
  <si>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</si>
  <si>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</si>
  <si>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</si>
  <si>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</si>
  <si>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</si>
  <si>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</si>
  <si>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</si>
  <si>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</si>
  <si>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</si>
  <si>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</si>
  <si>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</si>
  <si>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</si>
  <si>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</si>
  <si>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</si>
  <si>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</si>
  <si>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</si>
  <si>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</si>
  <si>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</si>
  <si>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</si>
  <si>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</si>
  <si>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</si>
  <si>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</si>
  <si>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</si>
  <si>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</si>
  <si>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</si>
  <si>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</si>
  <si>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</si>
  <si>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</si>
  <si>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</si>
  <si>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</si>
  <si>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</si>
  <si>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</si>
  <si>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</si>
  <si>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</si>
  <si>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</si>
  <si>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</si>
  <si>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</si>
  <si>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</si>
  <si>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</si>
  <si>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</si>
  <si>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</si>
  <si>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</si>
  <si>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</si>
  <si>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</si>
  <si>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</si>
  <si>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</si>
  <si>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</si>
  <si>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</si>
  <si>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</si>
  <si>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</si>
  <si>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</si>
  <si>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</si>
  <si>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</si>
  <si>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</si>
  <si>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</si>
  <si>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</si>
  <si>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</si>
  <si>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</si>
  <si>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</si>
  <si>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</si>
  <si>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</si>
  <si>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</si>
  <si>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</si>
  <si>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</si>
  <si>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</si>
  <si>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</si>
  <si>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</si>
  <si>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</si>
  <si>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</si>
  <si>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</si>
  <si>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</si>
  <si>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</si>
  <si>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</si>
  <si>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</si>
  <si>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</si>
  <si>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</si>
  <si>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</si>
  <si>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</si>
  <si>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</si>
  <si>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</si>
  <si>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</si>
  <si>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</si>
  <si>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</si>
  <si>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</si>
  <si>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</si>
  <si>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</si>
  <si>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</si>
  <si>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</si>
  <si>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</si>
  <si>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</si>
  <si>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</si>
  <si>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</si>
  <si>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</si>
  <si>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</si>
  <si>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</si>
  <si>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</si>
  <si>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</si>
  <si>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</si>
  <si>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</si>
  <si>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</si>
  <si>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</si>
  <si>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</si>
  <si>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</si>
  <si>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</si>
  <si>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</si>
  <si>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</si>
  <si>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</si>
  <si>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</si>
  <si>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</si>
  <si>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</si>
  <si>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</si>
  <si>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</si>
  <si>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</si>
  <si>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</si>
  <si>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</si>
  <si>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</si>
  <si>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</si>
  <si>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</si>
  <si>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</si>
  <si>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</si>
  <si>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</si>
  <si>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</si>
  <si>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</si>
  <si>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</si>
  <si>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</si>
  <si>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</si>
  <si>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</si>
  <si>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</si>
  <si>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</si>
  <si>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</si>
  <si>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</si>
  <si>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</si>
  <si>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</si>
  <si>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</si>
  <si>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</si>
  <si>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</si>
  <si>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</si>
  <si>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</si>
  <si>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</si>
  <si>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</si>
  <si>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</si>
  <si>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</si>
  <si>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</si>
  <si>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</si>
  <si>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</si>
  <si>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</si>
  <si>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</si>
  <si>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</si>
  <si>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</si>
  <si>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</si>
  <si>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</si>
  <si>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</si>
  <si>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</si>
  <si>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</si>
  <si>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</si>
  <si>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</si>
  <si>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</si>
  <si>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</si>
  <si>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</si>
  <si>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</si>
  <si>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</si>
  <si>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</si>
  <si>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</si>
  <si>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</si>
  <si>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</si>
  <si>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</si>
  <si>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</si>
  <si>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</si>
  <si>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</si>
  <si>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</si>
  <si>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</si>
  <si>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</si>
  <si>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</si>
  <si>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</si>
  <si>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</si>
  <si>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</si>
  <si>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</si>
  <si>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</si>
  <si>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</si>
  <si>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</si>
  <si>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</si>
  <si>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</si>
  <si>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</si>
  <si>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</si>
  <si>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</si>
  <si>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</si>
  <si>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</si>
  <si>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</si>
  <si>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</si>
  <si>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</si>
  <si>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</si>
  <si>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</si>
  <si>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</si>
  <si>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</si>
  <si>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</si>
  <si>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</si>
  <si>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</si>
  <si>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</si>
  <si>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</si>
  <si>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</si>
  <si>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</si>
  <si>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</si>
  <si>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</si>
  <si>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</si>
  <si>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</si>
  <si>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</si>
  <si>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</si>
  <si>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</si>
  <si>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</si>
  <si>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</si>
  <si>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</si>
  <si>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</si>
  <si>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</si>
  <si>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</si>
  <si>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</si>
  <si>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</si>
  <si>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</si>
  <si>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</si>
  <si>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</si>
  <si>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</si>
  <si>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</si>
  <si>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</si>
  <si>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</si>
  <si>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</si>
  <si>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</si>
  <si>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</si>
  <si>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</si>
  <si>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</si>
  <si>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</si>
  <si>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</si>
  <si>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</si>
  <si>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</si>
  <si>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</si>
  <si>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</si>
  <si>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</si>
  <si>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</si>
  <si>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</si>
  <si>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</si>
  <si>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</si>
  <si>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</si>
  <si>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</si>
  <si>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</si>
  <si>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</si>
  <si>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</si>
  <si>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</si>
  <si>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</si>
  <si>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</si>
  <si>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</si>
  <si>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</si>
  <si>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</si>
  <si>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</si>
  <si>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</si>
  <si>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</si>
  <si>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</si>
  <si>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</si>
  <si>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</si>
  <si>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</si>
  <si>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</si>
  <si>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</si>
  <si>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</si>
  <si>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</si>
  <si>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</si>
  <si>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</si>
  <si>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</si>
  <si>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</si>
  <si>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</si>
  <si>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</si>
  <si>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</si>
  <si>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</si>
  <si>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</si>
  <si>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</si>
  <si>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</si>
  <si>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</si>
  <si>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</si>
  <si>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</si>
  <si>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</si>
  <si>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</si>
  <si>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</si>
  <si>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</si>
  <si>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</si>
  <si>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</si>
  <si>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</si>
  <si>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</si>
  <si>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</si>
  <si>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</si>
  <si>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</si>
  <si>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</si>
  <si>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</si>
  <si>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</si>
  <si>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</si>
  <si>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</si>
  <si>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</si>
  <si>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</si>
  <si>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</si>
  <si>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</si>
  <si>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</si>
  <si>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</si>
  <si>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</si>
  <si>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</si>
  <si>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</si>
  <si>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</si>
  <si>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</si>
  <si>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</si>
  <si>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</si>
  <si>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</si>
  <si>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</si>
  <si>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</si>
  <si>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</si>
  <si>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</si>
  <si>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</si>
  <si>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</si>
  <si>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</si>
  <si>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</si>
  <si>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</si>
  <si>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</si>
  <si>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</si>
  <si>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</si>
  <si>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</si>
  <si>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</si>
  <si>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</si>
  <si>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</si>
  <si>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</si>
  <si>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</si>
  <si>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</si>
  <si>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</si>
  <si>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</si>
  <si>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</si>
  <si>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</si>
  <si>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</si>
  <si>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</si>
  <si>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</si>
  <si>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</si>
  <si>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</si>
  <si>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</si>
  <si>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</si>
  <si>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</si>
  <si>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</si>
  <si>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</si>
  <si>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</si>
  <si>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</si>
  <si>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</si>
  <si>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</si>
  <si>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</si>
  <si>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</si>
  <si>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</si>
  <si>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</si>
  <si>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</si>
  <si>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</si>
  <si>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</si>
  <si>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</si>
  <si>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</si>
  <si>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</si>
  <si>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</si>
  <si>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</si>
  <si>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</si>
  <si>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</si>
  <si>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</si>
  <si>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</si>
  <si>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</si>
  <si>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</si>
  <si>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</si>
  <si>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</si>
  <si>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</si>
  <si>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</si>
  <si>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</si>
  <si>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</si>
  <si>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</si>
  <si>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</si>
  <si>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</si>
  <si>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</si>
  <si>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</si>
  <si>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</si>
  <si>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</si>
  <si>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</si>
  <si>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</si>
  <si>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</si>
  <si>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</si>
  <si>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</si>
  <si>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</si>
  <si>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</si>
  <si>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</si>
  <si>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</si>
  <si>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</si>
  <si>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</si>
  <si>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</si>
  <si>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</si>
  <si>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</si>
  <si>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</si>
  <si>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</si>
  <si>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</si>
  <si>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</si>
  <si>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</si>
  <si>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</si>
  <si>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</si>
  <si>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</si>
  <si>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</si>
  <si>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</si>
  <si>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</si>
  <si>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</si>
  <si>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</si>
  <si>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</si>
  <si>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</si>
  <si>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</si>
  <si>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</si>
  <si>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</si>
  <si>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</si>
  <si>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</si>
  <si>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</si>
  <si>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</si>
  <si>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</si>
  <si>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</si>
  <si>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</si>
  <si>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</si>
  <si>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</si>
  <si>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</si>
  <si>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</si>
  <si>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</si>
  <si>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</si>
  <si>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</si>
  <si>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</si>
  <si>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</si>
  <si>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</si>
  <si>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</si>
  <si>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</si>
  <si>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</si>
  <si>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</si>
  <si>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</si>
  <si>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</si>
  <si>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</si>
  <si>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</si>
  <si>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</si>
  <si>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</si>
  <si>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</si>
  <si>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</si>
  <si>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</si>
  <si>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</si>
  <si>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</si>
  <si>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</si>
  <si>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</si>
  <si>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</si>
  <si>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</si>
  <si>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</si>
  <si>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</si>
  <si>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</si>
  <si>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</si>
  <si>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</si>
  <si>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</si>
  <si>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</si>
  <si>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</si>
  <si>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</si>
  <si>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</si>
  <si>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</si>
  <si>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</si>
  <si>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</si>
  <si>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</si>
  <si>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</si>
  <si>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</si>
  <si>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</si>
  <si>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</si>
  <si>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</si>
  <si>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</si>
  <si>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</si>
  <si>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</si>
  <si>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</si>
  <si>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</si>
  <si>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</si>
  <si>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</si>
  <si>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</si>
  <si>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</si>
  <si>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</si>
  <si>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</si>
  <si>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</si>
  <si>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</si>
  <si>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</si>
  <si>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</si>
  <si>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</si>
  <si>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</si>
  <si>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</si>
  <si>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</si>
  <si>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</si>
  <si>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</si>
  <si>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</si>
  <si>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</si>
  <si>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</si>
  <si>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</si>
  <si>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</si>
  <si>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</si>
  <si>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</si>
  <si>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</si>
  <si>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</si>
  <si>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</si>
  <si>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</si>
  <si>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</si>
  <si>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</si>
  <si>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</si>
  <si>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</si>
  <si>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</si>
  <si>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</si>
  <si>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</si>
  <si>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</si>
  <si>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</si>
  <si>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</si>
  <si>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</si>
  <si>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</si>
  <si>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</si>
  <si>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</si>
  <si>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</si>
  <si>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</si>
  <si>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</si>
  <si>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</si>
  <si>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</si>
  <si>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</si>
  <si>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</si>
  <si>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</si>
  <si>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</si>
  <si>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</si>
  <si>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</si>
  <si>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</si>
  <si>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</si>
  <si>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</si>
  <si>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</si>
  <si>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</si>
  <si>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</si>
  <si>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</si>
  <si>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</si>
  <si>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</si>
  <si>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</si>
  <si>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</si>
  <si>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</si>
  <si>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</si>
  <si>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</si>
  <si>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</si>
  <si>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</si>
  <si>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</si>
  <si>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</si>
  <si>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</si>
  <si>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</si>
  <si>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</si>
  <si>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</si>
  <si>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</si>
  <si>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</si>
  <si>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</si>
  <si>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</si>
  <si>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</si>
  <si>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</si>
  <si>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</si>
  <si>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</si>
  <si>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</si>
  <si>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</si>
  <si>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</si>
  <si>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</si>
  <si>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</si>
  <si>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</si>
  <si>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</si>
  <si>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</si>
  <si>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</si>
  <si>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</si>
  <si>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</si>
  <si>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</si>
  <si>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</si>
  <si>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</si>
  <si>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</si>
  <si>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</si>
  <si>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</si>
  <si>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</si>
  <si>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</si>
  <si>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</si>
  <si>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</si>
  <si>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</si>
  <si>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</si>
  <si>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</si>
  <si>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</si>
  <si>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</si>
  <si>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</si>
  <si>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</si>
  <si>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</si>
  <si>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</si>
  <si>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</si>
  <si>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</si>
  <si>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</si>
  <si>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</si>
  <si>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</si>
  <si>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</si>
  <si>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</si>
  <si>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</si>
  <si>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</si>
  <si>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</si>
  <si>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</si>
  <si>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</si>
  <si>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</si>
  <si>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</si>
  <si>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</si>
  <si>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</si>
  <si>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</si>
  <si>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</si>
  <si>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</si>
  <si>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</si>
  <si>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</si>
  <si>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</si>
  <si>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</si>
  <si>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</si>
  <si>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</si>
  <si>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</si>
  <si>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</si>
  <si>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</si>
  <si>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</si>
  <si>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</si>
  <si>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</si>
  <si>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</si>
  <si>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</si>
  <si>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</si>
  <si>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</si>
  <si>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</si>
  <si>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</si>
  <si>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</si>
  <si>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</si>
  <si>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</si>
  <si>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</si>
  <si>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</si>
  <si>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</si>
  <si>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</si>
  <si>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</si>
  <si>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</si>
  <si>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</si>
  <si>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</si>
  <si>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</si>
  <si>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</si>
  <si>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</si>
  <si>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</si>
  <si>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</si>
  <si>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</si>
  <si>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</si>
  <si>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</si>
  <si>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</si>
  <si>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</si>
  <si>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</si>
  <si>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</si>
  <si>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</si>
  <si>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</si>
  <si>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</si>
  <si>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</si>
  <si>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</si>
  <si>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</si>
  <si>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</si>
  <si>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</si>
  <si>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</si>
  <si>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</si>
  <si>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</si>
  <si>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</si>
  <si>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</si>
  <si>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</si>
  <si>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</si>
  <si>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</si>
  <si>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</si>
  <si>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</si>
  <si>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</si>
  <si>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</si>
  <si>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</si>
  <si>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</si>
  <si>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</si>
  <si>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</si>
  <si>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</si>
  <si>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</si>
  <si>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</si>
  <si>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</si>
  <si>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</si>
  <si>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</si>
  <si>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</si>
  <si>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</si>
  <si>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</si>
  <si>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</si>
  <si>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</si>
  <si>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</si>
  <si>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</si>
  <si>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</si>
  <si>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</si>
  <si>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</si>
  <si>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</si>
  <si>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</si>
  <si>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</si>
  <si>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</si>
  <si>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</si>
  <si>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</si>
  <si>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</si>
  <si>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</si>
  <si>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</si>
  <si>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</si>
  <si>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</si>
  <si>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</si>
  <si>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</si>
  <si>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</si>
  <si>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</si>
  <si>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</si>
  <si>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</si>
  <si>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</si>
  <si>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</si>
  <si>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</si>
  <si>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</si>
  <si>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</si>
  <si>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</si>
  <si>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</si>
  <si>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</si>
  <si>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</si>
  <si>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</si>
  <si>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</si>
  <si>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</si>
  <si>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</si>
  <si>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</si>
  <si>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</si>
  <si>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</si>
  <si>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</si>
  <si>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</si>
  <si>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</si>
  <si>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</si>
  <si>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</si>
  <si>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</si>
  <si>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</si>
  <si>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</si>
  <si>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</si>
  <si>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</si>
  <si>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</si>
  <si>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</si>
  <si>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</si>
  <si>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</si>
  <si>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</si>
  <si>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</si>
  <si>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</si>
  <si>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</si>
  <si>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</si>
  <si>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</si>
  <si>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</si>
  <si>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</si>
  <si>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</si>
  <si>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</si>
  <si>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</si>
  <si>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</si>
  <si>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</si>
  <si>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</si>
  <si>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</si>
  <si>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</si>
  <si>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</si>
  <si>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</si>
  <si>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</si>
  <si>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</si>
  <si>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</si>
  <si>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</si>
  <si>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</si>
  <si>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</si>
  <si>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</si>
  <si>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</si>
  <si>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</si>
  <si>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</si>
  <si>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</si>
  <si>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</si>
  <si>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</si>
  <si>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</si>
  <si>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</si>
  <si>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</si>
  <si>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</si>
  <si>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</si>
  <si>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</si>
  <si>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</si>
  <si>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</si>
  <si>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</si>
  <si>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</si>
  <si>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</si>
  <si>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</si>
  <si>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</si>
  <si>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</si>
  <si>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</si>
  <si>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</si>
  <si>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</si>
  <si>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</si>
  <si>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</si>
  <si>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</si>
  <si>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</si>
  <si>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</si>
  <si>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</si>
  <si>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</si>
  <si>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</si>
  <si>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</si>
  <si>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</si>
  <si>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</si>
  <si>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</si>
  <si>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</si>
  <si>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</si>
  <si>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</si>
  <si>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</si>
  <si>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</si>
  <si>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</si>
  <si>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</si>
  <si>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</si>
  <si>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</si>
  <si>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</si>
  <si>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</si>
  <si>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</si>
  <si>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</si>
  <si>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</si>
  <si>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</si>
  <si>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</si>
  <si>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</si>
  <si>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</si>
  <si>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</si>
  <si>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</si>
  <si>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</si>
  <si>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</si>
  <si>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</si>
  <si>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</si>
  <si>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</si>
  <si>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</si>
  <si>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</si>
  <si>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</si>
  <si>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</si>
  <si>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</si>
  <si>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</si>
  <si>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</si>
  <si>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</si>
  <si>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</si>
  <si>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</si>
  <si>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</si>
  <si>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</si>
  <si>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</si>
  <si>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</si>
  <si>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</si>
  <si>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</si>
  <si>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</si>
  <si>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</si>
  <si>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</si>
  <si>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</si>
  <si>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</si>
  <si>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</si>
  <si>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</si>
  <si>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</si>
  <si>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</si>
  <si>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</si>
  <si>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</si>
  <si>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</si>
  <si>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</si>
  <si>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</si>
  <si>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</si>
  <si>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</si>
  <si>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</si>
  <si>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</si>
  <si>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</si>
  <si>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</si>
  <si>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</si>
  <si>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</si>
  <si>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</si>
  <si>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</si>
  <si>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</si>
  <si>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</si>
  <si>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</si>
  <si>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</si>
  <si>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</si>
  <si>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</si>
  <si>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</si>
  <si>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</si>
  <si>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</si>
  <si>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</si>
  <si>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</si>
  <si>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</si>
  <si>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</si>
  <si>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</si>
  <si>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</si>
  <si>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</si>
  <si>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</si>
  <si>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</si>
  <si>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</si>
  <si>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</si>
  <si>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</si>
  <si>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</si>
  <si>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</si>
  <si>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</si>
  <si>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</si>
  <si>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</si>
  <si>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</si>
  <si>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</si>
  <si>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</si>
  <si>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</si>
  <si>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</si>
  <si>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</si>
  <si>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</si>
  <si>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</si>
  <si>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</si>
  <si>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</si>
  <si>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</si>
  <si>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</si>
  <si>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</si>
  <si>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</si>
  <si>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</si>
  <si>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</si>
  <si>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</si>
  <si>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</si>
  <si>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</si>
  <si>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</si>
  <si>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</si>
  <si>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</si>
  <si>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</si>
  <si>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</si>
  <si>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</si>
  <si>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</si>
  <si>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</si>
  <si>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</si>
  <si>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</si>
  <si>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</si>
  <si>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</si>
  <si>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</si>
  <si>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</si>
  <si>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</si>
  <si>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</si>
  <si>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</si>
  <si>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</si>
  <si>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</si>
  <si>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</si>
  <si>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</si>
  <si>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</si>
  <si>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</si>
  <si>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</si>
  <si>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</si>
  <si>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</si>
  <si>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</si>
  <si>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</si>
  <si>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</si>
  <si>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</si>
  <si>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</si>
  <si>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</si>
  <si>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</si>
  <si>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</si>
  <si>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</si>
  <si>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</si>
  <si>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</si>
  <si>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</si>
  <si>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</si>
  <si>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</si>
  <si>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</si>
  <si>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</si>
  <si>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</si>
  <si>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</si>
  <si>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</si>
  <si>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</si>
  <si>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</si>
  <si>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</si>
  <si>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</si>
  <si>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</si>
  <si>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</si>
  <si>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</si>
  <si>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</si>
  <si>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</si>
  <si>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</si>
  <si>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</si>
  <si>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</si>
  <si>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</si>
  <si>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</si>
  <si>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</si>
  <si>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</si>
  <si>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</si>
  <si>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</si>
  <si>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</si>
  <si>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</si>
  <si>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</si>
  <si>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</si>
  <si>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</si>
  <si>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</si>
  <si>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</si>
  <si>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</si>
  <si>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</si>
  <si>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</si>
  <si>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</si>
  <si>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</si>
  <si>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</si>
  <si>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</si>
  <si>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</si>
  <si>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</si>
  <si>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</si>
  <si>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</si>
  <si>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</si>
  <si>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</si>
  <si>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</si>
  <si>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</si>
  <si>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</si>
  <si>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</si>
  <si>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</si>
  <si>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</si>
  <si>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</si>
  <si>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</si>
  <si>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</si>
  <si>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</si>
  <si>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</si>
  <si>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</si>
  <si>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</si>
  <si>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</si>
  <si>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</si>
  <si>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</si>
  <si>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</si>
  <si>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</si>
  <si>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</si>
  <si>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</si>
  <si>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</si>
  <si>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</si>
  <si>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</si>
  <si>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</si>
  <si>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</si>
  <si>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</si>
  <si>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</si>
  <si>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</si>
  <si>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</si>
  <si>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</si>
  <si>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</si>
  <si>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</si>
  <si>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</si>
  <si>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</si>
  <si>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</si>
  <si>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</si>
  <si>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</si>
  <si>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</si>
  <si>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</si>
  <si>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</si>
  <si>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</si>
  <si>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</si>
  <si>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</si>
  <si>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</si>
  <si>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</si>
  <si>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</si>
  <si>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</si>
  <si>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</si>
  <si>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</si>
  <si>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</si>
  <si>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</si>
  <si>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</si>
  <si>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</si>
  <si>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</si>
  <si>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</si>
  <si>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</si>
  <si>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</si>
  <si>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</si>
  <si>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</si>
  <si>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</si>
  <si>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</si>
  <si>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</si>
  <si>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</si>
  <si>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</si>
  <si>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</si>
  <si>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</si>
  <si>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</si>
  <si>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</si>
  <si>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</si>
  <si>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</si>
  <si>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</si>
  <si>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</si>
  <si>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</si>
  <si>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</si>
  <si>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</si>
  <si>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</si>
  <si>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</si>
  <si>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</si>
  <si>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</si>
  <si>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</si>
  <si>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</si>
  <si>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</si>
  <si>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</si>
  <si>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</si>
  <si>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</si>
  <si>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</si>
  <si>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</si>
  <si>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</si>
  <si>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</si>
  <si>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</si>
  <si>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</si>
  <si>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</si>
  <si>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</si>
  <si>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</si>
  <si>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</si>
  <si>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</si>
  <si>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</si>
  <si>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</si>
  <si>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</si>
  <si>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</si>
  <si>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</si>
  <si>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</si>
  <si>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</si>
  <si>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</si>
  <si>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</si>
  <si>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</si>
  <si>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</si>
  <si>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</si>
  <si>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</si>
  <si>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</si>
  <si>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</si>
  <si>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</si>
  <si>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</si>
  <si>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</si>
  <si>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</si>
  <si>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</si>
  <si>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</si>
  <si>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</si>
  <si>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</si>
  <si>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</si>
  <si>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</si>
  <si>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</si>
  <si>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</si>
  <si>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</si>
  <si>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</si>
  <si>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</si>
  <si>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</si>
  <si>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</si>
  <si>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</si>
  <si>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</si>
  <si>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</si>
  <si>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</si>
  <si>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</si>
  <si>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</si>
  <si>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</si>
  <si>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</si>
  <si>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</si>
  <si>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</si>
  <si>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</si>
  <si>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</si>
  <si>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</si>
  <si>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</si>
  <si>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</si>
  <si>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</si>
  <si>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</si>
  <si>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</si>
  <si>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</si>
  <si>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</si>
  <si>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</si>
  <si>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</si>
  <si>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</si>
  <si>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</si>
  <si>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</si>
  <si>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</si>
  <si>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</si>
  <si>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</si>
  <si>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</si>
  <si>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</si>
  <si>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</si>
  <si>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</si>
  <si>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</si>
  <si>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</si>
  <si>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</si>
  <si>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</si>
  <si>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</si>
  <si>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</si>
  <si>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</si>
  <si>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</si>
  <si>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</si>
  <si>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</si>
  <si>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</si>
  <si>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</si>
  <si>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</si>
  <si>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</si>
  <si>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</si>
  <si>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</si>
  <si>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</si>
  <si>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</si>
  <si>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</si>
  <si>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</si>
  <si>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</si>
  <si>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</si>
  <si>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</si>
  <si>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</si>
  <si>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</si>
  <si>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</si>
  <si>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</si>
  <si>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</si>
  <si>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</si>
  <si>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</si>
  <si>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</si>
  <si>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</si>
  <si>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</si>
  <si>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</si>
  <si>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</si>
  <si>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</si>
  <si>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</si>
  <si>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</si>
  <si>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</si>
  <si>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</si>
  <si>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</si>
  <si>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</si>
  <si>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</si>
  <si>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</si>
  <si>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</si>
  <si>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</si>
  <si>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</si>
  <si>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</si>
  <si>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</si>
  <si>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</si>
  <si>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</si>
  <si>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</si>
  <si>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</si>
  <si>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</si>
  <si>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</si>
  <si>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</si>
  <si>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</si>
  <si>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</si>
  <si>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</si>
  <si>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</si>
  <si>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</si>
  <si>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</si>
  <si>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</si>
  <si>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</si>
  <si>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</si>
  <si>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</si>
  <si>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</si>
  <si>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</si>
  <si>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</si>
  <si>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</si>
  <si>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</si>
  <si>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</si>
  <si>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</si>
  <si>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</si>
  <si>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</si>
  <si>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</si>
  <si>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</si>
  <si>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</si>
  <si>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</si>
  <si>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</si>
  <si>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</si>
  <si>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</si>
  <si>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</si>
  <si>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</si>
  <si>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</si>
  <si>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</si>
  <si>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</si>
  <si>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</si>
  <si>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</si>
  <si>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</si>
  <si>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</si>
  <si>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</si>
  <si>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</si>
  <si>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</si>
  <si>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</si>
  <si>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</si>
  <si>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</si>
  <si>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</si>
  <si>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</si>
  <si>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</si>
  <si>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</si>
  <si>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</si>
  <si>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</si>
  <si>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</si>
  <si>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</si>
  <si>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</si>
  <si>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</si>
  <si>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</si>
  <si>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</si>
  <si>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</si>
  <si>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</si>
  <si>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</si>
  <si>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</si>
  <si>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</si>
  <si>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</si>
  <si>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</si>
  <si>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</si>
  <si>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</si>
  <si>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</si>
  <si>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</si>
  <si>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</si>
  <si>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</si>
  <si>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</si>
  <si>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</si>
  <si>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</si>
  <si>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</si>
  <si>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</si>
  <si>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</si>
  <si>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</si>
  <si>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</si>
  <si>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</si>
  <si>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</si>
  <si>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</si>
  <si>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</si>
  <si>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</si>
  <si>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</si>
  <si>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</si>
  <si>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</si>
  <si>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</si>
  <si>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</si>
  <si>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</si>
  <si>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</si>
  <si>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</si>
  <si>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</si>
  <si>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</si>
  <si>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</si>
  <si>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</si>
  <si>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</si>
  <si>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</si>
  <si>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</si>
  <si>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</si>
  <si>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</si>
  <si>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</si>
  <si>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</si>
  <si>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</si>
  <si>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</si>
  <si>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</si>
  <si>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</si>
  <si>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</si>
  <si>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</si>
  <si>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</si>
  <si>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</si>
  <si>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</si>
  <si>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</si>
  <si>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</si>
  <si>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</si>
  <si>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</si>
  <si>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</si>
  <si>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</si>
  <si>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</si>
  <si>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</si>
  <si>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</si>
  <si>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</si>
  <si>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</si>
  <si>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</si>
  <si>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</si>
  <si>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</si>
  <si>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</si>
  <si>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</si>
  <si>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</si>
  <si>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</si>
  <si>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</si>
  <si>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</si>
  <si>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</si>
  <si>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</si>
  <si>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</si>
  <si>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</si>
  <si>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</si>
  <si>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</si>
  <si>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</si>
  <si>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</si>
  <si>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</si>
  <si>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</si>
  <si>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</si>
  <si>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</si>
  <si>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</si>
  <si>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</si>
  <si>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</si>
  <si>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</si>
  <si>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</si>
  <si>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</si>
  <si>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</si>
  <si>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</si>
  <si>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</si>
  <si>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</si>
  <si>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</si>
  <si>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</si>
  <si>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</si>
  <si>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</si>
  <si>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</si>
  <si>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</si>
  <si>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</si>
  <si>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</si>
  <si>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</si>
  <si>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</si>
  <si>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</si>
  <si>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</si>
  <si>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</si>
  <si>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</si>
  <si>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</si>
  <si>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</si>
  <si>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</si>
  <si>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</si>
  <si>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</si>
  <si>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</si>
  <si>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</si>
  <si>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</si>
  <si>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</si>
  <si>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</si>
  <si>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</si>
  <si>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</si>
  <si>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</si>
  <si>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</si>
  <si>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</si>
  <si>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</si>
  <si>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</si>
  <si>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</si>
  <si>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</si>
  <si>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</si>
  <si>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</si>
  <si>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</si>
  <si>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</si>
  <si>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</si>
  <si>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</si>
  <si>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</si>
  <si>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</si>
  <si>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</si>
  <si>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</si>
  <si>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</si>
  <si>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</si>
  <si>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</si>
  <si>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</si>
  <si>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</si>
  <si>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</si>
  <si>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</si>
  <si>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</si>
  <si>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</si>
  <si>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</si>
  <si>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</si>
  <si>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</si>
  <si>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</si>
  <si>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</si>
  <si>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</si>
  <si>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</si>
  <si>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</si>
  <si>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</si>
  <si>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</si>
  <si>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</si>
  <si>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</si>
  <si>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</si>
  <si>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</si>
  <si>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</si>
  <si>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</si>
  <si>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</si>
  <si>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</si>
  <si>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</si>
  <si>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</si>
  <si>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</si>
  <si>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</si>
  <si>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</si>
  <si>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</si>
  <si>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</si>
  <si>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</si>
  <si>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</si>
  <si>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</si>
  <si>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</si>
  <si>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</si>
  <si>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</si>
  <si>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</si>
  <si>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</si>
  <si>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</si>
  <si>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</si>
  <si>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</si>
  <si>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</si>
  <si>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</si>
  <si>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</si>
  <si>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</si>
  <si>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</si>
  <si>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</si>
  <si>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</si>
  <si>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</si>
  <si>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</si>
  <si>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</si>
  <si>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</si>
  <si>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</si>
  <si>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</si>
  <si>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</si>
  <si>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</si>
  <si>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</si>
  <si>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</si>
  <si>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</si>
  <si>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</si>
  <si>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</si>
  <si>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</si>
  <si>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</si>
  <si>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</si>
  <si>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</si>
  <si>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</si>
  <si>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</si>
  <si>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</si>
  <si>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</si>
  <si>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</si>
  <si>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</si>
  <si>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</si>
  <si>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</si>
  <si>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</si>
  <si>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</si>
  <si>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</si>
  <si>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</si>
  <si>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</si>
  <si>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</si>
  <si>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</si>
  <si>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</si>
  <si>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</si>
  <si>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</si>
  <si>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</si>
  <si>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</si>
  <si>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</si>
  <si>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</si>
  <si>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</si>
  <si>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</si>
  <si>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</si>
  <si>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</si>
  <si>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</si>
  <si>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</si>
  <si>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</si>
  <si>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</si>
  <si>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</si>
  <si>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</si>
  <si>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</si>
  <si>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</si>
  <si>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</si>
  <si>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</si>
  <si>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</si>
  <si>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</si>
  <si>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</si>
  <si>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</si>
  <si>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</si>
  <si>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</si>
  <si>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</si>
  <si>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</si>
  <si>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</si>
  <si>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</si>
  <si>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</si>
  <si>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</si>
  <si>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</si>
  <si>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</si>
  <si>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</si>
  <si>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</si>
  <si>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</si>
  <si>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</si>
  <si>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</si>
  <si>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</si>
  <si>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</si>
  <si>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</si>
  <si>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</si>
  <si>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</si>
  <si>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</si>
  <si>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</si>
  <si>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</si>
  <si>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</si>
  <si>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</si>
  <si>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</si>
  <si>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</si>
  <si>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</si>
  <si>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</si>
  <si>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</si>
  <si>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</si>
  <si>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</si>
  <si>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</si>
  <si>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</si>
  <si>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</si>
  <si>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</si>
  <si>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</si>
  <si>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</si>
  <si>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</si>
  <si>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</si>
  <si>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</si>
  <si>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</si>
  <si>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</si>
  <si>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</si>
  <si>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</si>
  <si>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</si>
  <si>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</si>
  <si>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</si>
  <si>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</si>
  <si>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</si>
  <si>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</si>
  <si>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</si>
  <si>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</si>
  <si>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</si>
  <si>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</si>
  <si>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</si>
  <si>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</si>
  <si>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</si>
  <si>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</si>
  <si>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</si>
  <si>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</si>
  <si>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</si>
  <si>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</si>
  <si>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</si>
  <si>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</si>
  <si>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</si>
  <si>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</si>
  <si>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</si>
  <si>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</si>
  <si>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</si>
  <si>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</si>
  <si>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</si>
  <si>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</si>
  <si>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</si>
  <si>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</si>
  <si>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</si>
  <si>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</si>
  <si>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</si>
  <si>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</si>
  <si>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</si>
  <si>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</si>
  <si>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</si>
  <si>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</si>
  <si>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</si>
  <si>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</si>
  <si>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</si>
  <si>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</si>
  <si>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</si>
  <si>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</si>
  <si>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</si>
  <si>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</si>
  <si>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</si>
  <si>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</si>
  <si>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</si>
  <si>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</si>
  <si>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</si>
  <si>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</si>
  <si>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</si>
  <si>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</si>
  <si>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</si>
  <si>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</si>
  <si>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</si>
  <si>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</si>
  <si>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</si>
  <si>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</si>
  <si>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</si>
  <si>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</si>
  <si>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</si>
  <si>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</si>
  <si>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</si>
  <si>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</si>
  <si>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</si>
  <si>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</si>
  <si>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</si>
  <si>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</si>
  <si>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</si>
  <si>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</si>
  <si>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</si>
  <si>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</si>
  <si>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</si>
  <si>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</si>
  <si>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</si>
  <si>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</si>
  <si>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</si>
  <si>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</si>
  <si>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</si>
  <si>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</si>
  <si>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</si>
  <si>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</si>
  <si>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</si>
  <si>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</si>
  <si>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</si>
  <si>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</si>
  <si>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</si>
  <si>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</si>
  <si>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</si>
  <si>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</si>
  <si>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</si>
  <si>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</si>
  <si>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</si>
  <si>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</si>
  <si>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</si>
  <si>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</si>
  <si>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</si>
  <si>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</si>
  <si>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</si>
  <si>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</si>
  <si>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</si>
  <si>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</si>
  <si>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</si>
  <si>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</si>
  <si>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</si>
  <si>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</si>
  <si>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</si>
  <si>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</si>
  <si>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</si>
  <si>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</si>
  <si>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</si>
  <si>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</si>
  <si>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</si>
  <si>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</si>
  <si>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</si>
  <si>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</si>
  <si>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</si>
  <si>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</si>
  <si>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</si>
  <si>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</si>
  <si>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</si>
  <si>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</si>
  <si>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</si>
  <si>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</si>
  <si>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</si>
  <si>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</si>
  <si>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</si>
  <si>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</si>
  <si>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</si>
  <si>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</si>
  <si>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</si>
  <si>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</si>
  <si>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</si>
  <si>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</si>
  <si>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</si>
  <si>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</si>
  <si>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</si>
  <si>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</si>
  <si>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</si>
  <si>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</si>
  <si>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</si>
  <si>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</si>
  <si>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</si>
  <si>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</si>
  <si>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</si>
  <si>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</si>
  <si>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</si>
  <si>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</si>
  <si>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</si>
  <si>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</si>
  <si>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</si>
  <si>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</si>
  <si>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</si>
  <si>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</si>
  <si>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</si>
  <si>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</si>
  <si>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</si>
  <si>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</si>
  <si>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</si>
  <si>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</si>
  <si>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</si>
  <si>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</si>
  <si>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</si>
  <si>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</si>
  <si>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</si>
  <si>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</si>
  <si>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</si>
  <si>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</si>
  <si>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</si>
  <si>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</si>
  <si>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</si>
  <si>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</si>
  <si>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</si>
  <si>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</si>
  <si>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</si>
  <si>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</si>
  <si>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</si>
  <si>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</si>
  <si>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</si>
  <si>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</si>
  <si>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</si>
  <si>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</si>
  <si>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</si>
  <si>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</si>
  <si>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</si>
  <si>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</si>
  <si>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</si>
  <si>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</si>
  <si>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</si>
  <si>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</si>
  <si>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</si>
  <si>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</si>
  <si>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</si>
  <si>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</si>
  <si>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</si>
  <si>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</si>
  <si>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</si>
  <si>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</si>
  <si>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</si>
  <si>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</si>
  <si>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</si>
  <si>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</si>
  <si>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</si>
  <si>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</si>
  <si>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</si>
  <si>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</si>
  <si>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</si>
  <si>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</si>
  <si>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</si>
  <si>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</si>
  <si>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</si>
  <si>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</si>
  <si>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</si>
  <si>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</si>
  <si>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</si>
  <si>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</si>
  <si>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</si>
  <si>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</si>
  <si>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</si>
  <si>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</si>
  <si>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</si>
  <si>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</si>
  <si>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</si>
  <si>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</si>
  <si>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</si>
  <si>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</si>
  <si>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</si>
  <si>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</si>
  <si>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</si>
  <si>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</si>
  <si>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</si>
  <si>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</si>
  <si>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</si>
  <si>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</si>
  <si>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</si>
  <si>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</si>
  <si>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</si>
  <si>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</si>
  <si>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</si>
  <si>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</si>
  <si>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</si>
  <si>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</si>
  <si>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</si>
  <si>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</si>
  <si>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</si>
  <si>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</si>
  <si>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</si>
  <si>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</si>
  <si>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</si>
  <si>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</si>
  <si>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</si>
  <si>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</si>
  <si>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</si>
  <si>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</si>
  <si>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</si>
  <si>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</si>
  <si>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</si>
  <si>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</si>
  <si>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</si>
  <si>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</si>
  <si>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</si>
  <si>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</si>
  <si>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</si>
  <si>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</si>
  <si>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</si>
  <si>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</si>
  <si>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</si>
  <si>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</si>
  <si>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</si>
  <si>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</si>
  <si>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</si>
  <si>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</si>
  <si>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</si>
  <si>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</si>
  <si>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</si>
  <si>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</si>
  <si>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</si>
  <si>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</si>
  <si>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</si>
  <si>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</si>
  <si>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</si>
  <si>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</si>
  <si>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</si>
  <si>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</si>
  <si>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</si>
  <si>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</si>
  <si>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</si>
  <si>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</si>
  <si>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</si>
  <si>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</si>
  <si>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</si>
  <si>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</si>
  <si>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</si>
  <si>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</si>
  <si>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</si>
  <si>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</si>
  <si>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</si>
  <si>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</si>
  <si>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</si>
  <si>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</si>
  <si>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</si>
  <si>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</si>
  <si>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</si>
  <si>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</si>
  <si>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</si>
  <si>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</si>
  <si>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</si>
  <si>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</si>
  <si>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</si>
  <si>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</si>
  <si>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</si>
  <si>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</si>
  <si>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</si>
  <si>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</si>
  <si>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</si>
  <si>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</si>
  <si>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</si>
  <si>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</si>
  <si>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</si>
  <si>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</si>
  <si>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</si>
  <si>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</si>
  <si>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</si>
  <si>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</si>
  <si>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</si>
  <si>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</si>
  <si>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</si>
  <si>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</si>
  <si>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</si>
  <si>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</si>
  <si>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</si>
  <si>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</si>
  <si>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</si>
  <si>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</si>
  <si>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</si>
  <si>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</si>
  <si>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</si>
  <si>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</si>
  <si>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</si>
  <si>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</si>
  <si>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</si>
  <si>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</si>
  <si>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</si>
  <si>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</si>
  <si>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</si>
  <si>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</si>
  <si>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</si>
  <si>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</si>
  <si>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</si>
  <si>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</si>
  <si>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</si>
  <si>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</si>
  <si>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</si>
  <si>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</si>
  <si>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</si>
  <si>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</si>
  <si>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</si>
  <si>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</si>
  <si>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</si>
  <si>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</si>
  <si>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</si>
  <si>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</si>
  <si>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</si>
  <si>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</si>
  <si>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</si>
  <si>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</si>
  <si>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</si>
  <si>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</si>
  <si>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</si>
  <si>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</si>
  <si>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</si>
  <si>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</si>
  <si>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</si>
  <si>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</si>
  <si>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</si>
  <si>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</si>
  <si>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</si>
  <si>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</si>
  <si>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</si>
  <si>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</si>
  <si>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</si>
  <si>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</si>
  <si>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</si>
  <si>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</si>
  <si>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</si>
  <si>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</si>
  <si>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</si>
  <si>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</si>
  <si>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</si>
  <si>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</si>
  <si>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</si>
  <si>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</si>
  <si>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</si>
  <si>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</si>
  <si>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</si>
  <si>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</si>
  <si>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</si>
  <si>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</si>
  <si>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</si>
  <si>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</si>
  <si>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</si>
  <si>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</si>
  <si>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</si>
  <si>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</si>
  <si>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</si>
  <si>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</si>
  <si>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</si>
  <si>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</si>
  <si>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</si>
  <si>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</si>
  <si>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</si>
  <si>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</si>
  <si>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</si>
  <si>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</si>
  <si>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</si>
  <si>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</si>
  <si>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</si>
  <si>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</si>
  <si>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</si>
  <si>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</si>
  <si>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</si>
  <si>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</si>
  <si>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</si>
  <si>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</si>
  <si>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</si>
  <si>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</si>
  <si>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</si>
  <si>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</si>
  <si>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</si>
  <si>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</si>
  <si>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</si>
  <si>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</si>
  <si>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</si>
  <si>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</si>
  <si>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</si>
  <si>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</si>
  <si>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</si>
  <si>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</si>
  <si>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</si>
  <si>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</si>
  <si>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</si>
  <si>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</si>
  <si>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</si>
  <si>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</si>
  <si>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</si>
  <si>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</si>
  <si>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</si>
  <si>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</si>
  <si>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</si>
  <si>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</si>
  <si>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</si>
  <si>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</si>
  <si>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</si>
  <si>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</si>
  <si>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</si>
  <si>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</si>
  <si>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</si>
  <si>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</si>
  <si>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</si>
  <si>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</si>
  <si>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</si>
  <si>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</si>
  <si>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</si>
  <si>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</si>
  <si>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</si>
  <si>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</si>
  <si>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</si>
  <si>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</si>
  <si>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</si>
  <si>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</si>
  <si>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</si>
  <si>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</si>
  <si>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</si>
  <si>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</si>
  <si>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</si>
  <si>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</si>
  <si>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</si>
  <si>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</si>
  <si>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</si>
  <si>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</si>
  <si>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</si>
  <si>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</si>
  <si>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</si>
  <si>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</si>
  <si>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</si>
  <si>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</si>
  <si>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</si>
  <si>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</si>
  <si>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</si>
  <si>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</si>
  <si>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</si>
  <si>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</si>
  <si>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</si>
  <si>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</si>
  <si>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</si>
  <si>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</si>
  <si>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</si>
  <si>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</si>
  <si>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</si>
  <si>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</si>
  <si>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</si>
  <si>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</si>
  <si>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</si>
  <si>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</si>
  <si>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</si>
  <si>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</si>
  <si>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</si>
  <si>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</si>
  <si>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</si>
  <si>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</si>
  <si>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</si>
  <si>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</si>
  <si>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</si>
  <si>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</si>
  <si>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</si>
  <si>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</si>
  <si>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</si>
  <si>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</si>
  <si>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</si>
  <si>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</si>
  <si>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</si>
  <si>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</si>
  <si>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</si>
  <si>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</si>
  <si>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</si>
  <si>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</si>
  <si>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</si>
  <si>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</si>
  <si>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</si>
  <si>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</si>
  <si>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</si>
  <si>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</si>
  <si>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</si>
  <si>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</si>
  <si>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</si>
  <si>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</si>
  <si>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</si>
  <si>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</si>
  <si>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</si>
  <si>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</si>
  <si>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</si>
  <si>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</si>
  <si>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</si>
  <si>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</si>
  <si>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</si>
  <si>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</si>
  <si>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</si>
  <si>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</si>
  <si>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</si>
  <si>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</si>
  <si>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</si>
  <si>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</si>
  <si>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</si>
  <si>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</si>
  <si>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</si>
  <si>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</si>
  <si>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</si>
  <si>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</si>
  <si>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</si>
  <si>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</si>
  <si>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</si>
  <si>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</si>
  <si>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</si>
  <si>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</si>
  <si>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</si>
  <si>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</si>
  <si>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</si>
  <si>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</si>
  <si>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</si>
  <si>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</si>
  <si>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</si>
  <si>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</si>
  <si>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</si>
  <si>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</si>
  <si>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</si>
  <si>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</si>
  <si>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</si>
  <si>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</si>
  <si>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</si>
  <si>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</si>
  <si>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</si>
  <si>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</si>
  <si>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</si>
  <si>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</si>
  <si>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</si>
  <si>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</si>
  <si>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</si>
  <si>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</si>
  <si>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</si>
  <si>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</si>
  <si>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</si>
  <si>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</si>
  <si>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</si>
  <si>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</si>
  <si>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</si>
  <si>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</si>
  <si>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</si>
  <si>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</si>
  <si>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</si>
  <si>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</si>
  <si>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</si>
  <si>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</si>
  <si>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</si>
  <si>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</si>
  <si>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</si>
  <si>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</si>
  <si>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</si>
  <si>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</si>
  <si>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</si>
  <si>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</si>
  <si>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</si>
  <si>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</si>
  <si>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</si>
  <si>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</si>
  <si>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</si>
  <si>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</si>
  <si>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</si>
  <si>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</si>
  <si>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</si>
  <si>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</si>
  <si>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</si>
  <si>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</si>
  <si>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</si>
  <si>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</si>
  <si>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</si>
  <si>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</si>
  <si>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</si>
  <si>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</si>
  <si>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</si>
  <si>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</si>
  <si>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</si>
  <si>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</si>
  <si>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</si>
  <si>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</si>
  <si>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</si>
  <si>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</si>
  <si>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</si>
  <si>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</si>
  <si>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</si>
  <si>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</si>
  <si>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</si>
  <si>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</si>
  <si>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</si>
  <si>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</si>
  <si>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</si>
  <si>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</si>
  <si>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</si>
  <si>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</si>
  <si>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</si>
  <si>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</si>
  <si>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</si>
  <si>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</si>
  <si>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</si>
  <si>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</si>
  <si>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</si>
  <si>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</si>
  <si>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</si>
  <si>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</si>
  <si>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</si>
  <si>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</si>
  <si>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</si>
  <si>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</si>
  <si>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</si>
  <si>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</si>
  <si>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</si>
  <si>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</si>
  <si>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</si>
  <si>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</si>
  <si>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</si>
  <si>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</si>
  <si>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</si>
  <si>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</si>
  <si>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</si>
  <si>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</si>
  <si>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</si>
  <si>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</si>
  <si>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</si>
  <si>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</si>
  <si>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</si>
  <si>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</si>
  <si>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</si>
  <si>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</si>
  <si>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</si>
  <si>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</si>
  <si>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</si>
  <si>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</si>
  <si>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</si>
  <si>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</si>
  <si>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</si>
  <si>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</si>
  <si>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</si>
  <si>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</si>
  <si>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</si>
  <si>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</si>
  <si>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</si>
  <si>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</si>
  <si>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</si>
  <si>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</si>
  <si>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</si>
  <si>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</si>
  <si>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</si>
  <si>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</si>
  <si>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</si>
  <si>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</si>
  <si>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</si>
  <si>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</si>
  <si>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</si>
  <si>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</si>
  <si>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</si>
  <si>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</si>
  <si>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</si>
  <si>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</si>
  <si>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</si>
  <si>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</si>
  <si>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</si>
  <si>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</si>
  <si>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</si>
  <si>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</si>
  <si>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</si>
  <si>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</si>
  <si>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</si>
  <si>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</si>
  <si>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</si>
  <si>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</si>
  <si>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</si>
  <si>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</si>
  <si>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</si>
  <si>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</si>
  <si>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</si>
  <si>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</si>
  <si>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</si>
  <si>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</si>
  <si>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</si>
  <si>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</si>
  <si>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</si>
  <si>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</si>
  <si>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</si>
  <si>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</si>
  <si>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</si>
  <si>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</si>
  <si>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</si>
  <si>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</si>
  <si>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</si>
  <si>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</si>
  <si>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</si>
  <si>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</si>
  <si>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</si>
  <si>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</si>
  <si>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</si>
  <si>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</si>
  <si>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</si>
  <si>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</si>
  <si>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</si>
  <si>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</si>
  <si>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</si>
  <si>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</si>
  <si>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</si>
  <si>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</si>
  <si>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</si>
  <si>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</si>
  <si>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</si>
  <si>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</si>
  <si>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</si>
  <si>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</si>
  <si>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</si>
  <si>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</si>
  <si>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</si>
  <si>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</si>
  <si>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</si>
  <si>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</si>
  <si>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</si>
  <si>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</si>
  <si>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</si>
  <si>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</si>
  <si>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</si>
  <si>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</si>
  <si>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</si>
  <si>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</si>
  <si>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</si>
  <si>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</si>
  <si>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</si>
  <si>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</si>
  <si>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</si>
  <si>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</si>
  <si>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</si>
  <si>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</si>
  <si>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</si>
  <si>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</si>
  <si>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</si>
  <si>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</si>
  <si>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</si>
  <si>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</si>
  <si>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</si>
  <si>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</si>
  <si>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</si>
  <si>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</si>
  <si>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</si>
  <si>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</si>
  <si>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</si>
  <si>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</si>
  <si>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</si>
  <si>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</si>
  <si>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</si>
  <si>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</si>
  <si>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</si>
  <si>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</si>
  <si>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</si>
  <si>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</si>
  <si>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</si>
  <si>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</si>
  <si>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</si>
  <si>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</si>
  <si>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</si>
  <si>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</si>
  <si>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</si>
  <si>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</si>
  <si>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</si>
  <si>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</si>
  <si>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</si>
  <si>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</si>
  <si>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</si>
  <si>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</si>
  <si>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</si>
  <si>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</si>
  <si>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</si>
  <si>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</si>
  <si>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</si>
  <si>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</si>
  <si>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</si>
  <si>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</si>
  <si>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</si>
  <si>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</si>
  <si>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</si>
  <si>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</si>
  <si>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</si>
  <si>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</si>
  <si>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</si>
  <si>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</si>
  <si>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</si>
  <si>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</si>
  <si>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</si>
  <si>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</si>
  <si>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</si>
  <si>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</si>
  <si>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</si>
  <si>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</si>
  <si>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</si>
  <si>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</si>
  <si>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</si>
  <si>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</si>
  <si>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</si>
  <si>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</si>
  <si>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</si>
  <si>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</si>
  <si>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</si>
  <si>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</si>
  <si>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</si>
  <si>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</si>
  <si>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</si>
  <si>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</si>
  <si>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</si>
  <si>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</si>
  <si>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</si>
  <si>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</si>
  <si>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</si>
  <si>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</si>
  <si>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</si>
  <si>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</si>
  <si>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</si>
  <si>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</si>
  <si>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</si>
  <si>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</si>
  <si>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</si>
  <si>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</si>
  <si>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</si>
  <si>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</si>
  <si>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</si>
  <si>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</si>
  <si>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</si>
  <si>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</si>
  <si>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</si>
  <si>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</si>
  <si>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</si>
  <si>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</si>
  <si>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</si>
  <si>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</si>
  <si>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</si>
  <si>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</si>
  <si>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</si>
  <si>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</si>
  <si>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</si>
  <si>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</si>
  <si>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</si>
  <si>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</si>
  <si>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</si>
  <si>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</si>
  <si>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</si>
  <si>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</si>
  <si>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</si>
  <si>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</si>
  <si>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</si>
  <si>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</si>
  <si>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</si>
  <si>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</si>
  <si>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</si>
  <si>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</si>
  <si>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</si>
  <si>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</si>
  <si>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</si>
  <si>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</si>
  <si>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</si>
  <si>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</si>
  <si>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</si>
  <si>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</si>
  <si>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</si>
  <si>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</si>
  <si>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</si>
  <si>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</si>
  <si>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</si>
  <si>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</si>
  <si>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</si>
  <si>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</si>
  <si>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</si>
  <si>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</si>
  <si>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</si>
  <si>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</si>
  <si>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</si>
  <si>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</si>
  <si>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</si>
  <si>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</si>
  <si>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</si>
  <si>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</si>
  <si>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</si>
  <si>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</si>
  <si>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</si>
  <si>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</si>
  <si>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</si>
  <si>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</si>
  <si>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</si>
  <si>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</si>
  <si>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</si>
  <si>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</si>
  <si>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</si>
  <si>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</si>
  <si>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</si>
  <si>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</si>
  <si>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</si>
  <si>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</si>
  <si>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</si>
  <si>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</si>
  <si>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</si>
  <si>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</si>
  <si>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</si>
  <si>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</si>
  <si>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</si>
  <si>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</si>
  <si>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</si>
  <si>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</si>
  <si>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</si>
  <si>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</si>
  <si>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</si>
  <si>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</si>
  <si>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</si>
  <si>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</si>
  <si>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</si>
  <si>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</si>
  <si>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</si>
  <si>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</si>
  <si>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</si>
  <si>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</si>
  <si>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</si>
  <si>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</si>
  <si>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</si>
  <si>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</si>
  <si>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</si>
  <si>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</si>
  <si>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</si>
  <si>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</si>
  <si>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</si>
  <si>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</si>
  <si>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</si>
  <si>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</si>
  <si>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</si>
  <si>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</si>
  <si>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</si>
  <si>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</si>
  <si>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</si>
  <si>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</si>
  <si>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</si>
  <si>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</si>
  <si>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</si>
  <si>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</si>
  <si>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</si>
  <si>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</si>
  <si>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</si>
  <si>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</si>
  <si>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</si>
  <si>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</si>
  <si>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</si>
  <si>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</si>
  <si>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</si>
  <si>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</si>
  <si>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</si>
  <si>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</si>
  <si>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</si>
  <si>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</si>
  <si>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</si>
  <si>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</si>
  <si>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</si>
  <si>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</si>
  <si>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</si>
  <si>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</si>
  <si>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</si>
  <si>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</si>
  <si>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</si>
  <si>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</si>
  <si>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</si>
  <si>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</si>
  <si>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</si>
  <si>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</si>
  <si>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</si>
  <si>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</si>
  <si>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</si>
  <si>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</si>
  <si>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</si>
  <si>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</si>
  <si>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</si>
  <si>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</si>
  <si>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</si>
  <si>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</si>
  <si>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</si>
  <si>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</si>
  <si>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</si>
  <si>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</si>
  <si>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</si>
  <si>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</si>
  <si>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</si>
  <si>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</si>
  <si>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</si>
  <si>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</si>
  <si>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</si>
  <si>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</si>
  <si>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</si>
  <si>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</si>
  <si>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</si>
  <si>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</si>
  <si>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</si>
  <si>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</si>
  <si>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</si>
  <si>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</si>
  <si>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</si>
  <si>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</si>
  <si>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</si>
  <si>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</si>
  <si>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</si>
  <si>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</si>
  <si>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</si>
  <si>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</si>
  <si>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</si>
  <si>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</si>
  <si>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</si>
  <si>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</si>
  <si>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</si>
  <si>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</si>
  <si>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</si>
  <si>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</si>
  <si>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</si>
  <si>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</si>
  <si>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</si>
  <si>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</si>
  <si>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</si>
  <si>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</si>
  <si>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</si>
  <si>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</si>
  <si>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</si>
  <si>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</si>
  <si>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</si>
  <si>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</si>
  <si>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</si>
  <si>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</si>
  <si>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</si>
  <si>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</si>
  <si>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</si>
  <si>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</si>
  <si>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</si>
  <si>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</si>
  <si>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</si>
  <si>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</si>
  <si>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</si>
  <si>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</si>
  <si>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</si>
  <si>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</si>
  <si>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</si>
  <si>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</si>
  <si>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</si>
  <si>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</si>
  <si>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</si>
  <si>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</si>
  <si>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</si>
  <si>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</si>
  <si>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</si>
  <si>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</si>
  <si>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</si>
  <si>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</si>
  <si>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</si>
  <si>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</si>
  <si>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</si>
  <si>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</si>
  <si>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</si>
  <si>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</si>
  <si>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</si>
  <si>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</si>
  <si>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</si>
  <si>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</si>
  <si>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</si>
  <si>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</si>
  <si>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</si>
  <si>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</si>
  <si>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</si>
  <si>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</si>
  <si>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</si>
  <si>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</si>
  <si>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</si>
  <si>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</si>
  <si>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</si>
  <si>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</si>
  <si>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</si>
  <si>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</si>
  <si>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</si>
  <si>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</si>
  <si>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</si>
  <si>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</si>
  <si>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</si>
  <si>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</si>
  <si>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</si>
  <si>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</si>
  <si>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</si>
  <si>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</si>
  <si>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</si>
  <si>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</si>
  <si>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</si>
  <si>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</si>
  <si>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</si>
  <si>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</si>
  <si>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</si>
  <si>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</si>
  <si>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</si>
  <si>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</si>
  <si>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</si>
  <si>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</si>
  <si>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</si>
  <si>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</si>
  <si>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</si>
  <si>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</si>
  <si>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</si>
  <si>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</si>
  <si>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</si>
  <si>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</si>
  <si>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</si>
  <si>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</si>
  <si>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</si>
  <si>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</si>
  <si>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</si>
  <si>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</si>
  <si>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</si>
  <si>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</si>
  <si>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</si>
  <si>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</si>
  <si>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</si>
  <si>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</si>
  <si>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</si>
  <si>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</si>
  <si>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</si>
  <si>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</si>
  <si>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</si>
  <si>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</si>
  <si>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</si>
  <si>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</si>
  <si>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</si>
  <si>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</si>
  <si>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</si>
  <si>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</si>
  <si>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</si>
  <si>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</si>
  <si>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</si>
  <si>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</si>
  <si>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</si>
  <si>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</si>
  <si>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</si>
  <si>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</si>
  <si>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</si>
  <si>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</si>
  <si>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</si>
  <si>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</si>
  <si>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</si>
  <si>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</si>
  <si>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</si>
  <si>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</si>
  <si>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</si>
  <si>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</si>
  <si>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</si>
  <si>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</si>
  <si>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</si>
  <si>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</si>
  <si>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</si>
  <si>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</si>
  <si>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</si>
  <si>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</si>
  <si>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</si>
  <si>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</si>
  <si>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</si>
  <si>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</si>
  <si>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</si>
  <si>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</si>
  <si>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</si>
  <si>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</si>
  <si>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</si>
  <si>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</si>
  <si>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</si>
  <si>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</si>
  <si>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</si>
  <si>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</si>
  <si>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</si>
  <si>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</si>
  <si>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</si>
  <si>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</si>
  <si>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</si>
  <si>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</si>
  <si>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</si>
  <si>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</si>
  <si>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</si>
  <si>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</si>
  <si>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</si>
  <si>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</si>
  <si>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</si>
  <si>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</si>
  <si>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</si>
  <si>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</si>
  <si>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</si>
  <si>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</si>
  <si>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</si>
  <si>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</si>
  <si>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</si>
  <si>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</si>
  <si>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</si>
  <si>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</si>
  <si>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</si>
  <si>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</si>
  <si>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</si>
  <si>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</si>
  <si>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</si>
  <si>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</si>
  <si>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</si>
  <si>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</si>
  <si>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</si>
  <si>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</si>
  <si>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</si>
  <si>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</si>
  <si>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</si>
  <si>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</si>
  <si>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</si>
  <si>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</si>
  <si>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</si>
  <si>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</si>
  <si>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</si>
  <si>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</si>
  <si>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</si>
  <si>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</si>
  <si>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</si>
  <si>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</si>
  <si>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</si>
  <si>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</si>
  <si>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</si>
  <si>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</si>
  <si>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</si>
  <si>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</si>
  <si>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</si>
  <si>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</si>
  <si>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</si>
  <si>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</si>
  <si>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</si>
  <si>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</si>
  <si>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</si>
  <si>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</si>
  <si>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</si>
  <si>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</si>
  <si>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</si>
  <si>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</si>
  <si>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</si>
  <si>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</si>
  <si>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</si>
  <si>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</si>
  <si>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</si>
  <si>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</si>
  <si>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</si>
  <si>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</si>
  <si>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</si>
  <si>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</si>
  <si>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</si>
  <si>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</si>
  <si>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</si>
  <si>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</si>
  <si>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</si>
  <si>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</si>
  <si>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</si>
  <si>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</si>
  <si>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</si>
  <si>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</si>
  <si>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</si>
  <si>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</si>
  <si>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</si>
  <si>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</si>
  <si>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</si>
  <si>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</si>
  <si>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</si>
  <si>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</si>
  <si>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</si>
  <si>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</si>
  <si>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</si>
  <si>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</si>
  <si>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</si>
  <si>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</si>
  <si>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</si>
  <si>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</si>
  <si>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</si>
  <si>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</si>
  <si>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</si>
  <si>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</si>
  <si>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</si>
  <si>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</si>
  <si>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</si>
  <si>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</si>
  <si>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</si>
  <si>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</si>
  <si>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</si>
  <si>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</si>
  <si>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</si>
  <si>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</si>
  <si>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</si>
  <si>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</si>
  <si>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</si>
  <si>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</si>
  <si>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</si>
  <si>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</si>
  <si>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</si>
  <si>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</si>
  <si>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</si>
  <si>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</si>
  <si>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</si>
  <si>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</si>
  <si>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</si>
  <si>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</si>
  <si>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</si>
  <si>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</si>
  <si>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</si>
  <si>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</si>
  <si>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</si>
  <si>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</si>
  <si>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</si>
  <si>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</si>
  <si>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</si>
  <si>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</si>
  <si>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</si>
  <si>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</si>
  <si>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</si>
  <si>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</si>
  <si>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</si>
  <si>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</si>
  <si>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</si>
  <si>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</si>
  <si>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</si>
  <si>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</si>
  <si>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</si>
  <si>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</si>
  <si>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</si>
  <si>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</si>
  <si>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</si>
  <si>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</si>
  <si>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</si>
  <si>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</si>
  <si>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</si>
  <si>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</si>
  <si>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</si>
  <si>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</si>
  <si>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</si>
  <si>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</si>
  <si>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</si>
  <si>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</si>
  <si>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</si>
  <si>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</si>
  <si>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</si>
  <si>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</si>
  <si>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</si>
  <si>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</si>
  <si>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</si>
  <si>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</si>
  <si>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</si>
  <si>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</si>
  <si>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</si>
  <si>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</si>
  <si>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</si>
  <si>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</si>
  <si>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</si>
  <si>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</si>
  <si>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</si>
  <si>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</si>
  <si>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</si>
  <si>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</si>
  <si>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</si>
  <si>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</si>
  <si>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</si>
  <si>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</si>
  <si>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</si>
  <si>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</si>
  <si>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</si>
  <si>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</si>
  <si>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</si>
  <si>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</si>
  <si>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</si>
  <si>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</si>
  <si>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</si>
  <si>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</si>
  <si>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</si>
  <si>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</si>
  <si>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</si>
  <si>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</si>
  <si>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</si>
  <si>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</si>
  <si>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</si>
  <si>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</si>
  <si>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</si>
  <si>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</si>
  <si>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</si>
  <si>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</si>
  <si>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</si>
  <si>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</si>
  <si>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</si>
  <si>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</si>
  <si>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</si>
  <si>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</si>
  <si>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</si>
  <si>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</si>
  <si>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</si>
  <si>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</si>
  <si>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</si>
  <si>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</si>
  <si>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</si>
  <si>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</si>
  <si>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</si>
  <si>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</si>
  <si>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</si>
  <si>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</si>
  <si>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</si>
  <si>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</si>
  <si>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</si>
  <si>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</si>
  <si>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</si>
  <si>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</si>
  <si>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</si>
  <si>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</si>
  <si>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</si>
  <si>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</si>
  <si>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</si>
  <si>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</si>
  <si>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</si>
  <si>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</si>
  <si>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</si>
  <si>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</si>
  <si>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</si>
  <si>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</si>
  <si>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</si>
  <si>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</si>
  <si>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</si>
  <si>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</si>
  <si>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</si>
  <si>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</si>
  <si>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</si>
  <si>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</si>
  <si>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</si>
  <si>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</si>
  <si>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</si>
  <si>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</si>
  <si>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</si>
  <si>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</si>
  <si>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</si>
  <si>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</si>
  <si>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</si>
  <si>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</si>
  <si>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</si>
  <si>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</si>
  <si>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</si>
  <si>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</si>
  <si>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</si>
  <si>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</si>
  <si>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</si>
  <si>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</si>
  <si>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</si>
  <si>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</si>
  <si>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</si>
  <si>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</si>
  <si>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</si>
  <si>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</si>
  <si>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</si>
  <si>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</si>
  <si>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</si>
  <si>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</si>
  <si>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</si>
  <si>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</si>
  <si>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</si>
  <si>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</si>
  <si>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</si>
  <si>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</si>
  <si>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</si>
  <si>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</si>
  <si>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</si>
  <si>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</si>
  <si>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</si>
  <si>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</si>
  <si>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</si>
  <si>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</si>
  <si>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</si>
  <si>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</si>
  <si>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</si>
  <si>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</si>
  <si>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</si>
  <si>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</si>
  <si>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</si>
  <si>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</si>
  <si>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</si>
  <si>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</si>
  <si>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</si>
  <si>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</si>
  <si>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</si>
  <si>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</si>
  <si>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</si>
  <si>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</si>
  <si>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</si>
  <si>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</si>
  <si>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</si>
  <si>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</si>
  <si>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</si>
  <si>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</si>
  <si>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</si>
  <si>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</si>
  <si>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</si>
  <si>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</si>
  <si>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</si>
  <si>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</si>
  <si>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</si>
  <si>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</si>
  <si>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</si>
  <si>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</si>
  <si>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</si>
  <si>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</si>
  <si>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</si>
  <si>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</si>
  <si>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</si>
  <si>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</si>
  <si>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</si>
  <si>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</si>
  <si>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</si>
  <si>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</si>
  <si>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</si>
  <si>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</si>
  <si>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</si>
  <si>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</si>
  <si>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</si>
  <si>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</si>
  <si>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</si>
  <si>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</si>
  <si>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</si>
  <si>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</si>
  <si>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</si>
  <si>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</si>
  <si>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</si>
  <si>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</si>
  <si>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</si>
  <si>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</si>
  <si>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</si>
  <si>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</si>
  <si>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</si>
  <si>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</si>
  <si>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</si>
  <si>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</si>
  <si>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</si>
  <si>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</si>
  <si>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</si>
  <si>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</si>
  <si>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</si>
  <si>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</si>
  <si>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</si>
  <si>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</si>
  <si>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</si>
  <si>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</si>
  <si>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</si>
  <si>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</si>
  <si>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</si>
  <si>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</si>
  <si>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</si>
  <si>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</si>
  <si>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</si>
  <si>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</si>
  <si>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</si>
  <si>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</si>
  <si>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</si>
  <si>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</si>
  <si>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</si>
  <si>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</si>
  <si>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</si>
  <si>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</si>
  <si>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</si>
  <si>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</si>
  <si>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</si>
  <si>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</si>
  <si>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</si>
  <si>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</si>
  <si>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</si>
  <si>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</si>
  <si>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</si>
  <si>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</si>
  <si>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</si>
  <si>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</si>
  <si>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</si>
  <si>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</si>
  <si>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</si>
  <si>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</si>
  <si>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</si>
  <si>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</si>
  <si>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</si>
  <si>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</si>
  <si>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</si>
  <si>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</si>
  <si>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</si>
  <si>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</si>
  <si>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</si>
  <si>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</si>
  <si>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</si>
  <si>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</si>
  <si>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</si>
  <si>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</si>
  <si>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</si>
  <si>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</si>
  <si>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</si>
  <si>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</si>
  <si>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</si>
  <si>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</si>
  <si>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</si>
  <si>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</si>
  <si>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</si>
  <si>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</si>
  <si>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</si>
  <si>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</si>
  <si>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</si>
  <si>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</si>
  <si>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</si>
  <si>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</si>
  <si>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</si>
  <si>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</si>
  <si>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</si>
  <si>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</si>
  <si>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</si>
  <si>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</si>
  <si>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</si>
  <si>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</si>
  <si>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</si>
  <si>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</si>
  <si>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</si>
  <si>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</si>
  <si>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</si>
  <si>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</si>
  <si>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</si>
  <si>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</si>
  <si>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</si>
  <si>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</si>
  <si>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</si>
  <si>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</si>
  <si>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</si>
  <si>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</si>
  <si>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</si>
  <si>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</si>
  <si>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</si>
  <si>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</si>
  <si>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</si>
  <si>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</si>
  <si>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</si>
  <si>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</si>
  <si>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</si>
  <si>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</si>
  <si>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</si>
  <si>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</si>
  <si>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</si>
  <si>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</si>
  <si>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</si>
  <si>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</si>
  <si>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</si>
  <si>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</si>
  <si>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</si>
  <si>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</si>
  <si>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</si>
  <si>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</si>
  <si>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</si>
  <si>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</si>
  <si>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</si>
  <si>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</si>
  <si>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</si>
  <si>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</si>
  <si>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</si>
  <si>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</si>
  <si>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</si>
  <si>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</si>
  <si>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</si>
  <si>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</si>
  <si>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</si>
  <si>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</si>
  <si>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</si>
  <si>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</si>
  <si>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</si>
  <si>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</si>
  <si>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</si>
  <si>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</si>
  <si>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</si>
  <si>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</si>
  <si>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</si>
  <si>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</si>
  <si>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</si>
  <si>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</si>
  <si>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</si>
  <si>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</si>
  <si>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</si>
  <si>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</si>
  <si>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</si>
  <si>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</si>
  <si>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</si>
  <si>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</si>
  <si>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</si>
  <si>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</si>
  <si>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</si>
  <si>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</si>
  <si>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</si>
  <si>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</si>
  <si>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</si>
  <si>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</si>
  <si>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</si>
  <si>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</si>
  <si>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</si>
  <si>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</si>
  <si>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</si>
  <si>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</si>
  <si>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</si>
  <si>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</si>
  <si>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</si>
  <si>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</si>
  <si>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</si>
  <si>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</si>
  <si>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</si>
  <si>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</si>
  <si>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</si>
  <si>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</si>
  <si>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</si>
  <si>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</si>
  <si>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</si>
  <si>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</si>
  <si>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</si>
  <si>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</si>
  <si>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</si>
  <si>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</si>
  <si>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</si>
  <si>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</si>
  <si>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</si>
  <si>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</si>
  <si>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</si>
  <si>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</si>
  <si>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</si>
  <si>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</si>
  <si>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</si>
  <si>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</si>
  <si>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</si>
  <si>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</si>
  <si>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</si>
  <si>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</si>
  <si>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</si>
  <si>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</si>
  <si>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</si>
  <si>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</si>
  <si>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</si>
  <si>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</si>
  <si>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</si>
  <si>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</si>
  <si>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</si>
  <si>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</si>
  <si>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</si>
  <si>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</si>
  <si>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</si>
  <si>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</si>
  <si>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</si>
  <si>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</si>
  <si>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</si>
  <si>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</si>
  <si>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</si>
  <si>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</si>
  <si>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</si>
  <si>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</si>
  <si>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</si>
  <si>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</si>
  <si>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</si>
  <si>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</si>
  <si>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</si>
  <si>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</si>
  <si>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</si>
  <si>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</si>
  <si>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</si>
  <si>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</si>
  <si>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</si>
  <si>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</si>
  <si>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</si>
  <si>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</si>
  <si>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</si>
  <si>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</si>
  <si>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</si>
  <si>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</si>
  <si>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</si>
  <si>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</si>
  <si>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</si>
  <si>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</si>
  <si>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</si>
  <si>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</si>
  <si>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</si>
  <si>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</si>
  <si>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</si>
  <si>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</si>
  <si>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</si>
  <si>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</si>
  <si>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</si>
  <si>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</si>
  <si>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</si>
  <si>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</si>
  <si>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</si>
  <si>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</si>
  <si>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</si>
  <si>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</si>
  <si>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</si>
  <si>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</si>
  <si>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</si>
  <si>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</si>
  <si>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</si>
  <si>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</si>
  <si>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</si>
  <si>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</si>
  <si>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</si>
  <si>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</si>
  <si>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</si>
  <si>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</si>
  <si>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</si>
  <si>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</si>
  <si>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</si>
  <si>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</si>
  <si>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</si>
  <si>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</si>
  <si>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</si>
  <si>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</si>
  <si>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</si>
  <si>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</si>
  <si>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</si>
  <si>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</si>
  <si>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</si>
  <si>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</si>
  <si>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</si>
  <si>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</si>
  <si>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</si>
  <si>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</si>
  <si>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</si>
  <si>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</si>
  <si>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</si>
  <si>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</si>
  <si>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</si>
  <si>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</si>
  <si>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</si>
  <si>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</si>
  <si>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</si>
  <si>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</si>
  <si>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</si>
  <si>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</si>
  <si>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</si>
  <si>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</si>
  <si>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</si>
  <si>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</si>
  <si>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</si>
  <si>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</si>
  <si>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</si>
  <si>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</si>
  <si>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</si>
  <si>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</si>
  <si>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</si>
  <si>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</si>
  <si>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</si>
  <si>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</si>
  <si>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</si>
  <si>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</si>
  <si>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</si>
  <si>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</si>
  <si>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</si>
  <si>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</si>
  <si>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</si>
  <si>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</si>
  <si>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</si>
  <si>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</si>
  <si>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</si>
  <si>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</si>
  <si>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</si>
  <si>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</si>
  <si>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</si>
  <si>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</si>
  <si>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</si>
  <si>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</si>
  <si>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</si>
  <si>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</si>
  <si>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</si>
  <si>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</si>
  <si>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</si>
  <si>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</si>
  <si>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</si>
  <si>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</si>
  <si>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</si>
  <si>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</si>
  <si>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</si>
  <si>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</si>
  <si>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</si>
  <si>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</si>
  <si>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</si>
  <si>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</si>
  <si>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</si>
  <si>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</si>
  <si>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</si>
  <si>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</si>
  <si>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</si>
  <si>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</si>
  <si>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</si>
  <si>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</si>
  <si>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</si>
  <si>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</si>
  <si>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</si>
  <si>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</si>
  <si>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</si>
  <si>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</si>
  <si>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</si>
  <si>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</si>
  <si>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</si>
  <si>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</si>
  <si>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</si>
  <si>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</si>
  <si>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</si>
  <si>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</si>
  <si>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</si>
  <si>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</si>
  <si>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</si>
  <si>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</si>
  <si>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</si>
  <si>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</si>
  <si>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</si>
  <si>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</si>
  <si>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</si>
  <si>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</si>
  <si>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</si>
  <si>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</si>
  <si>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</si>
  <si>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</si>
  <si>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</si>
  <si>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</si>
  <si>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</si>
  <si>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</si>
  <si>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</si>
  <si>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</si>
  <si>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</si>
  <si>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</si>
  <si>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</si>
  <si>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</si>
  <si>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</si>
  <si>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</si>
  <si>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</si>
  <si>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</si>
  <si>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</si>
  <si>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</si>
  <si>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</si>
  <si>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</si>
  <si>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</si>
  <si>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</si>
  <si>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</si>
  <si>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</si>
  <si>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</si>
  <si>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</si>
  <si>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</si>
  <si>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</si>
  <si>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</si>
  <si>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</si>
  <si>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</si>
  <si>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</si>
  <si>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</si>
  <si>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</si>
  <si>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</si>
  <si>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</si>
  <si>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</si>
  <si>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</si>
  <si>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</si>
  <si>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</si>
  <si>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</si>
  <si>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</si>
  <si>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</si>
  <si>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</si>
  <si>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</si>
  <si>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</si>
  <si>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</si>
  <si>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</si>
  <si>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</si>
  <si>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</si>
  <si>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</si>
  <si>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</si>
  <si>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</si>
  <si>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</si>
  <si>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</si>
  <si>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</si>
  <si>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</si>
  <si>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</si>
  <si>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</si>
  <si>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</si>
  <si>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</si>
  <si>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</si>
  <si>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</si>
  <si>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</si>
  <si>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</si>
  <si>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</si>
  <si>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</si>
  <si>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</si>
  <si>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</si>
  <si>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</si>
  <si>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</si>
  <si>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</si>
  <si>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</si>
  <si>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</si>
  <si>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</si>
  <si>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</si>
  <si>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</si>
  <si>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</si>
  <si>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</si>
  <si>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</si>
  <si>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</si>
  <si>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</si>
  <si>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</si>
  <si>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</si>
  <si>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</si>
  <si>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</si>
  <si>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</si>
  <si>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</si>
  <si>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</si>
  <si>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</si>
  <si>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</si>
  <si>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</si>
  <si>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</si>
  <si>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</si>
  <si>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</si>
  <si>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</si>
  <si>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</si>
  <si>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</si>
  <si>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</si>
  <si>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</si>
  <si>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</si>
  <si>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</si>
  <si>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</si>
  <si>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</si>
  <si>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</si>
  <si>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</si>
  <si>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</si>
  <si>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</si>
  <si>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</si>
  <si>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</si>
  <si>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</si>
  <si>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</si>
  <si>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</si>
  <si>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</si>
  <si>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</si>
  <si>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</si>
  <si>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</si>
  <si>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</si>
  <si>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</si>
  <si>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</si>
  <si>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</si>
  <si>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</si>
  <si>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</si>
  <si>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</si>
  <si>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</si>
  <si>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</si>
  <si>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</si>
  <si>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</si>
  <si>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</si>
  <si>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</si>
  <si>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</si>
  <si>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</si>
  <si>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</si>
  <si>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</si>
  <si>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</si>
  <si>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</si>
  <si>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</si>
  <si>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</si>
  <si>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</si>
  <si>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</si>
  <si>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</si>
  <si>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</si>
  <si>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</si>
  <si>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</si>
  <si>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</si>
  <si>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</si>
  <si>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</si>
  <si>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</si>
  <si>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</si>
  <si>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</si>
  <si>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</si>
  <si>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</si>
  <si>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</si>
  <si>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</si>
  <si>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</si>
  <si>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</si>
  <si>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</si>
  <si>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</si>
  <si>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</si>
  <si>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</si>
  <si>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</si>
  <si>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</si>
  <si>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</si>
  <si>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</si>
  <si>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</si>
  <si>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</si>
  <si>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</si>
  <si>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</si>
  <si>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</si>
  <si>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</si>
  <si>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</si>
  <si>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</si>
  <si>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</si>
  <si>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</si>
  <si>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</si>
  <si>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</si>
  <si>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</si>
  <si>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</si>
  <si>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</si>
  <si>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</si>
  <si>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</si>
  <si>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</si>
  <si>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</si>
  <si>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</si>
  <si>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</si>
  <si>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</si>
  <si>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</si>
  <si>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</si>
  <si>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</si>
  <si>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</si>
  <si>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</si>
  <si>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</si>
  <si>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</si>
  <si>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</si>
  <si>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</si>
  <si>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</si>
  <si>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</si>
  <si>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</si>
  <si>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</si>
  <si>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</si>
  <si>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</si>
  <si>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</si>
  <si>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</si>
  <si>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</si>
  <si>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</si>
  <si>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</si>
  <si>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</si>
  <si>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</si>
  <si>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</si>
  <si>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</si>
  <si>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</si>
  <si>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</si>
  <si>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</si>
  <si>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</si>
  <si>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</si>
  <si>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</si>
  <si>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</si>
  <si>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</si>
  <si>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</si>
  <si>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</si>
  <si>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</si>
  <si>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</si>
  <si>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</si>
  <si>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</si>
  <si>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</si>
  <si>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</si>
  <si>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</si>
  <si>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</si>
  <si>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</si>
  <si>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</si>
  <si>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</si>
  <si>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</si>
  <si>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</si>
  <si>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</si>
  <si>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</si>
  <si>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</si>
  <si>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</si>
  <si>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</si>
  <si>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</si>
  <si>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</si>
  <si>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</si>
  <si>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</si>
  <si>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</si>
  <si>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</si>
  <si>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</si>
  <si>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</si>
  <si>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</si>
  <si>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</si>
  <si>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</si>
  <si>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</si>
  <si>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</si>
  <si>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</si>
  <si>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</si>
  <si>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</si>
  <si>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</si>
  <si>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</si>
  <si>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</si>
  <si>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</si>
  <si>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</si>
  <si>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</si>
  <si>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</si>
  <si>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</si>
  <si>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</si>
  <si>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</si>
  <si>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</si>
  <si>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</si>
  <si>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</si>
  <si>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</si>
  <si>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</si>
  <si>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</si>
  <si>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</si>
  <si>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</si>
  <si>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</si>
  <si>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</si>
  <si>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</si>
  <si>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</si>
  <si>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</si>
  <si>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</si>
  <si>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</si>
  <si>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</si>
  <si>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</si>
  <si>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</si>
  <si>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</si>
  <si>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</si>
  <si>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</si>
  <si>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</si>
  <si>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</si>
  <si>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</si>
  <si>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</si>
  <si>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</si>
  <si>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</si>
  <si>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</si>
  <si>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</si>
  <si>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</si>
  <si>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</si>
  <si>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</si>
  <si>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</si>
  <si>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</si>
  <si>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</si>
  <si>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</si>
  <si>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</si>
  <si>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</si>
  <si>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</si>
  <si>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</si>
  <si>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</si>
  <si>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</si>
  <si>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</si>
  <si>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</si>
  <si>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</si>
  <si>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</si>
  <si>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</si>
  <si>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</si>
  <si>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</si>
  <si>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</si>
  <si>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</si>
  <si>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</si>
  <si>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</si>
  <si>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</si>
  <si>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</si>
  <si>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</si>
  <si>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</si>
  <si>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</si>
  <si>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</si>
  <si>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</si>
  <si>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</si>
  <si>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</si>
  <si>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</si>
  <si>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</si>
  <si>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</si>
  <si>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</si>
  <si>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</si>
  <si>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</si>
  <si>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</si>
  <si>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</si>
  <si>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</si>
  <si>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</si>
  <si>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</si>
  <si>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</si>
  <si>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</si>
  <si>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</si>
  <si>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</si>
  <si>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</si>
  <si>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</si>
  <si>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</si>
  <si>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</si>
  <si>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</si>
  <si>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</si>
  <si>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</si>
  <si>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</si>
  <si>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</si>
  <si>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</si>
  <si>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</si>
  <si>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</si>
  <si>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</si>
  <si>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</si>
  <si>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</si>
  <si>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</si>
  <si>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</si>
  <si>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</si>
  <si>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</si>
  <si>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</si>
  <si>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</si>
  <si>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</si>
  <si>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</si>
  <si>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</si>
  <si>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</si>
  <si>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</si>
  <si>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</si>
  <si>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</si>
  <si>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</si>
  <si>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</si>
  <si>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</si>
  <si>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</si>
  <si>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</si>
  <si>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</si>
  <si>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</si>
  <si>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</si>
  <si>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</si>
  <si>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</si>
  <si>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</si>
  <si>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</si>
  <si>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</si>
  <si>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</si>
  <si>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</si>
  <si>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</si>
  <si>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</si>
  <si>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</si>
  <si>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</si>
  <si>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</si>
  <si>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</si>
  <si>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</si>
  <si>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</si>
  <si>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</si>
  <si>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</si>
  <si>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</si>
  <si>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</si>
  <si>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</si>
  <si>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</si>
  <si>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</si>
  <si>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</si>
  <si>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</si>
  <si>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</si>
  <si>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</si>
  <si>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</si>
  <si>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</si>
  <si>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</si>
  <si>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</si>
  <si>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</si>
  <si>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</si>
  <si>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</si>
  <si>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</si>
  <si>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</si>
  <si>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</si>
  <si>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</si>
  <si>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</si>
  <si>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</si>
  <si>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</si>
  <si>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</si>
  <si>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</si>
  <si>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</si>
  <si>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</si>
  <si>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</si>
  <si>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</si>
  <si>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</si>
  <si>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</si>
  <si>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</si>
  <si>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</si>
  <si>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</si>
  <si>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</si>
  <si>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</si>
  <si>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</si>
  <si>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</si>
  <si>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</si>
  <si>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</si>
  <si>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</si>
  <si>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</si>
  <si>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</si>
  <si>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</si>
  <si>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</si>
  <si>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</si>
  <si>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</si>
  <si>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</si>
  <si>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</si>
  <si>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</si>
  <si>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</si>
  <si>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</si>
  <si>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</si>
  <si>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</si>
  <si>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</si>
  <si>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</si>
  <si>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</si>
  <si>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</si>
  <si>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</si>
  <si>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</si>
  <si>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</si>
  <si>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</si>
  <si>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</si>
  <si>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</si>
  <si>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</si>
  <si>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</si>
  <si>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</si>
  <si>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</si>
  <si>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</si>
  <si>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</si>
  <si>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</si>
  <si>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</si>
  <si>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</si>
  <si>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</si>
  <si>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</si>
  <si>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</si>
  <si>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</si>
  <si>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</si>
  <si>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</si>
  <si>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</si>
  <si>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</si>
  <si>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</si>
  <si>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</si>
  <si>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</si>
  <si>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</si>
  <si>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</si>
  <si>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</si>
  <si>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</si>
  <si>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</si>
  <si>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</si>
  <si>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</si>
  <si>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</si>
  <si>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</si>
  <si>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</si>
  <si>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</si>
  <si>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</si>
  <si>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</si>
  <si>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</si>
  <si>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</si>
  <si>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</si>
  <si>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</si>
  <si>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</si>
  <si>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</si>
  <si>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</si>
  <si>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</si>
  <si>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</si>
  <si>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</si>
  <si>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</si>
  <si>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</si>
  <si>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</si>
  <si>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</si>
  <si>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</si>
  <si>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</si>
  <si>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</si>
  <si>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</si>
  <si>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</si>
  <si>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</si>
  <si>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</si>
  <si>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</si>
  <si>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</si>
  <si>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</si>
  <si>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</si>
  <si>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</si>
  <si>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</si>
  <si>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</si>
  <si>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</si>
  <si>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</si>
  <si>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</si>
  <si>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</si>
  <si>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</si>
  <si>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</si>
  <si>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</si>
  <si>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</si>
  <si>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</si>
  <si>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</si>
  <si>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</si>
  <si>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</si>
  <si>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</si>
  <si>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</si>
  <si>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</si>
  <si>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</si>
  <si>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</si>
  <si>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</si>
  <si>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</si>
  <si>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</si>
  <si>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</si>
  <si>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</si>
  <si>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</si>
  <si>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</si>
  <si>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</si>
  <si>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</si>
  <si>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</si>
  <si>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</si>
  <si>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</si>
  <si>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</si>
  <si>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</si>
  <si>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</si>
  <si>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</si>
  <si>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</si>
  <si>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</si>
  <si>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</si>
  <si>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</si>
  <si>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</si>
  <si>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</si>
  <si>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</si>
  <si>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</si>
  <si>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</si>
  <si>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</si>
  <si>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</si>
  <si>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</si>
  <si>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</si>
  <si>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</si>
  <si>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</si>
  <si>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</si>
  <si>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</si>
  <si>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</si>
  <si>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</si>
  <si>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</si>
  <si>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</si>
  <si>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</si>
  <si>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</si>
  <si>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</si>
  <si>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</si>
  <si>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</si>
  <si>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</si>
  <si>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</si>
  <si>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</si>
  <si>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</si>
  <si>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</si>
  <si>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</si>
  <si>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</si>
  <si>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</si>
  <si>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</si>
  <si>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</si>
  <si>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</si>
  <si>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</si>
  <si>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</si>
  <si>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</si>
  <si>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</si>
  <si>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</si>
  <si>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</si>
  <si>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</si>
  <si>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</si>
  <si>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</si>
  <si>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</si>
  <si>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</si>
  <si>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</si>
  <si>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</si>
  <si>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</si>
  <si>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</si>
  <si>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</si>
  <si>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</si>
  <si>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</si>
  <si>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</si>
  <si>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</si>
  <si>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</si>
  <si>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</si>
  <si>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</si>
  <si>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</si>
  <si>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</si>
  <si>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</si>
  <si>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</si>
  <si>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</si>
  <si>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</si>
  <si>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</si>
  <si>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</si>
  <si>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</si>
  <si>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</si>
  <si>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</si>
  <si>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</si>
  <si>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</si>
  <si>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</si>
  <si>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</si>
  <si>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</si>
  <si>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</si>
  <si>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</si>
  <si>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</si>
  <si>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</si>
  <si>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</si>
  <si>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</si>
  <si>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</si>
  <si>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</si>
  <si>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</si>
  <si>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</si>
  <si>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</si>
  <si>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</si>
  <si>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</si>
  <si>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</si>
  <si>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</si>
  <si>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</si>
  <si>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</si>
  <si>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</si>
  <si>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</si>
  <si>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</si>
  <si>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</si>
  <si>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</si>
  <si>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</si>
  <si>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</si>
  <si>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</si>
  <si>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</si>
  <si>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</si>
  <si>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</si>
  <si>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</si>
  <si>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</si>
  <si>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</si>
  <si>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</si>
  <si>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</si>
  <si>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</si>
  <si>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</si>
  <si>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</si>
  <si>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</si>
  <si>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</si>
  <si>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</si>
  <si>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</si>
  <si>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</si>
  <si>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</si>
  <si>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</si>
  <si>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</si>
  <si>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</si>
  <si>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</si>
  <si>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</si>
  <si>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</si>
  <si>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</si>
  <si>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</si>
  <si>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</si>
  <si>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</si>
  <si>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</si>
  <si>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</si>
  <si>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</si>
  <si>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</si>
  <si>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</si>
  <si>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</si>
  <si>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</si>
  <si>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</si>
  <si>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</si>
  <si>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</si>
  <si>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</si>
  <si>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</si>
  <si>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</si>
  <si>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</si>
  <si>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</si>
  <si>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</si>
  <si>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</si>
  <si>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</si>
  <si>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</si>
  <si>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</si>
  <si>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</si>
  <si>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</si>
  <si>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</si>
  <si>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</si>
  <si>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</si>
  <si>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</si>
  <si>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</si>
  <si>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</si>
  <si>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</si>
  <si>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</si>
  <si>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</si>
  <si>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</si>
  <si>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</si>
  <si>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</si>
  <si>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</si>
  <si>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</si>
  <si>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</si>
  <si>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</si>
  <si>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</si>
  <si>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</si>
  <si>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</si>
  <si>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</si>
  <si>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</si>
  <si>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</si>
  <si>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</si>
  <si>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</si>
  <si>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</si>
  <si>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</si>
  <si>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</si>
  <si>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</si>
  <si>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</si>
  <si>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</si>
  <si>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</si>
  <si>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</si>
  <si>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</si>
  <si>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</si>
  <si>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</si>
  <si>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</si>
  <si>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</si>
  <si>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</si>
  <si>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</si>
  <si>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</si>
  <si>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</si>
  <si>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</si>
  <si>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</si>
  <si>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</si>
  <si>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</si>
  <si>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</si>
  <si>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</si>
  <si>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</si>
  <si>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</si>
  <si>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</si>
  <si>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</si>
  <si>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</si>
  <si>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</si>
  <si>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</si>
  <si>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</si>
  <si>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</si>
  <si>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</si>
  <si>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</si>
  <si>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</si>
  <si>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</si>
  <si>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</si>
  <si>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</si>
  <si>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</si>
  <si>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</si>
  <si>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</si>
  <si>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</si>
  <si>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</si>
  <si>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</si>
  <si>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</si>
  <si>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</si>
  <si>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</si>
  <si>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</si>
  <si>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</si>
  <si>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</si>
  <si>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</si>
  <si>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</si>
  <si>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</si>
  <si>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</si>
  <si>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</si>
  <si>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</si>
  <si>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</si>
  <si>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</si>
  <si>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</si>
  <si>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</si>
  <si>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</si>
  <si>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</si>
  <si>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</si>
  <si>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</si>
  <si>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</si>
  <si>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</si>
  <si>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</si>
  <si>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</si>
  <si>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</si>
  <si>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</si>
  <si>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</si>
  <si>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</si>
  <si>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</si>
  <si>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</si>
  <si>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</si>
  <si>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</si>
  <si>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</si>
  <si>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</si>
  <si>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</si>
  <si>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</si>
  <si>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</si>
  <si>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</si>
  <si>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</si>
  <si>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</si>
  <si>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</si>
  <si>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</si>
  <si>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</si>
  <si>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</si>
  <si>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</si>
  <si>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</si>
  <si>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</si>
  <si>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</si>
  <si>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</si>
  <si>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</si>
  <si>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</si>
  <si>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</si>
  <si>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</si>
  <si>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</si>
  <si>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</si>
  <si>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</si>
  <si>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</si>
  <si>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</si>
  <si>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</si>
  <si>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</si>
  <si>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</si>
  <si>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</si>
  <si>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</si>
  <si>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</si>
  <si>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</si>
  <si>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</si>
  <si>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</si>
  <si>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</si>
  <si>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</si>
  <si>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</si>
  <si>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</si>
  <si>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</si>
  <si>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</si>
  <si>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</si>
  <si>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</si>
  <si>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</si>
  <si>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</si>
  <si>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</si>
  <si>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</si>
  <si>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</si>
  <si>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</si>
  <si>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</si>
  <si>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</si>
  <si>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</si>
  <si>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</si>
  <si>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</si>
  <si>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</si>
  <si>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</si>
  <si>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</si>
  <si>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</si>
  <si>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</si>
  <si>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</si>
  <si>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</si>
  <si>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</si>
  <si>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</si>
  <si>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</si>
  <si>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</si>
  <si>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</si>
  <si>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</si>
  <si>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</si>
  <si>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</si>
  <si>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</si>
  <si>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</si>
  <si>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</si>
  <si>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</si>
  <si>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</si>
  <si>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</si>
  <si>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</si>
  <si>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</si>
  <si>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</si>
  <si>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</si>
  <si>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</si>
  <si>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</si>
  <si>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</si>
  <si>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</si>
  <si>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</si>
  <si>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</si>
  <si>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</si>
  <si>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</si>
  <si>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</si>
  <si>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</si>
  <si>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</si>
  <si>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</si>
  <si>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</si>
  <si>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</si>
  <si>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</si>
  <si>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</si>
  <si>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</si>
  <si>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</si>
  <si>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</si>
  <si>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</si>
  <si>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</si>
  <si>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</si>
  <si>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</si>
  <si>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</si>
  <si>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</si>
  <si>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</si>
  <si>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</si>
  <si>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</si>
  <si>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</si>
  <si>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</si>
  <si>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</si>
  <si>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</si>
  <si>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</si>
  <si>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</si>
  <si>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</si>
  <si>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</si>
  <si>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</si>
  <si>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</si>
  <si>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</si>
  <si>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</si>
  <si>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</si>
  <si>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</si>
  <si>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</si>
  <si>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</si>
  <si>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</si>
  <si>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</si>
  <si>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</si>
  <si>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</si>
  <si>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</si>
  <si>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</si>
  <si>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</si>
  <si>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</si>
  <si>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</si>
  <si>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</si>
  <si>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</si>
  <si>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</si>
  <si>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</si>
  <si>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</si>
  <si>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</si>
  <si>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</si>
  <si>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</si>
  <si>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</si>
  <si>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</si>
  <si>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</si>
  <si>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</si>
  <si>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</si>
  <si>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</si>
  <si>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</si>
  <si>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</si>
  <si>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</si>
  <si>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</si>
  <si>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</si>
  <si>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</si>
  <si>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</si>
  <si>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</si>
  <si>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</si>
  <si>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</si>
  <si>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</si>
  <si>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</si>
  <si>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</si>
  <si>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</si>
  <si>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</si>
  <si>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</si>
  <si>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</si>
  <si>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</si>
  <si>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</si>
  <si>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</si>
  <si>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</si>
  <si>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</si>
  <si>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</si>
  <si>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</si>
  <si>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</si>
  <si>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</si>
  <si>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</si>
  <si>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</si>
  <si>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</si>
  <si>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</si>
  <si>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</si>
  <si>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</si>
  <si>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</si>
  <si>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</si>
  <si>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</si>
  <si>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</si>
  <si>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</si>
  <si>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</si>
  <si>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</si>
  <si>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</si>
  <si>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</si>
  <si>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</si>
  <si>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</si>
  <si>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</si>
  <si>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</si>
  <si>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</si>
  <si>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</si>
  <si>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</si>
  <si>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</si>
  <si>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</si>
  <si>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</si>
  <si>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</si>
  <si>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</si>
  <si>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</si>
  <si>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</si>
  <si>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</si>
  <si>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</si>
  <si>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</si>
  <si>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</si>
  <si>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</si>
  <si>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</si>
  <si>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</si>
  <si>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</si>
  <si>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</si>
  <si>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</si>
  <si>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</si>
  <si>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</si>
  <si>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</si>
  <si>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</si>
  <si>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</si>
  <si>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</si>
  <si>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</si>
  <si>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</si>
  <si>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</si>
  <si>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</si>
  <si>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</si>
  <si>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</si>
  <si>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</si>
  <si>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</si>
  <si>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</si>
  <si>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</si>
  <si>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</si>
  <si>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</si>
  <si>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</si>
  <si>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</si>
  <si>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</si>
  <si>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</si>
  <si>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</si>
  <si>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</si>
  <si>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</si>
  <si>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</si>
  <si>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</si>
  <si>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</si>
  <si>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</si>
  <si>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</si>
  <si>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</si>
  <si>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</si>
  <si>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</si>
  <si>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</si>
  <si>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</si>
  <si>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</si>
  <si>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</si>
  <si>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</si>
  <si>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</si>
  <si>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</si>
  <si>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</si>
  <si>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</si>
  <si>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</si>
  <si>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</si>
  <si>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</si>
  <si>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</si>
  <si>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</si>
  <si>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</si>
  <si>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</si>
  <si>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</si>
  <si>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</si>
  <si>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</si>
  <si>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</si>
  <si>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</si>
  <si>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</si>
  <si>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</si>
  <si>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</si>
  <si>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</si>
  <si>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</si>
  <si>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</si>
  <si>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</si>
  <si>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</si>
  <si>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</si>
  <si>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</si>
  <si>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</si>
  <si>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</si>
  <si>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</si>
  <si>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</si>
  <si>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</si>
  <si>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</si>
  <si>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</si>
  <si>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</si>
  <si>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</si>
  <si>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</si>
  <si>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</si>
  <si>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</si>
  <si>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</si>
  <si>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</si>
  <si>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</si>
  <si>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</si>
  <si>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</si>
  <si>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</si>
  <si>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</si>
  <si>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</si>
  <si>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</si>
  <si>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</si>
  <si>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</si>
  <si>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</si>
  <si>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</si>
  <si>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</si>
  <si>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</si>
  <si>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</si>
  <si>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</si>
  <si>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</si>
  <si>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</si>
  <si>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</si>
  <si>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</si>
  <si>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</si>
  <si>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</si>
  <si>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</si>
  <si>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</si>
  <si>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</si>
  <si>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</si>
  <si>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</si>
  <si>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</si>
  <si>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</si>
  <si>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</si>
  <si>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</si>
  <si>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</si>
  <si>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</si>
  <si>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</si>
  <si>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</si>
  <si>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</si>
  <si>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</si>
  <si>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</si>
  <si>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</si>
  <si>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</si>
  <si>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</si>
  <si>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</si>
  <si>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</si>
  <si>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</si>
  <si>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</si>
  <si>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</si>
  <si>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</si>
  <si>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</si>
  <si>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</si>
  <si>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</si>
  <si>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</si>
  <si>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</si>
  <si>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</si>
  <si>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</si>
  <si>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</si>
  <si>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</si>
  <si>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</si>
  <si>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</si>
  <si>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</si>
  <si>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</si>
  <si>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</si>
  <si>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</si>
  <si>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</si>
  <si>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</si>
  <si>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</si>
  <si>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</si>
  <si>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</si>
  <si>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</si>
  <si>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</si>
  <si>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</si>
  <si>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</si>
  <si>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</si>
  <si>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</si>
  <si>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</si>
  <si>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</si>
  <si>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</si>
  <si>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</si>
  <si>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</si>
  <si>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</si>
  <si>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</si>
  <si>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</si>
  <si>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</si>
  <si>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</si>
  <si>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</si>
  <si>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</si>
  <si>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</si>
  <si>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</si>
  <si>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</si>
  <si>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</si>
  <si>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</si>
  <si>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</si>
  <si>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</si>
  <si>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</si>
  <si>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</si>
  <si>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</si>
  <si>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</si>
  <si>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</si>
  <si>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</si>
  <si>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</si>
  <si>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</si>
  <si>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</si>
  <si>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</si>
  <si>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</si>
  <si>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</si>
  <si>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</si>
  <si>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</si>
  <si>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</si>
  <si>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</si>
  <si>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</si>
  <si>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</si>
  <si>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</si>
  <si>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</si>
  <si>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</si>
  <si>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</si>
  <si>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</si>
  <si>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</si>
  <si>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</si>
  <si>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</si>
  <si>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</si>
  <si>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</si>
  <si>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</si>
  <si>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</si>
  <si>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</si>
  <si>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</si>
  <si>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</si>
  <si>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</si>
  <si>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</si>
  <si>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</si>
  <si>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</si>
  <si>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</si>
  <si>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</si>
  <si>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</si>
  <si>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</si>
  <si>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</si>
  <si>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</si>
  <si>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</si>
  <si>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</si>
  <si>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</si>
  <si>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</si>
  <si>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</si>
  <si>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</si>
  <si>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</si>
  <si>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</si>
  <si>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</si>
  <si>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</si>
  <si>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</si>
  <si>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</si>
  <si>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</si>
  <si>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</si>
  <si>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</si>
  <si>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</si>
  <si>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</si>
  <si>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</si>
  <si>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</si>
  <si>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</si>
  <si>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</si>
  <si>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</si>
  <si>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</si>
  <si>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</si>
  <si>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</si>
  <si>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</si>
  <si>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</si>
  <si>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</si>
  <si>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</si>
  <si>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</si>
  <si>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</si>
  <si>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</si>
  <si>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</si>
  <si>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</si>
  <si>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</si>
  <si>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</si>
  <si>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</si>
  <si>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</si>
  <si>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</si>
  <si>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</si>
  <si>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</si>
  <si>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</si>
  <si>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</si>
  <si>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</si>
  <si>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</si>
  <si>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</si>
  <si>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</si>
  <si>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</si>
  <si>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</si>
  <si>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</si>
  <si>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</si>
  <si>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</si>
  <si>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</si>
  <si>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</si>
  <si>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</si>
  <si>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</si>
  <si>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</si>
  <si>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</si>
  <si>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</si>
  <si>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</si>
  <si>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</si>
  <si>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</si>
  <si>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</si>
  <si>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</si>
  <si>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</si>
  <si>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</si>
  <si>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</si>
  <si>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</si>
  <si>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</si>
  <si>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</si>
  <si>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</si>
  <si>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</si>
  <si>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</si>
  <si>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</si>
  <si>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</si>
  <si>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</si>
  <si>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</si>
  <si>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</si>
  <si>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</si>
  <si>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</si>
  <si>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</si>
  <si>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</si>
  <si>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</si>
  <si>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</si>
  <si>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</si>
  <si>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</si>
  <si>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</si>
  <si>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</si>
  <si>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</si>
  <si>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</si>
  <si>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</si>
  <si>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</si>
  <si>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</si>
  <si>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</si>
  <si>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</si>
  <si>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</si>
  <si>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</si>
  <si>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</si>
  <si>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</si>
  <si>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</si>
  <si>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</si>
  <si>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</si>
  <si>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</si>
  <si>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</si>
  <si>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</si>
  <si>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</si>
  <si>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</si>
  <si>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</si>
  <si>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</si>
  <si>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</si>
  <si>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</si>
  <si>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</si>
  <si>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</si>
  <si>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</si>
  <si>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</si>
  <si>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</si>
  <si>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</si>
  <si>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</si>
  <si>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</si>
  <si>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</si>
  <si>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</si>
  <si>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</si>
  <si>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</si>
  <si>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</si>
  <si>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</si>
  <si>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</si>
  <si>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</si>
  <si>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</si>
  <si>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</si>
  <si>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</si>
  <si>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</si>
  <si>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</si>
  <si>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</si>
  <si>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</si>
  <si>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</si>
  <si>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</si>
  <si>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</si>
  <si>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</si>
  <si>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</si>
  <si>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</si>
  <si>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</si>
  <si>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</si>
  <si>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</si>
  <si>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</si>
  <si>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</si>
  <si>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</si>
  <si>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</si>
  <si>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</si>
  <si>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</si>
  <si>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</si>
  <si>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</si>
  <si>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</si>
  <si>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</si>
  <si>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</si>
  <si>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</si>
  <si>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</si>
  <si>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</si>
  <si>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</si>
  <si>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</si>
  <si>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</si>
  <si>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</si>
  <si>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</si>
  <si>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</si>
  <si>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</si>
  <si>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</si>
  <si>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</si>
  <si>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</si>
  <si>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</si>
  <si>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</si>
  <si>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</si>
  <si>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</si>
  <si>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</si>
  <si>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</si>
  <si>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</si>
  <si>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</si>
  <si>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</si>
  <si>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</si>
  <si>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</si>
  <si>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</si>
  <si>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</si>
  <si>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</si>
  <si>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</si>
  <si>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</si>
  <si>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</si>
  <si>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</si>
  <si>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</si>
  <si>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</si>
  <si>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</si>
  <si>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</si>
  <si>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</si>
  <si>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</si>
  <si>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</si>
  <si>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</si>
  <si>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</si>
  <si>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</si>
  <si>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</si>
  <si>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</si>
  <si>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</si>
  <si>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</si>
  <si>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</si>
  <si>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</si>
  <si>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</si>
  <si>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</si>
  <si>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</si>
  <si>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</si>
  <si>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</si>
  <si>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</si>
  <si>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</si>
  <si>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</si>
  <si>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</si>
  <si>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</si>
  <si>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</si>
  <si>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</si>
  <si>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</si>
  <si>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</si>
  <si>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</si>
  <si>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</si>
  <si>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</si>
  <si>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</si>
  <si>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</si>
  <si>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</si>
  <si>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</si>
  <si>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</si>
  <si>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</si>
  <si>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</si>
  <si>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</si>
  <si>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</si>
  <si>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</si>
  <si>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</si>
  <si>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</si>
  <si>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</si>
  <si>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</si>
  <si>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</si>
  <si>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</si>
  <si>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</si>
  <si>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</si>
  <si>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</si>
  <si>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</si>
  <si>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</si>
  <si>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</si>
  <si>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</si>
  <si>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</si>
  <si>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</si>
  <si>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</si>
  <si>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</si>
  <si>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</si>
  <si>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</si>
  <si>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</si>
  <si>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</si>
  <si>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</si>
  <si>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</si>
  <si>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</si>
  <si>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</si>
  <si>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</si>
  <si>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</si>
  <si>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</si>
  <si>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</si>
  <si>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</si>
  <si>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</si>
  <si>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</si>
  <si>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</si>
  <si>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</si>
  <si>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</si>
  <si>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</si>
  <si>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</si>
  <si>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</si>
  <si>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</si>
  <si>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</si>
  <si>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</si>
  <si>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</si>
  <si>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</si>
  <si>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</si>
  <si>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</si>
  <si>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</si>
  <si>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</si>
  <si>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</si>
  <si>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</si>
  <si>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</si>
  <si>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</si>
  <si>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</si>
  <si>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</si>
  <si>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</si>
  <si>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</si>
  <si>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</si>
  <si>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</si>
  <si>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</si>
  <si>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</si>
  <si>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</si>
  <si>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</si>
  <si>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</si>
  <si>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</si>
  <si>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</si>
  <si>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</si>
  <si>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</si>
  <si>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</si>
  <si>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</si>
  <si>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</si>
  <si>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</si>
  <si>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</si>
  <si>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</si>
  <si>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</si>
  <si>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</si>
  <si>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</si>
  <si>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</si>
  <si>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</si>
  <si>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</si>
  <si>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</si>
  <si>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</si>
  <si>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</si>
  <si>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</si>
  <si>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</si>
  <si>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</si>
  <si>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</si>
  <si>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</si>
  <si>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</si>
  <si>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</si>
  <si>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</si>
  <si>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</si>
  <si>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</si>
  <si>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</si>
  <si>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</si>
  <si>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</si>
  <si>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</si>
  <si>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</si>
  <si>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</si>
  <si>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</si>
  <si>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</si>
  <si>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</si>
  <si>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</si>
  <si>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</si>
  <si>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</si>
  <si>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</si>
  <si>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</si>
  <si>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</si>
  <si>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</si>
  <si>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</si>
  <si>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</si>
  <si>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</si>
  <si>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</si>
  <si>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</si>
  <si>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</si>
  <si>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</si>
  <si>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</si>
  <si>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</si>
  <si>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</si>
  <si>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</si>
  <si>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</si>
  <si>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</si>
  <si>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</si>
  <si>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</si>
  <si>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</si>
  <si>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</si>
  <si>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</si>
  <si>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</si>
  <si>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</si>
  <si>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</si>
  <si>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</si>
  <si>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</si>
  <si>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</si>
  <si>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</si>
  <si>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</si>
  <si>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</si>
  <si>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</si>
  <si>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</si>
  <si>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</si>
  <si>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</si>
  <si>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</si>
  <si>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</si>
  <si>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</si>
  <si>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</si>
  <si>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</si>
  <si>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</si>
  <si>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</si>
  <si>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</si>
  <si>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</si>
  <si>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</si>
  <si>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</si>
  <si>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</si>
  <si>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</si>
  <si>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</si>
  <si>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</si>
  <si>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</si>
  <si>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</si>
  <si>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</si>
  <si>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</si>
  <si>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</si>
  <si>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</si>
  <si>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</si>
  <si>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</si>
  <si>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</si>
  <si>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</si>
  <si>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</si>
  <si>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</si>
  <si>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</si>
  <si>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</si>
  <si>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</si>
  <si>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</si>
  <si>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</si>
  <si>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</si>
  <si>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</si>
  <si>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</si>
  <si>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</si>
  <si>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</si>
  <si>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</si>
  <si>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</si>
  <si>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</si>
  <si>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</si>
  <si>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</si>
  <si>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</si>
  <si>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</si>
  <si>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</si>
  <si>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</si>
  <si>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</si>
  <si>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</si>
  <si>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</si>
  <si>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</si>
  <si>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</si>
  <si>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</si>
  <si>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</si>
  <si>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</si>
  <si>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</si>
  <si>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</si>
  <si>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</si>
  <si>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</si>
  <si>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</si>
  <si>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</si>
  <si>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</si>
  <si>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</si>
  <si>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</si>
  <si>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</si>
  <si>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</si>
  <si>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</si>
  <si>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</si>
  <si>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</si>
  <si>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</si>
  <si>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</si>
  <si>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</si>
  <si>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</si>
  <si>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</si>
  <si>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</si>
  <si>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</si>
  <si>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</si>
  <si>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</si>
  <si>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</si>
  <si>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</si>
  <si>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</si>
  <si>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</si>
  <si>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</si>
  <si>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</si>
  <si>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</si>
  <si>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</si>
  <si>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</si>
  <si>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</si>
  <si>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</si>
  <si>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</si>
  <si>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</si>
  <si>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</si>
  <si>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</si>
  <si>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</si>
  <si>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</si>
  <si>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</si>
  <si>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</si>
  <si>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</si>
  <si>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</si>
  <si>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</si>
  <si>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</si>
  <si>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</si>
  <si>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</si>
  <si>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</si>
  <si>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</si>
  <si>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</si>
  <si>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</si>
  <si>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</si>
  <si>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</si>
  <si>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</si>
  <si>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</si>
  <si>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</si>
  <si>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</si>
  <si>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</si>
  <si>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</si>
  <si>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</si>
  <si>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</si>
  <si>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</si>
  <si>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</si>
  <si>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</si>
  <si>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</si>
  <si>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</si>
  <si>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</si>
  <si>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</si>
  <si>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</si>
  <si>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</si>
  <si>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</si>
  <si>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</si>
  <si>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</si>
  <si>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</si>
  <si>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</si>
  <si>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</si>
  <si>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</si>
  <si>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</si>
  <si>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</si>
  <si>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</si>
  <si>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</si>
  <si>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</si>
  <si>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</si>
  <si>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</si>
  <si>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</si>
  <si>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</si>
  <si>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</si>
  <si>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</si>
  <si>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</si>
  <si>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</si>
  <si>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</si>
  <si>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</si>
  <si>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</si>
  <si>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</si>
  <si>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</si>
  <si>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</si>
  <si>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</si>
  <si>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</si>
  <si>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</si>
  <si>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</si>
  <si>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</si>
  <si>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</si>
  <si>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</si>
  <si>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</si>
  <si>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</si>
  <si>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</si>
  <si>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</si>
  <si>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</si>
  <si>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</si>
  <si>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</si>
  <si>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</si>
  <si>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</si>
  <si>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</si>
  <si>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</si>
  <si>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</si>
  <si>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</si>
  <si>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</si>
  <si>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</si>
  <si>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</si>
  <si>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</si>
  <si>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</si>
  <si>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</si>
  <si>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</si>
  <si>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</si>
  <si>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</si>
  <si>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</si>
  <si>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</si>
  <si>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</si>
  <si>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</si>
  <si>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</si>
  <si>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</si>
  <si>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</si>
  <si>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</si>
  <si>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</si>
  <si>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</si>
  <si>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</si>
  <si>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</si>
  <si>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</si>
  <si>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</si>
  <si>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</si>
  <si>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</si>
  <si>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</si>
  <si>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</si>
  <si>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</si>
  <si>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</si>
  <si>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</si>
  <si>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</si>
  <si>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</si>
  <si>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</si>
  <si>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</si>
  <si>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</si>
  <si>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</si>
  <si>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</si>
  <si>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</si>
  <si>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</si>
  <si>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</si>
  <si>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</si>
  <si>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</si>
  <si>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</si>
  <si>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</si>
  <si>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</si>
  <si>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</si>
  <si>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</si>
  <si>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</si>
  <si>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</si>
  <si>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</si>
  <si>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</si>
  <si>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</si>
  <si>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</si>
  <si>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</si>
  <si>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</si>
  <si>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</si>
  <si>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</si>
  <si>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</si>
  <si>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</si>
  <si>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</si>
  <si>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</si>
  <si>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</si>
  <si>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</si>
  <si>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</si>
  <si>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</si>
  <si>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</si>
  <si>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</si>
  <si>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</si>
  <si>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</si>
  <si>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</si>
  <si>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</si>
  <si>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</si>
  <si>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</si>
  <si>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</si>
  <si>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</si>
  <si>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</si>
  <si>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</si>
  <si>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</si>
  <si>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</si>
  <si>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</si>
  <si>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</si>
  <si>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</si>
  <si>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</si>
  <si>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</si>
  <si>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</si>
  <si>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</si>
  <si>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</si>
  <si>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</si>
  <si>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</si>
  <si>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</si>
  <si>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</si>
  <si>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</si>
  <si>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</si>
  <si>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</si>
  <si>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</si>
  <si>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</si>
  <si>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</si>
  <si>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</si>
  <si>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</si>
  <si>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</si>
  <si>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</si>
  <si>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</si>
  <si>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</si>
  <si>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</si>
  <si>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</si>
  <si>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</si>
  <si>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</si>
  <si>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</si>
  <si>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</si>
  <si>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</si>
  <si>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</si>
  <si>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</si>
  <si>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</si>
  <si>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</si>
  <si>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</si>
  <si>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</si>
  <si>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</si>
  <si>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</si>
  <si>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</si>
  <si>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</si>
  <si>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</si>
  <si>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</si>
  <si>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</si>
  <si>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</si>
  <si>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</si>
  <si>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</si>
  <si>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</si>
  <si>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</si>
  <si>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</si>
  <si>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</si>
  <si>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</si>
  <si>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</si>
  <si>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</si>
  <si>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</si>
  <si>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</si>
  <si>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</si>
  <si>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</si>
  <si>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</si>
  <si>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</si>
  <si>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</si>
  <si>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</si>
  <si>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</si>
  <si>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</si>
  <si>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</si>
  <si>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</si>
  <si>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</si>
  <si>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</si>
  <si>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</si>
  <si>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</si>
  <si>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</si>
  <si>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</si>
  <si>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</si>
  <si>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</si>
  <si>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</si>
  <si>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</si>
  <si>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</si>
  <si>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</si>
  <si>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</si>
  <si>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</si>
  <si>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</si>
  <si>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</si>
  <si>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</si>
  <si>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</si>
  <si>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</si>
  <si>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</si>
  <si>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</si>
  <si>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</si>
  <si>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</si>
  <si>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</si>
  <si>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</si>
  <si>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</si>
  <si>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</si>
  <si>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</si>
  <si>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</si>
  <si>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</si>
  <si>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</si>
  <si>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</si>
  <si>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</si>
  <si>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</si>
  <si>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</si>
  <si>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</si>
  <si>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</si>
  <si>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</si>
  <si>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</si>
  <si>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</si>
  <si>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</si>
  <si>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</si>
  <si>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</si>
  <si>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</si>
  <si>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</si>
  <si>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</si>
  <si>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</si>
  <si>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</si>
  <si>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</si>
  <si>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</si>
  <si>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</si>
  <si>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</si>
  <si>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</si>
  <si>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</si>
  <si>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</si>
  <si>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</si>
  <si>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</si>
  <si>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</si>
  <si>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</si>
  <si>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</si>
  <si>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</si>
  <si>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</si>
  <si>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</si>
  <si>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</si>
  <si>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</si>
  <si>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</si>
  <si>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</si>
  <si>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</si>
  <si>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</si>
  <si>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</si>
  <si>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</si>
  <si>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</si>
  <si>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</si>
  <si>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</si>
  <si>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</si>
  <si>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</si>
  <si>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</si>
  <si>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</si>
  <si>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</si>
  <si>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</si>
  <si>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</si>
  <si>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</si>
  <si>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</si>
  <si>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</si>
  <si>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</si>
  <si>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</si>
  <si>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</si>
  <si>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</si>
  <si>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</si>
  <si>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</si>
  <si>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</si>
  <si>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</si>
  <si>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</si>
  <si>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</si>
  <si>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</si>
  <si>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</si>
  <si>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</si>
  <si>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</si>
  <si>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</si>
  <si>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</si>
  <si>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</si>
  <si>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</si>
  <si>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</si>
  <si>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</si>
  <si>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</si>
  <si>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</si>
  <si>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</si>
  <si>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</si>
  <si>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</si>
  <si>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</si>
  <si>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</si>
  <si>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</si>
  <si>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</si>
  <si>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</si>
  <si>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</si>
  <si>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</si>
  <si>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</si>
  <si>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</si>
  <si>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</si>
  <si>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</si>
  <si>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</si>
  <si>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</si>
  <si>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</si>
  <si>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</si>
  <si>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</si>
  <si>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</si>
  <si>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</si>
  <si>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</si>
  <si>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</si>
  <si>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</si>
  <si>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</si>
  <si>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</si>
  <si>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</si>
  <si>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</si>
  <si>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</si>
  <si>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</si>
  <si>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</si>
  <si>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</si>
  <si>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</si>
  <si>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</si>
  <si>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</si>
  <si>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</si>
  <si>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</si>
  <si>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</si>
  <si>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</si>
  <si>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</si>
  <si>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</si>
  <si>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</si>
  <si>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</si>
  <si>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</si>
  <si>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</si>
  <si>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</si>
  <si>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</si>
  <si>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</si>
  <si>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</si>
  <si>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</si>
  <si>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</si>
  <si>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</si>
  <si>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</si>
  <si>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</si>
  <si>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</si>
  <si>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</si>
  <si>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</si>
  <si>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</si>
  <si>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</si>
  <si>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</si>
  <si>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</si>
  <si>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</si>
  <si>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</si>
  <si>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</si>
  <si>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</si>
  <si>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</si>
  <si>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</si>
  <si>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</si>
  <si>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</si>
  <si>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</si>
  <si>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</si>
  <si>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</si>
  <si>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</si>
  <si>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</si>
  <si>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</si>
  <si>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</si>
  <si>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</si>
  <si>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</si>
  <si>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</si>
  <si>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</si>
  <si>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</si>
  <si>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</si>
  <si>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</si>
  <si>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</si>
  <si>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</si>
  <si>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</si>
  <si>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</si>
  <si>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</si>
  <si>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</si>
  <si>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</si>
  <si>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</si>
  <si>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</si>
  <si>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</si>
  <si>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</si>
  <si>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</si>
  <si>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</si>
  <si>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</si>
  <si>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</si>
  <si>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</si>
  <si>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</si>
  <si>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</si>
  <si>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</si>
  <si>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</si>
  <si>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</si>
  <si>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</si>
  <si>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</si>
  <si>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</si>
  <si>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</si>
  <si>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</si>
  <si>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</si>
  <si>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</si>
  <si>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</si>
  <si>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</si>
  <si>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</si>
  <si>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</si>
  <si>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</si>
  <si>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</si>
  <si>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</si>
  <si>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</si>
  <si>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</si>
  <si>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</si>
  <si>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</si>
  <si>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</si>
  <si>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</si>
  <si>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</si>
  <si>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</si>
  <si>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</si>
  <si>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</si>
  <si>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</si>
  <si>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</si>
  <si>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</si>
  <si>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</si>
  <si>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</si>
  <si>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</si>
  <si>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</si>
  <si>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</si>
  <si>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</si>
  <si>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</si>
  <si>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</si>
  <si>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</si>
  <si>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</si>
  <si>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</si>
  <si>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</si>
  <si>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</si>
  <si>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</si>
  <si>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</si>
  <si>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</si>
  <si>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</si>
  <si>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</si>
  <si>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</si>
  <si>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</si>
  <si>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</si>
  <si>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</si>
  <si>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</si>
  <si>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</si>
  <si>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</si>
  <si>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</si>
  <si>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</si>
  <si>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</si>
  <si>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</si>
  <si>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</si>
  <si>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</si>
  <si>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</si>
  <si>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</si>
  <si>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</si>
  <si>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</si>
  <si>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</si>
  <si>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</si>
  <si>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</si>
  <si>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</si>
  <si>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</si>
  <si>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</si>
  <si>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</si>
  <si>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</si>
  <si>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</si>
  <si>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</si>
  <si>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</si>
  <si>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</si>
  <si>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</si>
  <si>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</si>
  <si>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</si>
  <si>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</si>
  <si>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</si>
  <si>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</si>
  <si>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</si>
  <si>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</si>
  <si>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</si>
  <si>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</si>
  <si>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</si>
  <si>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</si>
  <si>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</si>
  <si>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</si>
  <si>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</si>
  <si>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</si>
  <si>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</si>
  <si>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</si>
  <si>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</si>
  <si>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</si>
  <si>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</si>
  <si>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</si>
  <si>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</si>
  <si>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</si>
  <si>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</si>
  <si>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</si>
  <si>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</si>
  <si>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</si>
  <si>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</si>
  <si>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</si>
  <si>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</si>
  <si>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</si>
  <si>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</si>
  <si>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</si>
  <si>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</si>
  <si>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</si>
  <si>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</si>
  <si>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</si>
  <si>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</si>
  <si>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</si>
  <si>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</si>
  <si>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</si>
  <si>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</si>
  <si>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</si>
  <si>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</si>
  <si>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</si>
  <si>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</si>
  <si>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</si>
  <si>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</si>
  <si>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</si>
  <si>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</si>
  <si>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</si>
  <si>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</si>
  <si>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</si>
  <si>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</si>
  <si>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</si>
  <si>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</si>
  <si>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</si>
  <si>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</si>
  <si>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</si>
  <si>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</si>
  <si>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</si>
  <si>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</si>
  <si>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</si>
  <si>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</si>
  <si>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</si>
  <si>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</si>
  <si>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</si>
  <si>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</si>
  <si>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</si>
  <si>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</si>
  <si>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</si>
  <si>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</si>
  <si>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</si>
  <si>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</si>
  <si>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</si>
  <si>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</si>
  <si>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</si>
  <si>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</si>
  <si>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</si>
  <si>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</si>
  <si>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</si>
  <si>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</si>
  <si>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</si>
  <si>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</si>
  <si>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</si>
  <si>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</si>
  <si>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</si>
  <si>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</si>
  <si>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</si>
  <si>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</si>
  <si>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</si>
  <si>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</si>
  <si>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</si>
  <si>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</si>
  <si>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</si>
  <si>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</si>
  <si>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</si>
  <si>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</si>
  <si>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</si>
  <si>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</si>
  <si>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</si>
  <si>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</si>
  <si>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</si>
  <si>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</si>
  <si>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</si>
  <si>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</si>
  <si>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</si>
  <si>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</si>
  <si>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</si>
  <si>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</si>
  <si>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</si>
  <si>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</si>
  <si>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</si>
  <si>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</si>
  <si>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</si>
  <si>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</si>
  <si>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</si>
  <si>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</si>
  <si>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</si>
  <si>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</si>
  <si>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</si>
  <si>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</si>
  <si>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</si>
  <si>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</si>
  <si>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</si>
  <si>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</si>
  <si>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</si>
  <si>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</si>
  <si>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</si>
  <si>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</si>
  <si>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</si>
  <si>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</si>
  <si>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</si>
  <si>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</si>
  <si>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</si>
  <si>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</si>
  <si>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</si>
  <si>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</si>
  <si>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</si>
  <si>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</si>
  <si>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</si>
  <si>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</si>
  <si>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</si>
  <si>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</si>
  <si>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</si>
  <si>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</si>
  <si>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</si>
  <si>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</si>
  <si>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</si>
  <si>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</si>
  <si>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</si>
  <si>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</si>
  <si>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</si>
  <si>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</si>
  <si>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</si>
  <si>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</si>
  <si>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</si>
  <si>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</si>
  <si>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</si>
  <si>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</si>
  <si>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</si>
  <si>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</si>
  <si>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</si>
  <si>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</si>
  <si>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</si>
  <si>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</si>
  <si>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</si>
  <si>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</si>
  <si>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</si>
  <si>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</si>
  <si>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</si>
  <si>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</si>
  <si>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</si>
  <si>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</si>
  <si>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</si>
  <si>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</si>
  <si>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</si>
  <si>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</si>
  <si>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</si>
  <si>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</si>
  <si>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</si>
  <si>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</si>
  <si>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</si>
  <si>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</si>
  <si>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</si>
  <si>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</si>
  <si>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</si>
  <si>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</si>
  <si>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</si>
  <si>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</si>
  <si>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</si>
  <si>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</si>
  <si>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</si>
  <si>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</si>
  <si>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</si>
  <si>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</si>
  <si>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</si>
  <si>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</si>
  <si>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</si>
  <si>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</si>
  <si>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</si>
  <si>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</si>
  <si>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</si>
  <si>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</si>
  <si>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</si>
  <si>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</si>
  <si>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</si>
  <si>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</si>
  <si>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</si>
  <si>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</si>
  <si>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</si>
  <si>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</si>
  <si>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</si>
  <si>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</si>
  <si>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</si>
  <si>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</si>
  <si>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</si>
  <si>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</si>
  <si>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</si>
  <si>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</si>
  <si>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</si>
  <si>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</si>
  <si>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</si>
  <si>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</si>
  <si>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</si>
  <si>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</si>
  <si>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</si>
  <si>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</si>
  <si>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</si>
  <si>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</si>
  <si>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</si>
  <si>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</si>
  <si>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</si>
  <si>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</si>
  <si>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</si>
  <si>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</si>
  <si>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</si>
  <si>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</si>
  <si>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</si>
  <si>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</si>
  <si>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</si>
  <si>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</si>
  <si>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</si>
  <si>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</si>
  <si>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</si>
  <si>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</si>
  <si>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</si>
  <si>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</si>
  <si>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</si>
  <si>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</si>
  <si>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</si>
  <si>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</si>
  <si>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</si>
  <si>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</si>
  <si>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</si>
  <si>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</si>
  <si>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</si>
  <si>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</si>
  <si>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</si>
  <si>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</si>
  <si>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</si>
  <si>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</si>
  <si>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</si>
  <si>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</si>
  <si>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</si>
  <si>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</si>
  <si>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</si>
  <si>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</si>
  <si>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</si>
  <si>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</si>
  <si>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</si>
  <si>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</si>
  <si>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</si>
  <si>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</si>
  <si>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</si>
  <si>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</si>
  <si>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</si>
  <si>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</si>
  <si>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</si>
  <si>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</si>
  <si>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</si>
  <si>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</si>
  <si>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</si>
  <si>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</si>
  <si>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</si>
  <si>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</si>
  <si>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</si>
  <si>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</si>
  <si>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</si>
  <si>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</si>
  <si>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</si>
  <si>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</si>
  <si>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</si>
  <si>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</si>
  <si>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</si>
  <si>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</si>
  <si>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</si>
  <si>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</si>
  <si>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</si>
  <si>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</si>
  <si>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</si>
  <si>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</si>
  <si>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</si>
  <si>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</si>
  <si>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</si>
  <si>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</si>
  <si>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</si>
  <si>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</si>
  <si>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</si>
  <si>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</si>
  <si>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</si>
  <si>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</si>
  <si>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</si>
  <si>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</si>
  <si>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</si>
  <si>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</si>
  <si>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</si>
  <si>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</si>
  <si>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</si>
  <si>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</si>
  <si>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</si>
  <si>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</si>
  <si>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</si>
  <si>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</si>
  <si>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</si>
  <si>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</si>
  <si>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</si>
  <si>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</si>
  <si>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</si>
  <si>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</si>
  <si>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</si>
  <si>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</si>
  <si>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</si>
  <si>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</si>
  <si>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</si>
  <si>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</si>
  <si>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</si>
  <si>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</si>
  <si>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</si>
  <si>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</si>
  <si>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</si>
  <si>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</si>
  <si>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</si>
  <si>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</si>
  <si>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</si>
  <si>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</si>
  <si>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</si>
  <si>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</si>
  <si>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</si>
  <si>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</si>
  <si>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</si>
  <si>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</si>
  <si>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</si>
  <si>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</si>
  <si>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</si>
  <si>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</si>
  <si>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</si>
  <si>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</si>
  <si>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</si>
  <si>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</si>
  <si>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</si>
  <si>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</si>
  <si>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</si>
  <si>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</si>
  <si>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</si>
  <si>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</si>
  <si>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</si>
  <si>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</si>
  <si>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</si>
  <si>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</si>
  <si>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</si>
  <si>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</si>
  <si>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</si>
  <si>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</si>
  <si>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</si>
  <si>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</si>
  <si>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</si>
  <si>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</si>
  <si>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</si>
  <si>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</si>
  <si>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</si>
  <si>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</si>
  <si>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</si>
  <si>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</si>
  <si>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</si>
  <si>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</si>
  <si>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</si>
  <si>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</si>
  <si>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</si>
  <si>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</si>
  <si>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</si>
  <si>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</si>
  <si>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</si>
  <si>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</si>
  <si>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</si>
  <si>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</si>
  <si>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</si>
  <si>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</si>
  <si>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</si>
  <si>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</si>
  <si>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</si>
  <si>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</si>
  <si>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</si>
  <si>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</si>
  <si>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</si>
  <si>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</si>
  <si>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</si>
  <si>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</si>
  <si>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</si>
  <si>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</si>
  <si>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</si>
  <si>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</si>
  <si>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</si>
  <si>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</si>
  <si>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</si>
  <si>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</si>
  <si>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</si>
  <si>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</si>
  <si>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</si>
  <si>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</si>
  <si>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</si>
  <si>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</si>
  <si>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</si>
  <si>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</si>
  <si>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</si>
  <si>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</si>
  <si>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</si>
  <si>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</si>
  <si>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</si>
  <si>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</si>
  <si>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</si>
  <si>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</si>
  <si>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</si>
  <si>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</si>
  <si>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</si>
  <si>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</si>
  <si>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</si>
  <si>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</si>
  <si>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</si>
  <si>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</si>
  <si>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</si>
  <si>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</si>
  <si>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</si>
  <si>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</si>
  <si>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</si>
  <si>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</si>
  <si>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</si>
  <si>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</si>
  <si>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</si>
  <si>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</si>
  <si>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</si>
  <si>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</si>
  <si>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</si>
  <si>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</si>
  <si>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</si>
  <si>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</si>
  <si>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</si>
  <si>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</si>
  <si>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</si>
  <si>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</si>
  <si>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</si>
  <si>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</si>
  <si>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</si>
  <si>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</si>
  <si>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</si>
  <si>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</si>
  <si>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</si>
  <si>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</si>
  <si>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</si>
  <si>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</si>
  <si>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</si>
  <si>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</si>
  <si>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</si>
  <si>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</si>
  <si>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</si>
  <si>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</si>
  <si>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</si>
  <si>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</si>
  <si>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</si>
  <si>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</si>
  <si>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</si>
  <si>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</si>
  <si>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</si>
  <si>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</si>
  <si>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</si>
  <si>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</si>
  <si>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</si>
  <si>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</si>
  <si>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</si>
  <si>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</si>
  <si>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</si>
  <si>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</si>
  <si>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</si>
  <si>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</si>
  <si>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</si>
  <si>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</si>
  <si>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</si>
  <si>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</si>
  <si>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</si>
  <si>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</si>
  <si>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</si>
  <si>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</si>
  <si>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</si>
  <si>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</si>
  <si>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</si>
  <si>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</si>
  <si>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</si>
  <si>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</si>
  <si>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</si>
  <si>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</si>
  <si>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</si>
  <si>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</si>
  <si>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</si>
  <si>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</si>
  <si>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</si>
  <si>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</si>
  <si>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</si>
  <si>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</si>
  <si>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</si>
  <si>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</si>
  <si>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</si>
  <si>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</si>
  <si>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</si>
  <si>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</si>
  <si>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</si>
  <si>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</si>
  <si>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</si>
  <si>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</si>
  <si>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</si>
  <si>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</si>
  <si>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</si>
  <si>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</si>
  <si>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</si>
  <si>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</si>
  <si>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</si>
  <si>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</si>
  <si>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</si>
  <si>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</si>
  <si>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</si>
  <si>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</si>
  <si>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</si>
  <si>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</si>
  <si>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</si>
  <si>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</si>
  <si>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</si>
  <si>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</si>
  <si>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</si>
  <si>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</si>
  <si>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</si>
  <si>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</si>
  <si>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</si>
  <si>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</si>
  <si>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</si>
  <si>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</si>
  <si>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</si>
  <si>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</si>
  <si>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</si>
  <si>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</si>
  <si>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</si>
  <si>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</si>
  <si>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</si>
  <si>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</si>
  <si>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</si>
  <si>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</si>
  <si>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</si>
  <si>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</si>
  <si>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</si>
  <si>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</si>
  <si>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</si>
  <si>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</si>
  <si>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</si>
  <si>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</si>
  <si>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</si>
  <si>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</si>
  <si>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</si>
  <si>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</si>
  <si>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</si>
  <si>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</si>
  <si>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</si>
  <si>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</si>
  <si>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</si>
  <si>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</si>
  <si>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</si>
  <si>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</si>
  <si>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</si>
  <si>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</si>
  <si>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</si>
  <si>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</si>
  <si>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</si>
  <si>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</si>
  <si>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</si>
  <si>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</si>
  <si>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</si>
  <si>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</si>
  <si>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</si>
  <si>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</si>
  <si>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</si>
  <si>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</si>
  <si>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</si>
  <si>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</si>
  <si>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</si>
  <si>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</si>
  <si>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</si>
  <si>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</si>
  <si>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</si>
  <si>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</si>
  <si>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</si>
  <si>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</si>
  <si>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</si>
  <si>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</si>
  <si>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</si>
  <si>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</si>
  <si>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</si>
  <si>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</si>
  <si>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</si>
  <si>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</si>
  <si>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</si>
  <si>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</si>
  <si>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</si>
  <si>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</si>
  <si>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</si>
  <si>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</si>
  <si>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</si>
  <si>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</si>
  <si>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</si>
  <si>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</si>
  <si>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</si>
  <si>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</si>
  <si>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</si>
  <si>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</si>
  <si>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</si>
  <si>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</si>
  <si>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</si>
  <si>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</si>
  <si>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</si>
  <si>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</si>
  <si>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</si>
  <si>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</si>
  <si>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</si>
  <si>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</si>
  <si>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</si>
  <si>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</si>
  <si>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</si>
  <si>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</si>
  <si>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</si>
  <si>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</si>
  <si>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</si>
  <si>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</si>
  <si>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</si>
  <si>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</si>
  <si>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</si>
  <si>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</si>
  <si>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</si>
  <si>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</si>
  <si>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</si>
  <si>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</si>
  <si>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</si>
  <si>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</si>
  <si>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</si>
  <si>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</si>
  <si>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</si>
  <si>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</si>
  <si>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</si>
  <si>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</si>
  <si>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</si>
  <si>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</si>
  <si>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</si>
  <si>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</si>
  <si>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</si>
  <si>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</si>
  <si>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</si>
  <si>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</si>
  <si>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</si>
  <si>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</si>
  <si>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</si>
  <si>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</si>
  <si>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</si>
  <si>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</si>
  <si>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</si>
  <si>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</si>
  <si>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</si>
  <si>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</si>
  <si>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</si>
  <si>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</si>
  <si>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</si>
  <si>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</si>
  <si>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</si>
  <si>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</si>
  <si>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</si>
  <si>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</si>
  <si>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</si>
  <si>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</si>
  <si>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</si>
  <si>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</si>
  <si>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</si>
  <si>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</si>
  <si>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</si>
  <si>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</si>
  <si>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</si>
  <si>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</si>
  <si>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</si>
  <si>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</si>
  <si>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</si>
  <si>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</si>
  <si>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</si>
  <si>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</si>
  <si>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</si>
  <si>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</si>
  <si>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</si>
  <si>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</si>
  <si>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</si>
  <si>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</si>
  <si>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</si>
  <si>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</si>
  <si>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</si>
  <si>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</si>
  <si>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</si>
  <si>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</si>
  <si>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</si>
  <si>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</si>
  <si>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</si>
  <si>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</si>
  <si>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</si>
  <si>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</si>
  <si>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</si>
  <si>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</si>
  <si>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</si>
  <si>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</si>
  <si>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</si>
  <si>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</si>
  <si>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</si>
  <si>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</si>
  <si>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</si>
  <si>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</si>
  <si>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</si>
  <si>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</si>
  <si>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</si>
  <si>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</si>
  <si>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</si>
  <si>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</si>
  <si>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</si>
  <si>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</si>
  <si>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</si>
  <si>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</si>
  <si>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</si>
  <si>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</si>
  <si>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</si>
  <si>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</si>
  <si>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</si>
  <si>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</si>
  <si>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</si>
  <si>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</si>
  <si>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</si>
  <si>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</si>
  <si>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</si>
  <si>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</si>
  <si>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</si>
  <si>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</si>
  <si>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</si>
  <si>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</si>
  <si>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</si>
  <si>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</si>
  <si>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</si>
  <si>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</si>
  <si>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</si>
  <si>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</si>
  <si>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</si>
  <si>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</si>
  <si>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</si>
  <si>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</si>
  <si>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</si>
  <si>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</si>
  <si>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</si>
  <si>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</si>
  <si>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</si>
  <si>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</si>
  <si>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</si>
  <si>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</si>
  <si>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</si>
  <si>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</si>
  <si>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</si>
  <si>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</si>
  <si>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</si>
  <si>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</si>
  <si>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</si>
  <si>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</si>
  <si>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</si>
  <si>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</si>
  <si>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</si>
  <si>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</si>
  <si>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</si>
  <si>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</si>
  <si>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</si>
  <si>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</si>
  <si>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</si>
  <si>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</si>
  <si>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</si>
  <si>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</si>
  <si>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</si>
  <si>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</si>
  <si>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</si>
  <si>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</si>
  <si>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</si>
  <si>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</si>
  <si>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</si>
  <si>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</si>
  <si>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</si>
  <si>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</si>
  <si>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</si>
  <si>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</si>
  <si>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</si>
  <si>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</si>
  <si>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</si>
  <si>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</si>
  <si>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</si>
  <si>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</si>
  <si>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</si>
  <si>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</si>
  <si>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</si>
  <si>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</si>
  <si>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</si>
  <si>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</si>
  <si>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</si>
  <si>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</si>
  <si>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</si>
  <si>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</si>
  <si>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</si>
  <si>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</si>
  <si>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</si>
  <si>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</si>
  <si>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</si>
  <si>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</si>
  <si>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</si>
  <si>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</si>
  <si>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</si>
  <si>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</si>
  <si>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</si>
  <si>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</si>
  <si>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</si>
  <si>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</si>
  <si>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</si>
  <si>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</si>
  <si>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</si>
  <si>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</si>
  <si>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</si>
  <si>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</si>
  <si>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</si>
  <si>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</si>
  <si>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</si>
  <si>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</si>
  <si>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</si>
  <si>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</si>
  <si>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</si>
  <si>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</si>
  <si>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</si>
  <si>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</si>
  <si>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</si>
  <si>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</si>
  <si>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</si>
  <si>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</si>
  <si>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</si>
  <si>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</si>
  <si>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</si>
  <si>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</si>
  <si>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</si>
  <si>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</si>
  <si>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</si>
  <si>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</si>
  <si>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</si>
  <si>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</si>
  <si>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</si>
  <si>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</si>
  <si>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</si>
  <si>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</si>
  <si>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</si>
  <si>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</si>
  <si>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</si>
  <si>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</si>
  <si>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</si>
  <si>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</si>
  <si>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</si>
  <si>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</si>
  <si>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</si>
  <si>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</si>
  <si>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</si>
  <si>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</si>
  <si>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</si>
  <si>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</si>
  <si>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</si>
  <si>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</si>
  <si>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</si>
  <si>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</si>
  <si>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</si>
  <si>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</si>
  <si>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</si>
  <si>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</si>
  <si>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</si>
  <si>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</si>
  <si>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</si>
  <si>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</si>
  <si>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</si>
  <si>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</si>
  <si>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</si>
  <si>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</si>
  <si>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</si>
  <si>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</si>
  <si>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</si>
  <si>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</si>
  <si>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</si>
  <si>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</si>
  <si>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</si>
  <si>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</si>
  <si>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</si>
  <si>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</si>
  <si>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</si>
  <si>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</si>
  <si>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</si>
  <si>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</si>
  <si>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</si>
  <si>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</si>
  <si>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</si>
  <si>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</si>
  <si>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</si>
  <si>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</si>
  <si>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</si>
  <si>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</si>
  <si>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</si>
  <si>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</si>
  <si>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</si>
  <si>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</si>
  <si>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</si>
  <si>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</si>
  <si>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</si>
  <si>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</si>
  <si>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</si>
  <si>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</si>
  <si>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</si>
  <si>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</si>
  <si>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</si>
  <si>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</si>
  <si>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</si>
  <si>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</si>
  <si>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</si>
  <si>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</si>
  <si>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</si>
  <si>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</si>
  <si>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</si>
  <si>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</si>
  <si>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</si>
  <si>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</si>
  <si>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</si>
  <si>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</si>
  <si>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</si>
  <si>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</si>
  <si>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</si>
  <si>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</si>
  <si>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</si>
  <si>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</si>
  <si>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</si>
  <si>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</si>
  <si>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</si>
  <si>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</si>
  <si>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</si>
  <si>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</si>
  <si>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</si>
  <si>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</si>
  <si>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</si>
  <si>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</si>
  <si>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</si>
  <si>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</si>
  <si>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</si>
  <si>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</si>
  <si>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</si>
  <si>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</si>
  <si>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</si>
  <si>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</si>
  <si>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</si>
  <si>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</si>
  <si>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</si>
  <si>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</si>
  <si>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</si>
  <si>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</si>
  <si>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</si>
  <si>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</si>
  <si>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</si>
  <si>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</si>
  <si>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</si>
  <si>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</si>
  <si>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</si>
  <si>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</si>
  <si>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</si>
  <si>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</si>
  <si>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</si>
  <si>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</si>
  <si>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</si>
  <si>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</si>
  <si>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</si>
  <si>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</si>
  <si>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</si>
  <si>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</si>
  <si>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</si>
  <si>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</si>
  <si>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</si>
  <si>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</si>
  <si>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</si>
  <si>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</si>
  <si>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</si>
  <si>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</si>
  <si>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</si>
  <si>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</si>
  <si>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</si>
  <si>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</si>
  <si>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</si>
  <si>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</si>
  <si>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</si>
  <si>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</si>
  <si>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</si>
  <si>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</si>
  <si>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</si>
  <si>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</si>
  <si>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</si>
  <si>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</si>
  <si>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</si>
  <si>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</si>
  <si>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</si>
  <si>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</si>
  <si>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</si>
  <si>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</si>
  <si>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</si>
  <si>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</si>
  <si>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</si>
  <si>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</si>
  <si>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</si>
  <si>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</si>
  <si>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</si>
  <si>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</si>
  <si>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</si>
  <si>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</si>
  <si>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</si>
  <si>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</si>
  <si>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</si>
  <si>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</si>
  <si>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</si>
  <si>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</si>
  <si>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</si>
  <si>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</si>
  <si>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</si>
  <si>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</si>
  <si>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</si>
  <si>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</si>
  <si>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</si>
  <si>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</si>
  <si>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</si>
  <si>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</si>
  <si>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</si>
  <si>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</si>
  <si>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</si>
  <si>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</si>
  <si>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</si>
  <si>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</si>
  <si>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</si>
  <si>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</si>
  <si>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</si>
  <si>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</si>
  <si>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</si>
  <si>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</si>
  <si>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</si>
  <si>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</si>
  <si>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</si>
  <si>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</si>
  <si>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</si>
  <si>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</si>
  <si>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</si>
  <si>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</si>
  <si>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</si>
  <si>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</si>
  <si>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</si>
  <si>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</si>
  <si>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</si>
  <si>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</si>
  <si>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</si>
  <si>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</si>
  <si>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</si>
  <si>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</si>
  <si>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</si>
  <si>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</si>
  <si>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</si>
  <si>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</si>
  <si>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</si>
  <si>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</si>
  <si>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</si>
  <si>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</si>
  <si>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</si>
  <si>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</si>
  <si>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</si>
  <si>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</si>
  <si>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</si>
  <si>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</si>
  <si>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</si>
  <si>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</si>
  <si>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</si>
  <si>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</si>
  <si>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</si>
  <si>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</si>
  <si>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</si>
  <si>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</si>
  <si>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</si>
  <si>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</si>
  <si>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</si>
  <si>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</si>
  <si>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</si>
  <si>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</si>
  <si>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</si>
  <si>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</si>
  <si>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</si>
  <si>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</si>
  <si>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</si>
  <si>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</si>
  <si>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</si>
  <si>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</si>
  <si>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</si>
  <si>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</si>
  <si>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</si>
  <si>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</si>
  <si>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</si>
  <si>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</si>
  <si>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</si>
  <si>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</si>
  <si>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</si>
  <si>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</si>
  <si>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</si>
  <si>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</si>
  <si>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</si>
  <si>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</si>
  <si>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</si>
  <si>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</si>
  <si>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</si>
  <si>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</si>
  <si>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</si>
  <si>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</si>
  <si>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</si>
  <si>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</si>
  <si>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</si>
  <si>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</si>
  <si>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</si>
  <si>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</si>
  <si>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</si>
  <si>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</si>
  <si>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</si>
  <si>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</si>
  <si>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</si>
  <si>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</si>
  <si>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</si>
  <si>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</si>
  <si>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</si>
  <si>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</si>
  <si>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</si>
  <si>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</si>
  <si>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</si>
  <si>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</si>
  <si>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</si>
  <si>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</si>
  <si>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</si>
  <si>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</si>
  <si>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</si>
  <si>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</si>
  <si>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</si>
  <si>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</si>
  <si>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</si>
  <si>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</si>
  <si>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</si>
  <si>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</si>
  <si>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</si>
  <si>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</si>
  <si>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</si>
  <si>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</si>
  <si>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</si>
  <si>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</si>
  <si>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</si>
  <si>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</si>
  <si>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</si>
  <si>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</si>
  <si>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</si>
  <si>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</si>
  <si>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</si>
  <si>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</si>
  <si>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</si>
  <si>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</si>
  <si>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</si>
  <si>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</si>
  <si>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</si>
  <si>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</si>
  <si>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</si>
  <si>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</si>
  <si>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</si>
  <si>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</si>
  <si>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</si>
  <si>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</si>
  <si>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</si>
  <si>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</si>
  <si>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</si>
  <si>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</si>
  <si>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</si>
  <si>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</si>
  <si>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</si>
  <si>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</si>
  <si>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</si>
  <si>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</si>
  <si>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</si>
  <si>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</si>
  <si>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</si>
  <si>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</si>
  <si>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</si>
  <si>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</si>
  <si>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</si>
  <si>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</si>
  <si>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</si>
  <si>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</si>
  <si>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</si>
  <si>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</si>
  <si>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</si>
  <si>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</si>
  <si>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</si>
  <si>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</si>
  <si>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</si>
  <si>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</si>
  <si>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</si>
  <si>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</si>
  <si>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</si>
  <si>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</si>
  <si>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</si>
  <si>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</si>
  <si>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</si>
  <si>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</si>
  <si>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</si>
  <si>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</si>
  <si>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</si>
  <si>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</si>
  <si>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</si>
  <si>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</si>
  <si>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</si>
  <si>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</si>
  <si>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</si>
  <si>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</si>
  <si>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</si>
  <si>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</si>
  <si>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</si>
  <si>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</si>
  <si>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</si>
  <si>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</si>
  <si>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</si>
  <si>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</si>
  <si>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</si>
  <si>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</si>
  <si>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</si>
  <si>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</si>
  <si>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</si>
  <si>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</si>
  <si>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</si>
  <si>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</si>
  <si>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</si>
  <si>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</si>
  <si>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</si>
  <si>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</si>
  <si>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</si>
  <si>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</si>
  <si>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</si>
  <si>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</si>
  <si>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</si>
  <si>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</si>
  <si>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</si>
  <si>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</si>
  <si>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</si>
  <si>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</si>
  <si>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</si>
  <si>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</si>
  <si>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</si>
  <si>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</si>
  <si>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</si>
  <si>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</si>
  <si>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</si>
  <si>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</si>
  <si>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</si>
  <si>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</si>
  <si>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</si>
  <si>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</si>
  <si>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</si>
  <si>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</si>
  <si>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</si>
  <si>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</si>
  <si>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</si>
  <si>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</si>
  <si>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</si>
  <si>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</si>
  <si>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</si>
  <si>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</si>
  <si>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</si>
  <si>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</si>
  <si>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</si>
  <si>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</si>
  <si>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</si>
  <si>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</si>
  <si>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</si>
  <si>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</si>
  <si>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</si>
  <si>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</si>
  <si>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</si>
  <si>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</si>
  <si>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</si>
  <si>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</si>
  <si>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</si>
  <si>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</si>
  <si>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</si>
  <si>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</si>
  <si>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</si>
  <si>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</si>
  <si>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</si>
  <si>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</si>
  <si>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</si>
  <si>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</si>
  <si>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</si>
  <si>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</si>
  <si>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</si>
  <si>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</si>
  <si>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</si>
  <si>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</si>
  <si>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</si>
  <si>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</si>
  <si>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</si>
  <si>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</si>
  <si>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</si>
  <si>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</si>
  <si>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</si>
  <si>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</si>
  <si>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</si>
  <si>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</si>
  <si>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</si>
  <si>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</si>
  <si>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</si>
  <si>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</si>
  <si>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</si>
  <si>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</si>
  <si>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</si>
  <si>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</si>
  <si>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</si>
  <si>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</si>
  <si>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</si>
  <si>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</si>
  <si>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</si>
  <si>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</si>
  <si>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</si>
  <si>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</si>
  <si>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</si>
  <si>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</si>
  <si>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</si>
  <si>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</si>
  <si>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</si>
  <si>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</si>
  <si>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</si>
  <si>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</si>
  <si>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</si>
  <si>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</si>
  <si>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</si>
  <si>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</si>
  <si>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</si>
  <si>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</si>
  <si>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</si>
  <si>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</si>
  <si>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</si>
  <si>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</si>
  <si>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</si>
  <si>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</si>
  <si>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</si>
  <si>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</si>
  <si>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</si>
  <si>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</si>
  <si>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</si>
  <si>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</si>
  <si>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</si>
  <si>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</si>
  <si>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</si>
  <si>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</si>
  <si>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</si>
  <si>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</si>
  <si>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</si>
  <si>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</si>
  <si>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</si>
  <si>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</si>
  <si>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</si>
  <si>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</si>
  <si>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</si>
  <si>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</si>
  <si>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</si>
  <si>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</si>
  <si>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</si>
  <si>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</si>
  <si>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</si>
  <si>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</si>
  <si>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</si>
  <si>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</si>
  <si>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</si>
  <si>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</si>
  <si>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</si>
  <si>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</si>
  <si>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</si>
  <si>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</si>
  <si>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</si>
  <si>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</si>
  <si>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</si>
  <si>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</si>
  <si>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</si>
  <si>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</si>
  <si>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</si>
  <si>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</si>
  <si>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</si>
  <si>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</si>
  <si>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</si>
  <si>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</si>
  <si>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</si>
  <si>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</si>
  <si>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</si>
  <si>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</si>
  <si>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</si>
  <si>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</si>
  <si>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</si>
  <si>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</si>
  <si>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</si>
  <si>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</si>
  <si>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</si>
  <si>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</si>
  <si>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</si>
  <si>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</si>
  <si>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</si>
  <si>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</si>
  <si>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</si>
  <si>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</si>
  <si>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</si>
  <si>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</si>
  <si>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</si>
  <si>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</si>
  <si>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</si>
  <si>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</si>
  <si>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</si>
  <si>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</si>
  <si>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</si>
  <si>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</si>
  <si>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</si>
  <si>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</si>
  <si>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</si>
  <si>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</si>
  <si>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</si>
  <si>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</si>
  <si>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</si>
  <si>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</si>
  <si>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</si>
  <si>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</si>
  <si>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</si>
  <si>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</si>
  <si>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</si>
  <si>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</si>
  <si>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</si>
  <si>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</si>
  <si>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</si>
  <si>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</si>
  <si>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</si>
  <si>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</si>
  <si>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</si>
  <si>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</si>
  <si>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</si>
  <si>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</si>
  <si>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</si>
  <si>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</si>
  <si>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</si>
  <si>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</si>
  <si>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</si>
  <si>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</si>
  <si>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</si>
  <si>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</si>
  <si>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</si>
  <si>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</si>
  <si>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</si>
  <si>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</si>
  <si>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</si>
  <si>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</si>
  <si>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</si>
  <si>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</si>
  <si>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</si>
  <si>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</si>
  <si>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</si>
  <si>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</si>
  <si>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</si>
  <si>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</si>
  <si>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</si>
  <si>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</si>
  <si>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</si>
  <si>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</si>
  <si>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</si>
  <si>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</si>
  <si>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</si>
  <si>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</si>
  <si>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</si>
  <si>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</si>
  <si>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</si>
  <si>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</si>
  <si>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</si>
  <si>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</si>
  <si>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</si>
  <si>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</si>
  <si>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</si>
  <si>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</si>
  <si>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</si>
  <si>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</si>
  <si>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</si>
  <si>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</si>
  <si>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</si>
  <si>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</si>
  <si>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</si>
  <si>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</si>
  <si>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</si>
  <si>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</si>
  <si>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</si>
  <si>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</si>
  <si>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</si>
  <si>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</si>
  <si>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</si>
  <si>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</si>
  <si>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</si>
  <si>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</si>
  <si>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</si>
  <si>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</si>
  <si>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</si>
  <si>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</si>
  <si>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</si>
  <si>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</si>
  <si>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</si>
  <si>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</si>
  <si>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</si>
  <si>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</si>
  <si>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</si>
  <si>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</si>
  <si>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</si>
  <si>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</si>
  <si>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</si>
  <si>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</si>
  <si>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</si>
  <si>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</si>
  <si>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</si>
  <si>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</si>
  <si>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</si>
  <si>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</si>
  <si>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</si>
  <si>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</si>
  <si>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</si>
  <si>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</si>
  <si>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</si>
  <si>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</si>
  <si>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</si>
  <si>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</si>
  <si>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</si>
  <si>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</si>
  <si>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</si>
  <si>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</si>
  <si>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</si>
  <si>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</si>
  <si>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</si>
  <si>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</si>
  <si>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</si>
  <si>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</si>
  <si>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</si>
  <si>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</si>
  <si>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</si>
  <si>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</si>
  <si>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</si>
  <si>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</si>
  <si>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</si>
  <si>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</si>
  <si>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</si>
  <si>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</si>
  <si>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</si>
  <si>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</si>
  <si>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</si>
  <si>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</si>
  <si>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</si>
  <si>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</si>
  <si>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</si>
  <si>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</si>
  <si>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</si>
  <si>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</si>
  <si>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</si>
  <si>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</si>
  <si>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</si>
  <si>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</si>
  <si>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</si>
  <si>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</si>
  <si>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</si>
  <si>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</si>
  <si>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</si>
  <si>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</si>
  <si>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</si>
  <si>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</si>
  <si>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</si>
  <si>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</si>
  <si>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</si>
  <si>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</si>
  <si>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</si>
  <si>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</si>
  <si>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</si>
  <si>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</si>
  <si>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</si>
  <si>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</si>
  <si>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</si>
  <si>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</si>
  <si>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</si>
  <si>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</si>
  <si>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</si>
  <si>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</si>
  <si>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</si>
  <si>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</si>
  <si>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</si>
  <si>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</si>
  <si>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</si>
  <si>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</si>
  <si>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</si>
  <si>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</si>
  <si>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</si>
  <si>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</si>
  <si>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</si>
  <si>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</si>
  <si>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</si>
  <si>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</si>
  <si>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</si>
  <si>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</si>
  <si>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</si>
  <si>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</si>
  <si>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</si>
  <si>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</si>
  <si>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</si>
  <si>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</si>
  <si>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</si>
  <si>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</si>
  <si>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</si>
  <si>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</si>
  <si>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</si>
  <si>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</si>
  <si>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</si>
  <si>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</si>
  <si>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</si>
  <si>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</si>
  <si>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</si>
  <si>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</si>
  <si>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</si>
  <si>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</si>
  <si>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</si>
  <si>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</si>
  <si>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</si>
  <si>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</si>
  <si>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</si>
  <si>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</si>
  <si>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</si>
  <si>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</si>
  <si>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</si>
  <si>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</si>
  <si>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</si>
  <si>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</si>
  <si>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</si>
  <si>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</si>
  <si>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</si>
  <si>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</si>
  <si>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</si>
  <si>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</si>
  <si>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</si>
  <si>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</si>
  <si>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</si>
  <si>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</si>
  <si>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</si>
  <si>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</si>
  <si>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</si>
  <si>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</si>
  <si>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</si>
  <si>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</si>
  <si>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</si>
  <si>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</si>
  <si>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</si>
  <si>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</si>
  <si>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</si>
  <si>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</si>
  <si>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</si>
  <si>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</si>
  <si>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</si>
  <si>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</si>
  <si>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</si>
  <si>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</si>
  <si>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</si>
  <si>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</si>
  <si>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</si>
  <si>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</si>
  <si>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</si>
  <si>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</si>
  <si>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</si>
  <si>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</si>
  <si>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</si>
  <si>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</si>
  <si>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</si>
  <si>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</si>
  <si>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</si>
  <si>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</si>
  <si>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</si>
  <si>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</si>
  <si>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</si>
  <si>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</si>
  <si>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</si>
  <si>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</si>
  <si>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</si>
  <si>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</si>
  <si>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</si>
  <si>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</si>
  <si>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</si>
  <si>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</si>
  <si>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</si>
  <si>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</si>
  <si>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</si>
  <si>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</si>
  <si>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</si>
  <si>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</si>
  <si>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</si>
  <si>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</si>
  <si>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</si>
  <si>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</si>
  <si>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</si>
  <si>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</si>
  <si>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</si>
  <si>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</si>
  <si>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</si>
  <si>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</si>
  <si>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</si>
  <si>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</si>
  <si>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</si>
  <si>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</si>
  <si>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</si>
  <si>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</si>
  <si>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</si>
  <si>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</si>
  <si>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</si>
  <si>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</si>
  <si>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</si>
  <si>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</si>
  <si>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</si>
  <si>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</si>
  <si>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</si>
  <si>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</si>
  <si>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</si>
  <si>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</si>
  <si>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</si>
  <si>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</si>
  <si>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</si>
  <si>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</si>
  <si>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</si>
  <si>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</si>
  <si>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</si>
  <si>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</si>
  <si>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</si>
  <si>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</si>
  <si>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</si>
  <si>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</si>
  <si>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</si>
  <si>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</si>
  <si>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</si>
  <si>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</si>
  <si>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</si>
  <si>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</si>
  <si>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</si>
  <si>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</si>
  <si>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</si>
  <si>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</si>
  <si>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</si>
  <si>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</si>
  <si>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</si>
  <si>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</si>
  <si>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</si>
  <si>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</si>
  <si>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</si>
  <si>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</si>
  <si>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</si>
  <si>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</si>
  <si>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</si>
  <si>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</si>
  <si>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</si>
  <si>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</si>
  <si>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</si>
  <si>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</si>
  <si>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</si>
  <si>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</si>
  <si>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</si>
  <si>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</si>
  <si>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</si>
  <si>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</si>
  <si>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</si>
  <si>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</si>
  <si>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</si>
  <si>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</si>
  <si>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</si>
  <si>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</si>
  <si>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</si>
  <si>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</si>
  <si>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</si>
  <si>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</si>
  <si>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</si>
  <si>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</si>
  <si>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</si>
  <si>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</si>
  <si>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</si>
  <si>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</si>
  <si>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</si>
  <si>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</si>
  <si>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</si>
  <si>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</si>
  <si>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</si>
  <si>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</si>
  <si>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</si>
  <si>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</si>
  <si>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</si>
  <si>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</si>
  <si>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</si>
  <si>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</si>
  <si>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</si>
  <si>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</si>
  <si>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</si>
  <si>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</si>
  <si>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</si>
  <si>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</si>
  <si>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</si>
  <si>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</si>
  <si>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</si>
  <si>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</si>
  <si>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</si>
  <si>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</si>
  <si>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</si>
  <si>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</si>
  <si>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</si>
  <si>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</si>
  <si>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</si>
  <si>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</si>
  <si>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</si>
  <si>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</si>
  <si>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</si>
  <si>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</si>
  <si>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</si>
  <si>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</si>
  <si>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</si>
  <si>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</si>
  <si>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</si>
  <si>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</si>
  <si>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</si>
  <si>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</si>
  <si>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</si>
  <si>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</si>
  <si>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</si>
  <si>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</si>
  <si>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</si>
  <si>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</si>
  <si>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</si>
  <si>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</si>
  <si>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</si>
  <si>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</si>
  <si>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</si>
  <si>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</si>
  <si>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</si>
  <si>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</si>
  <si>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</si>
  <si>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</si>
  <si>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</si>
  <si>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</si>
  <si>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</si>
  <si>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</si>
  <si>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</si>
  <si>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</si>
  <si>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</si>
  <si>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</si>
  <si>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</si>
  <si>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</si>
  <si>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</si>
  <si>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</si>
  <si>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</si>
  <si>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</si>
  <si>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</si>
  <si>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</si>
  <si>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</si>
  <si>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</si>
  <si>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</si>
  <si>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</si>
  <si>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</si>
  <si>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</si>
  <si>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</si>
  <si>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</si>
  <si>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</si>
  <si>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</si>
  <si>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</si>
  <si>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</si>
  <si>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</si>
  <si>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</si>
  <si>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</si>
  <si>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</si>
  <si>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</si>
  <si>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</si>
  <si>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</si>
  <si>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</si>
  <si>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</si>
  <si>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</si>
  <si>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</si>
  <si>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</si>
  <si>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</si>
  <si>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</si>
  <si>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</si>
  <si>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</si>
  <si>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</si>
  <si>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</si>
  <si>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</si>
  <si>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</si>
  <si>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</si>
  <si>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</si>
  <si>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</si>
  <si>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</si>
  <si>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</si>
  <si>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</si>
  <si>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</si>
  <si>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</si>
  <si>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</si>
  <si>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</si>
  <si>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</si>
  <si>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</si>
  <si>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</si>
  <si>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</si>
  <si>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</si>
  <si>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</si>
  <si>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</si>
  <si>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</si>
  <si>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</si>
  <si>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</si>
  <si>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</si>
  <si>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</si>
  <si>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</si>
  <si>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</si>
  <si>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</si>
  <si>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</si>
  <si>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</si>
  <si>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</si>
  <si>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</si>
  <si>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</si>
  <si>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</si>
  <si>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</si>
  <si>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</si>
  <si>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</si>
  <si>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</si>
  <si>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</si>
  <si>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</si>
  <si>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</si>
  <si>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</si>
  <si>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</si>
  <si>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</si>
  <si>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</si>
  <si>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</si>
  <si>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</si>
  <si>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</si>
  <si>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</si>
  <si>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</si>
  <si>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</si>
  <si>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</si>
  <si>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</si>
  <si>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</si>
  <si>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</si>
  <si>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</si>
  <si>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</si>
  <si>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</si>
  <si>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</si>
  <si>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</si>
  <si>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</si>
  <si>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</si>
  <si>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</si>
  <si>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</si>
  <si>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</si>
  <si>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</si>
  <si>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</si>
  <si>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</si>
  <si>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</si>
  <si>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</si>
  <si>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</si>
  <si>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</si>
  <si>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</si>
  <si>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</si>
  <si>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</si>
  <si>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</si>
  <si>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</si>
  <si>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</si>
  <si>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</si>
  <si>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</si>
  <si>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</si>
  <si>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</si>
  <si>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</si>
  <si>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</si>
  <si>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</si>
  <si>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</si>
  <si>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</si>
  <si>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</si>
  <si>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</si>
  <si>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</si>
  <si>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</si>
  <si>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</si>
  <si>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</si>
  <si>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</si>
  <si>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</si>
  <si>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</si>
  <si>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</si>
  <si>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</si>
  <si>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</si>
  <si>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</si>
  <si>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</si>
  <si>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</si>
  <si>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</si>
  <si>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</si>
  <si>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</si>
  <si>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</si>
  <si>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</si>
  <si>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</si>
  <si>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</si>
  <si>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</si>
  <si>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</si>
  <si>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</si>
  <si>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</si>
  <si>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</si>
  <si>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</si>
  <si>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</si>
  <si>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</si>
  <si>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</si>
  <si>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</si>
  <si>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</si>
  <si>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</si>
  <si>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</si>
  <si>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</si>
  <si>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</si>
  <si>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</si>
  <si>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</si>
  <si>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</si>
  <si>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</si>
  <si>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</si>
  <si>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</si>
  <si>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</si>
  <si>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</si>
  <si>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</si>
  <si>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</si>
  <si>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</si>
  <si>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</si>
  <si>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</si>
  <si>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</si>
  <si>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</si>
  <si>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</si>
  <si>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</si>
  <si>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</si>
  <si>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</si>
  <si>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</si>
  <si>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</si>
  <si>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</si>
  <si>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</si>
  <si>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</si>
  <si>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</si>
  <si>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</si>
  <si>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</si>
  <si>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</si>
  <si>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</si>
  <si>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</si>
  <si>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</si>
  <si>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</si>
  <si>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</si>
  <si>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</si>
  <si>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</si>
  <si>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</si>
  <si>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</si>
  <si>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</si>
  <si>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</si>
  <si>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</si>
  <si>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</si>
  <si>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</si>
  <si>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</si>
  <si>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</si>
  <si>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</si>
  <si>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</si>
  <si>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</si>
  <si>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</si>
  <si>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</si>
  <si>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</si>
  <si>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</si>
  <si>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</si>
  <si>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</si>
  <si>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</si>
  <si>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</si>
  <si>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</si>
  <si>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</si>
  <si>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</si>
  <si>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</si>
  <si>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</si>
  <si>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</si>
  <si>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</si>
  <si>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</si>
  <si>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</si>
  <si>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</si>
  <si>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</si>
  <si>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</si>
  <si>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</si>
  <si>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</si>
  <si>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</si>
  <si>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</si>
  <si>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</si>
  <si>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</si>
  <si>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</si>
  <si>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</si>
  <si>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</si>
  <si>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</si>
  <si>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</si>
  <si>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</si>
  <si>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</si>
  <si>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</si>
  <si>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</si>
  <si>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</si>
  <si>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</si>
  <si>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</si>
  <si>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</si>
  <si>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</si>
  <si>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</si>
  <si>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</si>
  <si>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</si>
  <si>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</si>
  <si>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</si>
  <si>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</si>
  <si>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</si>
  <si>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</si>
  <si>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</si>
  <si>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</si>
  <si>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</si>
  <si>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</si>
  <si>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</si>
  <si>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</si>
  <si>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</si>
  <si>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</si>
  <si>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</si>
  <si>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</si>
  <si>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</si>
  <si>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</si>
  <si>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</si>
  <si>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</si>
  <si>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</si>
  <si>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</si>
  <si>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</si>
  <si>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</si>
  <si>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</si>
  <si>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</si>
  <si>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</si>
  <si>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</si>
  <si>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</si>
  <si>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</si>
  <si>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</si>
  <si>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</si>
  <si>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</si>
  <si>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</si>
  <si>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</si>
  <si>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</si>
  <si>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</si>
  <si>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</si>
  <si>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</si>
  <si>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</si>
  <si>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</si>
  <si>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</si>
  <si>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</si>
  <si>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</si>
  <si>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</si>
  <si>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</si>
  <si>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</si>
  <si>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</si>
  <si>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</si>
  <si>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</si>
  <si>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</si>
  <si>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</si>
  <si>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</si>
  <si>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</si>
  <si>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</si>
  <si>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</si>
  <si>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</si>
  <si>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</si>
  <si>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</si>
  <si>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</si>
  <si>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</si>
  <si>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</si>
  <si>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</si>
  <si>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</si>
  <si>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</si>
  <si>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</si>
  <si>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</si>
  <si>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</si>
  <si>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</si>
  <si>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</si>
  <si>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</si>
  <si>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</si>
  <si>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</si>
  <si>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</si>
  <si>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</si>
  <si>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</si>
  <si>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</si>
  <si>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</si>
  <si>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</si>
  <si>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</si>
  <si>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</si>
  <si>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</si>
  <si>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</si>
  <si>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</si>
  <si>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</si>
  <si>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</si>
  <si>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</si>
  <si>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</si>
  <si>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</si>
  <si>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</si>
  <si>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</si>
  <si>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</si>
  <si>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</si>
  <si>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</si>
  <si>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</si>
  <si>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</si>
  <si>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</si>
  <si>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</si>
  <si>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</si>
  <si>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</si>
  <si>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</si>
  <si>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</si>
  <si>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</si>
  <si>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</si>
  <si>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</si>
  <si>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</si>
  <si>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</si>
  <si>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</si>
  <si>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</si>
  <si>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</si>
  <si>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</si>
  <si>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</si>
  <si>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</si>
  <si>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</si>
  <si>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</si>
  <si>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</si>
  <si>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</si>
  <si>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</si>
  <si>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</si>
  <si>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</si>
  <si>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</si>
  <si>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</si>
  <si>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</si>
  <si>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</si>
  <si>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</si>
  <si>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</si>
  <si>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</si>
  <si>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</si>
  <si>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</si>
  <si>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</si>
  <si>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</si>
  <si>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</si>
  <si>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</si>
  <si>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</si>
  <si>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</si>
  <si>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</si>
  <si>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</si>
  <si>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</si>
  <si>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</si>
  <si>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</si>
  <si>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</si>
  <si>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</si>
  <si>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</si>
  <si>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</si>
  <si>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</si>
  <si>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</si>
  <si>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</si>
  <si>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</si>
  <si>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</si>
  <si>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</si>
  <si>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</si>
  <si>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</si>
  <si>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</si>
  <si>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</si>
  <si>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</si>
  <si>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</si>
  <si>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</si>
  <si>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</si>
  <si>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</si>
  <si>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</si>
  <si>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</si>
  <si>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</si>
  <si>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</si>
  <si>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</si>
  <si>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</si>
  <si>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</si>
  <si>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</si>
  <si>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</si>
  <si>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</si>
  <si>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</si>
  <si>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</si>
  <si>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</si>
  <si>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</si>
  <si>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</si>
  <si>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</si>
  <si>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</si>
  <si>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</si>
  <si>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</si>
  <si>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</si>
  <si>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</si>
  <si>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</si>
  <si>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</si>
  <si>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</si>
  <si>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</si>
  <si>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</si>
  <si>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</si>
  <si>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</si>
  <si>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</si>
  <si>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</si>
  <si>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</si>
  <si>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</si>
  <si>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</si>
  <si>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</si>
  <si>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</si>
  <si>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</si>
  <si>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</si>
  <si>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</si>
  <si>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</si>
  <si>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</si>
  <si>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</si>
  <si>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</si>
  <si>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</si>
  <si>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</si>
  <si>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</si>
  <si>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</si>
  <si>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</si>
  <si>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</si>
  <si>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</si>
  <si>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</si>
  <si>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</si>
  <si>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</si>
  <si>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</si>
  <si>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</si>
  <si>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</si>
  <si>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</si>
  <si>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</si>
  <si>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</si>
  <si>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</si>
  <si>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</si>
  <si>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</si>
  <si>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</si>
  <si>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</si>
  <si>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</si>
  <si>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</si>
  <si>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</si>
  <si>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</si>
  <si>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</si>
  <si>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</si>
  <si>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</si>
  <si>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</si>
  <si>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</si>
  <si>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</si>
  <si>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</si>
  <si>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</si>
  <si>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</si>
  <si>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</si>
  <si>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</si>
  <si>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</si>
  <si>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</si>
  <si>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</si>
  <si>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</si>
  <si>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</si>
  <si>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</si>
  <si>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</si>
  <si>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</si>
  <si>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</si>
  <si>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</si>
  <si>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</si>
  <si>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</si>
  <si>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</si>
  <si>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</si>
  <si>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</si>
  <si>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</si>
  <si>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</si>
  <si>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</si>
  <si>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</si>
  <si>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</si>
  <si>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</si>
  <si>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</si>
  <si>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</si>
  <si>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</si>
  <si>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</si>
  <si>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</si>
  <si>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</si>
  <si>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</si>
  <si>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</si>
  <si>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</si>
  <si>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</si>
  <si>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</si>
  <si>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</si>
  <si>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</si>
  <si>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</si>
  <si>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</si>
  <si>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</si>
  <si>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</si>
  <si>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</si>
  <si>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</si>
  <si>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</si>
  <si>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</si>
  <si>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</si>
  <si>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</si>
  <si>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</si>
  <si>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</si>
  <si>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</si>
  <si>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</si>
  <si>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</si>
  <si>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</si>
  <si>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</si>
  <si>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</si>
  <si>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</si>
  <si>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</si>
  <si>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</si>
  <si>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</si>
  <si>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</si>
  <si>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</si>
  <si>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</si>
  <si>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</si>
  <si>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</si>
  <si>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</si>
  <si>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</si>
  <si>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</si>
  <si>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</si>
  <si>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</si>
  <si>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</si>
  <si>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</si>
  <si>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</si>
  <si>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</si>
  <si>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</si>
  <si>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</si>
  <si>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</si>
  <si>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</si>
  <si>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</si>
  <si>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</si>
  <si>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</si>
  <si>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</si>
  <si>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</si>
  <si>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</si>
  <si>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</si>
  <si>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</si>
  <si>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</si>
  <si>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</si>
  <si>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</si>
  <si>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</si>
  <si>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</si>
  <si>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</si>
  <si>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</si>
  <si>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</si>
  <si>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</si>
  <si>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</si>
  <si>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</si>
  <si>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</si>
  <si>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</si>
  <si>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</si>
  <si>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</si>
  <si>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</si>
  <si>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</si>
  <si>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</si>
  <si>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</si>
  <si>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</si>
  <si>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</si>
  <si>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</si>
  <si>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</si>
  <si>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</si>
  <si>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</si>
  <si>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</si>
  <si>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</si>
  <si>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</si>
  <si>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</si>
  <si>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</si>
  <si>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</si>
  <si>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</si>
  <si>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</si>
  <si>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</si>
  <si>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</si>
  <si>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</si>
  <si>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</si>
  <si>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</si>
  <si>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</si>
  <si>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</si>
  <si>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</si>
  <si>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</si>
  <si>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</si>
  <si>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</si>
  <si>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</si>
  <si>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</si>
  <si>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</si>
  <si>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</si>
  <si>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</si>
  <si>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</si>
  <si>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</si>
  <si>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</si>
  <si>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</si>
  <si>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</si>
  <si>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</si>
  <si>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</si>
  <si>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</si>
  <si>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</si>
  <si>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</si>
  <si>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</si>
  <si>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</si>
  <si>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</si>
  <si>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</si>
  <si>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</si>
  <si>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</si>
  <si>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</si>
  <si>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</si>
  <si>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</si>
  <si>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</si>
  <si>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</si>
  <si>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</si>
  <si>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</si>
  <si>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</si>
  <si>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</si>
  <si>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</si>
  <si>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</si>
  <si>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</si>
  <si>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</si>
  <si>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</si>
  <si>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</si>
  <si>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</si>
  <si>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</si>
  <si>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</si>
  <si>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</si>
  <si>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</si>
  <si>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</si>
  <si>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</si>
  <si>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</si>
  <si>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</si>
  <si>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</si>
  <si>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</si>
  <si>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</si>
  <si>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</si>
  <si>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</si>
  <si>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</si>
  <si>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</si>
  <si>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</si>
  <si>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</si>
  <si>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</si>
  <si>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</si>
  <si>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</si>
  <si>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</si>
  <si>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</si>
  <si>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</si>
  <si>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</si>
  <si>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</si>
  <si>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</si>
  <si>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</si>
  <si>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</si>
  <si>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</si>
  <si>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</si>
  <si>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</si>
  <si>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</si>
  <si>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</si>
  <si>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</si>
  <si>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</si>
  <si>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</si>
  <si>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</si>
  <si>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</si>
  <si>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</si>
  <si>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</si>
  <si>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</si>
  <si>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</si>
  <si>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</si>
  <si>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</si>
  <si>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</si>
  <si>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</si>
  <si>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</si>
  <si>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</si>
  <si>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</si>
  <si>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</si>
  <si>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</si>
  <si>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</si>
  <si>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</si>
  <si>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</si>
  <si>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</si>
  <si>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</si>
  <si>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</si>
  <si>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</si>
  <si>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</si>
  <si>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</si>
  <si>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</si>
  <si>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</si>
  <si>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</si>
  <si>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</si>
  <si>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</si>
  <si>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</si>
  <si>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</si>
  <si>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</si>
  <si>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</si>
  <si>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</si>
  <si>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</si>
  <si>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</si>
  <si>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</si>
  <si>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</si>
  <si>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</si>
  <si>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</si>
  <si>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</si>
  <si>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</si>
  <si>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</si>
  <si>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</si>
  <si>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</si>
  <si>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</si>
  <si>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</si>
  <si>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</si>
  <si>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</si>
  <si>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</si>
  <si>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</si>
  <si>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</si>
  <si>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</si>
  <si>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</si>
  <si>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</si>
  <si>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</si>
  <si>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</si>
  <si>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</si>
  <si>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</si>
  <si>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</si>
  <si>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</si>
  <si>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</si>
  <si>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</si>
  <si>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</si>
  <si>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</si>
  <si>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</si>
  <si>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</si>
  <si>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</si>
  <si>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</si>
  <si>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</si>
  <si>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</si>
  <si>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</si>
  <si>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</si>
  <si>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</si>
  <si>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</si>
  <si>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</si>
  <si>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</si>
  <si>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</si>
  <si>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</si>
  <si>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</si>
  <si>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</si>
  <si>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</si>
  <si>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</si>
  <si>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</si>
  <si>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</si>
  <si>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</si>
  <si>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</si>
  <si>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</si>
  <si>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</si>
  <si>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</si>
  <si>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</si>
  <si>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</si>
  <si>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</si>
  <si>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</si>
  <si>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</si>
  <si>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</si>
  <si>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</si>
  <si>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</si>
  <si>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</si>
  <si>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</si>
  <si>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</si>
  <si>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</si>
  <si>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</si>
  <si>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</si>
  <si>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</si>
  <si>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</si>
  <si>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</si>
  <si>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</si>
  <si>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</si>
  <si>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</si>
  <si>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</si>
  <si>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</si>
  <si>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</si>
  <si>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</si>
  <si>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</si>
  <si>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</si>
  <si>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</si>
  <si>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</si>
  <si>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</si>
  <si>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</si>
  <si>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</si>
  <si>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</si>
  <si>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</si>
  <si>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</si>
  <si>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</si>
  <si>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</si>
  <si>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</si>
  <si>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</si>
  <si>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</si>
  <si>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</si>
  <si>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</si>
  <si>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</si>
  <si>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</si>
  <si>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</si>
  <si>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</si>
  <si>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</si>
  <si>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</si>
  <si>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</si>
  <si>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</si>
  <si>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</si>
  <si>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</si>
  <si>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</si>
  <si>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</si>
  <si>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</si>
  <si>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</si>
  <si>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</si>
  <si>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</si>
  <si>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</si>
  <si>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</si>
  <si>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</si>
  <si>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</si>
  <si>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</si>
  <si>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</si>
  <si>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</si>
  <si>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</si>
  <si>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</si>
  <si>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</si>
  <si>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</si>
  <si>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</si>
  <si>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</si>
  <si>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</si>
  <si>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</si>
  <si>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</si>
  <si>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</si>
  <si>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</si>
  <si>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</si>
  <si>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</si>
  <si>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</si>
  <si>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</si>
  <si>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</si>
  <si>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</si>
  <si>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</si>
  <si>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</si>
  <si>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</si>
  <si>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</si>
  <si>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</si>
  <si>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</si>
  <si>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</si>
  <si>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</si>
  <si>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</si>
  <si>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</si>
  <si>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</si>
  <si>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</si>
  <si>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</si>
  <si>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</si>
  <si>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</si>
  <si>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</si>
  <si>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</si>
  <si>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</si>
  <si>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</si>
  <si>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</si>
  <si>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</si>
  <si>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</si>
  <si>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</si>
  <si>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</si>
  <si>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</si>
  <si>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</si>
  <si>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</si>
  <si>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</si>
  <si>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</si>
  <si>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</si>
  <si>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</si>
  <si>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</si>
  <si>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</si>
  <si>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</si>
  <si>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</si>
  <si>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</si>
  <si>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</si>
  <si>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</si>
  <si>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</si>
  <si>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</si>
  <si>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</si>
  <si>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</si>
  <si>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</si>
  <si>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</si>
  <si>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</si>
  <si>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</si>
  <si>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</si>
  <si>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</si>
  <si>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</si>
  <si>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</si>
  <si>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</si>
  <si>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</si>
  <si>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</si>
  <si>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</si>
  <si>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</si>
  <si>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</si>
  <si>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</si>
  <si>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</si>
  <si>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</si>
  <si>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</si>
  <si>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</si>
  <si>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</si>
  <si>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</si>
  <si>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</si>
  <si>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</si>
  <si>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</si>
  <si>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</si>
  <si>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</si>
  <si>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</si>
  <si>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</si>
  <si>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</si>
  <si>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</si>
  <si>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</si>
  <si>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</si>
  <si>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</si>
  <si>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</si>
  <si>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</si>
  <si>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</si>
  <si>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</si>
  <si>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</si>
  <si>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</si>
  <si>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</si>
  <si>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</si>
  <si>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</si>
  <si>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</si>
  <si>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</si>
  <si>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</si>
  <si>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</si>
  <si>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</si>
  <si>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</si>
  <si>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</si>
  <si>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</si>
  <si>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</si>
  <si>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</si>
  <si>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</si>
  <si>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</si>
  <si>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</si>
  <si>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</si>
  <si>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</si>
  <si>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</si>
  <si>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</si>
  <si>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</si>
  <si>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</si>
  <si>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</si>
  <si>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</si>
  <si>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</si>
  <si>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</si>
  <si>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</si>
  <si>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</si>
  <si>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</si>
  <si>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</si>
  <si>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</si>
  <si>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</si>
  <si>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</si>
  <si>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</si>
  <si>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</si>
  <si>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</si>
  <si>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</si>
  <si>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</si>
  <si>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</si>
  <si>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</si>
  <si>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</si>
  <si>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</si>
  <si>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</si>
  <si>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</si>
  <si>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</si>
  <si>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</si>
  <si>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</si>
  <si>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</si>
  <si>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</si>
  <si>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</si>
  <si>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</si>
  <si>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</si>
  <si>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</si>
  <si>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</si>
  <si>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</si>
  <si>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</si>
  <si>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</si>
  <si>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</si>
  <si>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</si>
  <si>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</si>
  <si>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</si>
  <si>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</si>
  <si>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</si>
  <si>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</si>
  <si>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</si>
  <si>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</si>
  <si>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</si>
  <si>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</si>
  <si>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</si>
  <si>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</si>
  <si>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</si>
  <si>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</si>
  <si>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</si>
  <si>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</si>
  <si>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</si>
  <si>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</si>
  <si>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</si>
  <si>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</si>
  <si>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</si>
  <si>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</si>
  <si>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</si>
  <si>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</si>
  <si>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</si>
  <si>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</si>
  <si>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</si>
  <si>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</si>
  <si>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</si>
  <si>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</si>
  <si>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</si>
  <si>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</si>
  <si>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</si>
  <si>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</si>
  <si>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</si>
  <si>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</si>
  <si>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</si>
  <si>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</si>
  <si>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</si>
  <si>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</si>
  <si>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</si>
  <si>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</si>
  <si>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</si>
  <si>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</si>
  <si>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</si>
  <si>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</si>
  <si>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</si>
  <si>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</si>
  <si>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</si>
  <si>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</si>
  <si>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</si>
  <si>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</si>
  <si>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</si>
  <si>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</si>
  <si>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</si>
  <si>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</si>
  <si>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</si>
  <si>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</si>
  <si>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</si>
  <si>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</si>
  <si>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</si>
  <si>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</si>
  <si>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</si>
  <si>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</si>
  <si>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</si>
  <si>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</si>
  <si>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</si>
  <si>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</si>
  <si>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</si>
  <si>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</si>
  <si>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</si>
  <si>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</si>
  <si>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</si>
  <si>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</si>
  <si>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</si>
  <si>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</si>
  <si>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</si>
  <si>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</si>
  <si>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</si>
  <si>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</si>
  <si>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</si>
  <si>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</si>
  <si>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</si>
  <si>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</si>
  <si>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</si>
  <si>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</si>
  <si>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</si>
  <si>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</si>
  <si>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</si>
  <si>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</si>
  <si>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</si>
  <si>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</si>
  <si>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</si>
  <si>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</si>
  <si>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</si>
  <si>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</si>
  <si>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</si>
  <si>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</si>
  <si>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</si>
  <si>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</si>
  <si>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</si>
  <si>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</si>
  <si>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</si>
  <si>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</si>
  <si>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</si>
  <si>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</si>
  <si>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</si>
  <si>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</si>
  <si>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</si>
  <si>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</si>
  <si>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</si>
  <si>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</si>
  <si>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</si>
  <si>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</si>
  <si>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</si>
  <si>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</si>
  <si>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</si>
  <si>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</si>
  <si>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</si>
  <si>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</si>
  <si>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</si>
  <si>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</si>
  <si>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</si>
  <si>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</si>
  <si>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</si>
  <si>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</si>
  <si>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</si>
  <si>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</si>
  <si>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</si>
  <si>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</si>
  <si>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</si>
  <si>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</si>
  <si>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</si>
  <si>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</si>
  <si>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</si>
  <si>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</si>
  <si>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</si>
  <si>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</si>
  <si>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</si>
  <si>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</si>
  <si>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</si>
  <si>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</si>
  <si>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</si>
  <si>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</si>
  <si>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</si>
  <si>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</si>
  <si>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</si>
  <si>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</si>
  <si>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</si>
  <si>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</si>
  <si>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</si>
  <si>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</si>
  <si>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</si>
  <si>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</si>
  <si>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</si>
  <si>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</si>
  <si>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</si>
  <si>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</si>
  <si>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</si>
  <si>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</si>
  <si>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</si>
  <si>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</si>
  <si>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</si>
  <si>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</si>
  <si>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</si>
  <si>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</si>
  <si>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</si>
  <si>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</si>
  <si>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</si>
  <si>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</si>
  <si>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</si>
  <si>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</si>
  <si>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</si>
  <si>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</si>
  <si>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</si>
  <si>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</si>
  <si>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</si>
  <si>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</si>
  <si>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</si>
  <si>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</si>
  <si>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</si>
  <si>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</si>
  <si>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</si>
  <si>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</si>
  <si>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</si>
  <si>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</si>
  <si>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</si>
  <si>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</si>
  <si>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</si>
  <si>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</si>
  <si>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</si>
  <si>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</si>
  <si>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</si>
  <si>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</si>
  <si>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</si>
  <si>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</si>
  <si>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</si>
  <si>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</si>
  <si>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</si>
  <si>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</si>
  <si>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</si>
  <si>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</si>
  <si>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</si>
  <si>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</si>
  <si>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</si>
  <si>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</si>
  <si>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</si>
  <si>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</si>
  <si>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</si>
  <si>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</si>
  <si>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</si>
  <si>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</si>
  <si>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</si>
  <si>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</si>
  <si>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</si>
  <si>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</si>
  <si>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</si>
  <si>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</si>
  <si>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</si>
  <si>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</si>
  <si>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</si>
  <si>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</si>
  <si>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</si>
  <si>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</si>
  <si>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</si>
  <si>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</si>
  <si>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</si>
  <si>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</si>
  <si>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</si>
  <si>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</si>
  <si>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</si>
  <si>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</si>
  <si>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</si>
  <si>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</si>
  <si>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</si>
  <si>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</si>
  <si>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</si>
  <si>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</si>
  <si>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</si>
  <si>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</si>
  <si>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</si>
  <si>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</si>
  <si>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</si>
  <si>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</si>
  <si>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</si>
  <si>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</si>
  <si>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</si>
  <si>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</si>
  <si>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</si>
  <si>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</si>
  <si>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</si>
  <si>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</si>
  <si>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</si>
  <si>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</si>
  <si>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</si>
  <si>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</si>
  <si>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</si>
  <si>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</si>
  <si>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</si>
  <si>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</si>
  <si>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</si>
  <si>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</si>
  <si>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</si>
  <si>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</si>
  <si>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</si>
  <si>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</si>
  <si>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</si>
  <si>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</si>
  <si>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</si>
  <si>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</si>
  <si>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</si>
  <si>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</si>
  <si>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</si>
  <si>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</si>
  <si>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</si>
  <si>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</si>
  <si>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</si>
  <si>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</si>
  <si>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</si>
  <si>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</si>
  <si>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</si>
  <si>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</si>
  <si>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</si>
  <si>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</si>
  <si>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</si>
  <si>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</si>
  <si>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</si>
  <si>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</si>
  <si>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</si>
  <si>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</si>
  <si>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</si>
  <si>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</si>
  <si>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</si>
  <si>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</si>
  <si>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</si>
  <si>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</si>
  <si>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</si>
  <si>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</si>
  <si>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</si>
  <si>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</si>
  <si>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</si>
  <si>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</si>
  <si>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</si>
  <si>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</si>
  <si>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</si>
  <si>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</si>
  <si>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</si>
  <si>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</si>
  <si>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</si>
  <si>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</si>
  <si>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</si>
  <si>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</si>
  <si>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</si>
  <si>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</si>
  <si>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</si>
  <si>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</si>
  <si>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</si>
  <si>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</si>
  <si>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</si>
  <si>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</si>
  <si>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</si>
  <si>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</si>
  <si>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</si>
  <si>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</si>
  <si>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</si>
  <si>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</si>
  <si>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</si>
  <si>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</si>
  <si>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</si>
  <si>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</si>
  <si>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</si>
  <si>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</si>
  <si>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</si>
  <si>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</si>
  <si>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</si>
  <si>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</si>
  <si>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</si>
  <si>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</si>
  <si>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</si>
  <si>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</si>
  <si>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</si>
  <si>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</si>
  <si>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</si>
  <si>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</si>
  <si>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</si>
  <si>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</si>
  <si>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</si>
  <si>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</si>
  <si>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</si>
  <si>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</si>
  <si>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</si>
  <si>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</si>
  <si>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</si>
  <si>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</si>
  <si>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</si>
  <si>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</si>
  <si>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</si>
  <si>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</si>
  <si>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</si>
  <si>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</si>
  <si>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</si>
  <si>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</si>
  <si>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</si>
  <si>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</si>
  <si>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</si>
  <si>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</si>
  <si>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</si>
  <si>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</si>
  <si>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</si>
  <si>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</si>
  <si>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</si>
  <si>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</si>
  <si>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</si>
  <si>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</si>
  <si>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</si>
  <si>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</si>
  <si>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</si>
  <si>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</si>
  <si>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</si>
  <si>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</si>
  <si>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</si>
  <si>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</si>
  <si>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</si>
  <si>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</si>
  <si>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</si>
  <si>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</si>
  <si>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</si>
  <si>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</si>
  <si>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</si>
  <si>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</si>
  <si>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</si>
  <si>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</si>
  <si>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</si>
  <si>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</si>
  <si>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</si>
  <si>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</si>
  <si>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</si>
  <si>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</si>
  <si>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</si>
  <si>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</si>
  <si>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</si>
  <si>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</si>
  <si>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</si>
  <si>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</si>
  <si>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</si>
  <si>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</si>
  <si>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</si>
  <si>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</si>
  <si>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</si>
  <si>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</si>
  <si>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</si>
  <si>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</si>
  <si>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</si>
  <si>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</si>
  <si>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</si>
  <si>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</si>
  <si>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</si>
  <si>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</si>
  <si>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</si>
  <si>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</si>
  <si>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</si>
  <si>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</si>
  <si>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</si>
  <si>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</si>
  <si>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</si>
  <si>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</si>
  <si>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</si>
  <si>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</si>
  <si>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</si>
  <si>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</si>
  <si>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</si>
  <si>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</si>
  <si>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</si>
  <si>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</si>
  <si>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</si>
  <si>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</si>
  <si>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</si>
  <si>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</si>
  <si>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</si>
  <si>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</si>
  <si>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</si>
  <si>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</si>
  <si>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</si>
  <si>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</si>
  <si>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</si>
  <si>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</si>
  <si>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</si>
  <si>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</si>
  <si>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</si>
  <si>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</si>
  <si>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</si>
  <si>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</si>
  <si>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</si>
  <si>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</si>
  <si>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</si>
  <si>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</si>
  <si>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</si>
  <si>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</si>
  <si>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</si>
  <si>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</si>
  <si>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</si>
  <si>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</si>
  <si>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</si>
  <si>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</si>
  <si>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</si>
  <si>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</si>
  <si>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</si>
  <si>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</si>
  <si>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</si>
  <si>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</si>
  <si>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</si>
  <si>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</si>
  <si>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</si>
  <si>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</si>
  <si>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</si>
  <si>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</si>
  <si>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</si>
  <si>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</si>
  <si>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</si>
  <si>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</si>
  <si>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</si>
  <si>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</si>
  <si>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</si>
  <si>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</si>
  <si>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</si>
  <si>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</si>
  <si>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</si>
  <si>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</si>
  <si>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</si>
  <si>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</si>
  <si>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</si>
  <si>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</si>
  <si>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</si>
  <si>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</si>
  <si>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</si>
  <si>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</si>
  <si>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</si>
  <si>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</si>
  <si>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</si>
  <si>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</si>
  <si>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</si>
  <si>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</si>
  <si>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</si>
  <si>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</si>
  <si>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</si>
  <si>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</si>
  <si>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</si>
  <si>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</si>
  <si>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</si>
  <si>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</si>
  <si>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</si>
  <si>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</si>
  <si>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</si>
  <si>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</si>
  <si>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</si>
  <si>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</si>
  <si>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</si>
  <si>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</si>
  <si>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</si>
  <si>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</si>
  <si>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</si>
  <si>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</si>
  <si>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</si>
  <si>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</si>
  <si>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</si>
  <si>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</si>
  <si>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</si>
  <si>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</si>
  <si>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</si>
  <si>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</si>
  <si>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</si>
  <si>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</si>
  <si>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</si>
  <si>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</si>
  <si>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</si>
  <si>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</si>
  <si>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</si>
  <si>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</si>
  <si>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</si>
  <si>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</si>
  <si>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</si>
  <si>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</si>
  <si>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</si>
  <si>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</si>
  <si>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</si>
  <si>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</si>
  <si>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</si>
  <si>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</si>
  <si>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</si>
  <si>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</si>
  <si>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</si>
  <si>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</si>
  <si>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</si>
  <si>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</si>
  <si>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</si>
  <si>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</si>
  <si>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</si>
  <si>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</si>
  <si>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</si>
  <si>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</si>
  <si>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</si>
  <si>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</si>
  <si>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</si>
  <si>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</si>
  <si>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</si>
  <si>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</si>
  <si>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</si>
  <si>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</si>
  <si>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</si>
  <si>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</si>
  <si>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</si>
  <si>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</si>
  <si>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</si>
  <si>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</si>
  <si>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</si>
  <si>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</si>
  <si>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</si>
  <si>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</si>
  <si>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</si>
  <si>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</si>
  <si>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</si>
  <si>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</si>
  <si>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</si>
  <si>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</si>
  <si>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</si>
  <si>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</si>
  <si>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</si>
  <si>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</si>
  <si>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</si>
  <si>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</si>
  <si>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</si>
  <si>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</si>
  <si>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</si>
  <si>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</si>
  <si>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</si>
  <si>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</si>
  <si>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</si>
  <si>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</si>
  <si>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</si>
  <si>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</si>
  <si>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</si>
  <si>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</si>
  <si>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</si>
  <si>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</si>
  <si>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</si>
  <si>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</si>
  <si>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</si>
  <si>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</si>
  <si>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</si>
  <si>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</si>
  <si>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</si>
  <si>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</si>
  <si>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</si>
  <si>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</si>
  <si>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</si>
  <si>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</si>
  <si>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</si>
  <si>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</si>
  <si>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</si>
  <si>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</si>
  <si>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</si>
  <si>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</si>
  <si>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</si>
  <si>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</si>
  <si>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</si>
  <si>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</si>
  <si>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</si>
  <si>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</si>
  <si>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</si>
  <si>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</si>
  <si>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</si>
  <si>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</si>
  <si>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</si>
  <si>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</si>
  <si>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</si>
  <si>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</si>
  <si>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</si>
  <si>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</si>
  <si>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</si>
  <si>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</si>
  <si>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</si>
  <si>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</si>
  <si>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</si>
  <si>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</si>
  <si>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</si>
  <si>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</si>
  <si>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</si>
  <si>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</si>
  <si>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</si>
  <si>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</si>
  <si>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</si>
  <si>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</si>
  <si>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</si>
  <si>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</si>
  <si>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</si>
  <si>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</si>
  <si>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</si>
  <si>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</si>
  <si>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</si>
  <si>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</si>
  <si>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</si>
  <si>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</si>
  <si>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</si>
  <si>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</si>
  <si>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</si>
  <si>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</si>
  <si>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</si>
  <si>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</si>
  <si>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</si>
  <si>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</si>
  <si>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</si>
  <si>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</si>
  <si>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</si>
  <si>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</si>
  <si>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</si>
  <si>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</si>
  <si>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</si>
  <si>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</si>
  <si>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</si>
  <si>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</si>
  <si>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</si>
  <si>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</si>
  <si>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</si>
  <si>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</si>
  <si>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</si>
  <si>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</si>
  <si>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</si>
  <si>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</si>
  <si>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</si>
  <si>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</si>
  <si>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</si>
  <si>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</si>
  <si>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</si>
  <si>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</si>
  <si>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</si>
  <si>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</si>
  <si>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</si>
  <si>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</si>
  <si>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</si>
  <si>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</si>
  <si>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</si>
  <si>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</si>
  <si>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</si>
  <si>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</si>
  <si>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</si>
  <si>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</si>
  <si>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</si>
  <si>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</si>
  <si>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</si>
  <si>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</si>
  <si>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</si>
  <si>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</si>
  <si>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</si>
  <si>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</si>
  <si>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</si>
  <si>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</si>
  <si>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</si>
  <si>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</si>
  <si>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</si>
  <si>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</si>
  <si>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</si>
  <si>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</si>
  <si>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</si>
  <si>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</si>
  <si>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</si>
  <si>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</si>
  <si>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</si>
  <si>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</si>
  <si>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</si>
  <si>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</si>
  <si>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</si>
  <si>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</si>
  <si>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</si>
  <si>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</si>
  <si>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</si>
  <si>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</si>
  <si>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</si>
  <si>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</si>
  <si>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</si>
  <si>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</si>
  <si>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</si>
  <si>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</si>
  <si>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</si>
  <si>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</si>
  <si>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</si>
  <si>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</si>
  <si>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</si>
  <si>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</si>
  <si>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</si>
  <si>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</si>
  <si>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</si>
  <si>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</si>
  <si>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</si>
  <si>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</si>
  <si>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</si>
  <si>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</si>
  <si>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</si>
  <si>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</si>
  <si>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</si>
  <si>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</si>
  <si>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</si>
  <si>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</si>
  <si>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</si>
  <si>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</si>
  <si>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</si>
  <si>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</si>
  <si>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</si>
  <si>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</si>
  <si>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</si>
  <si>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</si>
  <si>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</si>
  <si>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</si>
  <si>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</si>
  <si>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</si>
  <si>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</si>
  <si>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</si>
  <si>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</si>
  <si>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</si>
  <si>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</si>
  <si>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</si>
  <si>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</si>
  <si>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</si>
  <si>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</si>
  <si>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</si>
  <si>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</si>
  <si>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</si>
  <si>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</si>
  <si>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</si>
  <si>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</si>
  <si>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</si>
  <si>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</si>
  <si>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</si>
  <si>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</si>
  <si>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</si>
  <si>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</si>
  <si>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</si>
  <si>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</si>
  <si>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</si>
  <si>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</si>
  <si>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</si>
  <si>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</si>
  <si>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</si>
  <si>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</si>
  <si>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</si>
  <si>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</si>
  <si>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</si>
  <si>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</si>
  <si>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</si>
  <si>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</si>
  <si>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</si>
  <si>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</si>
  <si>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</si>
  <si>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</si>
  <si>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</si>
  <si>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</si>
  <si>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</si>
  <si>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</si>
  <si>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</si>
  <si>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</si>
  <si>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</si>
  <si>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</si>
  <si>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</si>
  <si>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</si>
  <si>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</si>
  <si>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</si>
  <si>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</si>
  <si>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</si>
  <si>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</si>
  <si>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</si>
  <si>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</si>
  <si>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</si>
  <si>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</si>
  <si>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</si>
  <si>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</si>
  <si>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</si>
  <si>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</si>
  <si>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</si>
  <si>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</si>
  <si>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</si>
  <si>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</si>
  <si>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</si>
  <si>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</si>
  <si>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</si>
  <si>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</si>
  <si>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</si>
  <si>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</si>
  <si>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</si>
  <si>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</si>
  <si>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</si>
  <si>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</si>
  <si>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</si>
  <si>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</si>
  <si>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</si>
  <si>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</si>
  <si>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</si>
  <si>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</si>
  <si>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</si>
  <si>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</si>
  <si>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</si>
  <si>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</si>
  <si>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</si>
  <si>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</si>
  <si>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</si>
  <si>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</si>
  <si>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</si>
  <si>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</si>
  <si>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</si>
  <si>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</si>
  <si>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</si>
  <si>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</si>
  <si>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</si>
  <si>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</si>
  <si>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</si>
  <si>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</si>
  <si>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</si>
  <si>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</si>
  <si>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</si>
  <si>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</si>
  <si>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</si>
  <si>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</si>
  <si>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</si>
  <si>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</si>
  <si>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</si>
  <si>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</si>
  <si>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</si>
  <si>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</si>
  <si>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</si>
  <si>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</si>
  <si>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</si>
  <si>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</si>
  <si>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</si>
  <si>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</si>
  <si>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</si>
  <si>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</si>
  <si>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</si>
  <si>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</si>
  <si>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</si>
  <si>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</si>
  <si>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</si>
  <si>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</si>
  <si>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</si>
  <si>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</si>
  <si>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</si>
  <si>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</si>
  <si>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</si>
  <si>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</si>
  <si>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</si>
  <si>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</si>
  <si>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</si>
  <si>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</si>
  <si>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</si>
  <si>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</si>
  <si>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</si>
  <si>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</si>
  <si>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</si>
  <si>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</si>
  <si>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</si>
  <si>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</si>
  <si>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</si>
  <si>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</si>
  <si>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</si>
  <si>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</si>
  <si>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</si>
  <si>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</si>
  <si>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</si>
  <si>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</si>
  <si>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</si>
  <si>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</si>
  <si>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</si>
  <si>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</si>
  <si>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</si>
  <si>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</si>
  <si>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</si>
  <si>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</si>
  <si>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</si>
  <si>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</si>
  <si>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</si>
  <si>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</si>
  <si>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</si>
  <si>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</si>
  <si>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</si>
  <si>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</si>
  <si>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</si>
  <si>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</si>
  <si>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</si>
  <si>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</si>
  <si>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</si>
  <si>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</si>
  <si>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</si>
  <si>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</si>
  <si>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</si>
  <si>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</si>
  <si>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</si>
  <si>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</si>
  <si>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</si>
  <si>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</si>
  <si>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</si>
  <si>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</si>
  <si>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</si>
  <si>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</si>
  <si>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</si>
  <si>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</si>
  <si>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</si>
  <si>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</si>
  <si>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</si>
  <si>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</si>
  <si>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</si>
  <si>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</si>
  <si>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</si>
  <si>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</si>
  <si>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</si>
  <si>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</si>
  <si>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</si>
  <si>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</si>
  <si>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</si>
  <si>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</si>
  <si>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</si>
  <si>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</si>
  <si>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</si>
  <si>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</si>
  <si>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</si>
  <si>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</si>
  <si>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</si>
  <si>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</si>
  <si>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</si>
  <si>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</si>
  <si>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</si>
  <si>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</si>
  <si>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</si>
  <si>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</si>
  <si>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</si>
  <si>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</si>
  <si>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</si>
  <si>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</si>
  <si>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</si>
  <si>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</si>
  <si>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</si>
  <si>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</si>
  <si>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</si>
  <si>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</si>
  <si>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</si>
  <si>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</si>
  <si>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</si>
  <si>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</si>
  <si>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</si>
  <si>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</si>
  <si>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</si>
  <si>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</si>
  <si>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</si>
  <si>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</si>
  <si>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</si>
  <si>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</si>
  <si>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</si>
  <si>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</si>
  <si>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</si>
  <si>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</si>
  <si>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</si>
  <si>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</si>
  <si>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</si>
  <si>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</si>
  <si>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</si>
  <si>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</si>
  <si>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</si>
  <si>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</si>
  <si>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</si>
  <si>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</si>
  <si>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</si>
  <si>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</si>
  <si>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</si>
  <si>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</si>
  <si>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</si>
  <si>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</si>
  <si>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</si>
  <si>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</si>
  <si>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</si>
  <si>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</si>
  <si>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</si>
  <si>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</si>
  <si>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</si>
  <si>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</si>
  <si>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</si>
  <si>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</si>
  <si>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</si>
  <si>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</si>
  <si>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</si>
  <si>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</si>
  <si>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</si>
  <si>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</si>
  <si>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</si>
  <si>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</si>
  <si>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</si>
  <si>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</si>
  <si>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</si>
  <si>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</si>
  <si>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</si>
  <si>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</si>
  <si>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</si>
  <si>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</si>
  <si>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</si>
  <si>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</si>
  <si>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</si>
  <si>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</si>
  <si>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</si>
  <si>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</si>
  <si>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</si>
  <si>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</si>
  <si>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</si>
  <si>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</si>
  <si>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</si>
  <si>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</si>
  <si>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</si>
  <si>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</si>
  <si>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</si>
  <si>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</si>
  <si>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</si>
  <si>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</si>
  <si>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</si>
  <si>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</si>
  <si>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</si>
  <si>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</si>
  <si>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</si>
  <si>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</si>
  <si>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</si>
  <si>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</si>
  <si>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</si>
  <si>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</si>
  <si>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</si>
  <si>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</si>
  <si>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</si>
  <si>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</si>
  <si>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</si>
  <si>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</si>
  <si>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</si>
  <si>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</si>
  <si>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</si>
  <si>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</si>
  <si>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</si>
  <si>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</si>
  <si>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</si>
  <si>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</si>
  <si>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</si>
  <si>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</si>
  <si>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</si>
  <si>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</si>
  <si>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</si>
  <si>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</si>
  <si>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</si>
  <si>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</si>
  <si>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</si>
  <si>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</si>
  <si>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</si>
  <si>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</si>
  <si>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</si>
  <si>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</si>
  <si>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</si>
  <si>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</si>
  <si>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</si>
  <si>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</si>
  <si>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</si>
  <si>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</si>
  <si>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</si>
  <si>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</si>
  <si>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</si>
  <si>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</si>
  <si>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</si>
  <si>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</si>
  <si>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</si>
  <si>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</si>
  <si>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</si>
  <si>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</si>
  <si>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</si>
  <si>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</si>
  <si>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</si>
  <si>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</si>
  <si>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</si>
  <si>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</si>
  <si>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</si>
  <si>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</si>
  <si>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</si>
  <si>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</si>
  <si>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</si>
  <si>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</si>
  <si>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</si>
  <si>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</si>
  <si>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</si>
  <si>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</si>
  <si>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</si>
  <si>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</si>
  <si>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</si>
  <si>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</si>
  <si>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</si>
  <si>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</si>
  <si>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</si>
  <si>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</si>
  <si>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</si>
  <si>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</si>
  <si>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</si>
  <si>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</si>
  <si>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</si>
  <si>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</si>
  <si>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</si>
  <si>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</si>
  <si>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</si>
  <si>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</si>
  <si>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</si>
  <si>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</si>
  <si>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</si>
  <si>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</si>
  <si>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</si>
  <si>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</si>
  <si>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</si>
  <si>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</si>
  <si>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</si>
  <si>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</si>
  <si>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</si>
  <si>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</si>
  <si>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</si>
  <si>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</si>
  <si>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</si>
  <si>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</si>
  <si>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</si>
  <si>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</si>
  <si>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</si>
  <si>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</si>
  <si>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</si>
  <si>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</si>
  <si>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</si>
  <si>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</si>
  <si>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</si>
  <si>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</si>
  <si>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</si>
  <si>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</si>
  <si>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</si>
  <si>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</si>
  <si>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</si>
  <si>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</si>
  <si>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</si>
  <si>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</si>
  <si>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</si>
  <si>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</si>
  <si>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</si>
  <si>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</si>
  <si>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</si>
  <si>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</si>
  <si>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</si>
  <si>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</si>
  <si>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</si>
  <si>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</si>
  <si>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</si>
  <si>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</si>
  <si>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</si>
  <si>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</si>
  <si>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</si>
  <si>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</si>
  <si>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</si>
  <si>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</si>
  <si>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</si>
  <si>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</si>
  <si>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</si>
  <si>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</si>
  <si>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</si>
  <si>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</si>
  <si>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</si>
  <si>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</si>
  <si>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</si>
  <si>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</si>
  <si>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</si>
  <si>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</si>
  <si>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</si>
  <si>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</si>
  <si>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</si>
  <si>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</si>
  <si>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</si>
  <si>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</si>
  <si>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</si>
  <si>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</si>
  <si>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</si>
  <si>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</si>
  <si>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</si>
  <si>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</si>
  <si>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</si>
  <si>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</si>
  <si>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</si>
  <si>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</si>
  <si>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</si>
  <si>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</si>
  <si>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</si>
  <si>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</si>
  <si>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</si>
  <si>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</si>
  <si>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</si>
  <si>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</si>
  <si>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</si>
  <si>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</si>
  <si>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</si>
  <si>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</si>
  <si>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</si>
  <si>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</si>
  <si>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</si>
  <si>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</si>
  <si>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</si>
  <si>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</si>
  <si>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</si>
  <si>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</si>
  <si>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</si>
  <si>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</si>
  <si>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</si>
  <si>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</si>
  <si>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</si>
  <si>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</si>
  <si>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</si>
  <si>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</si>
  <si>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</si>
  <si>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</si>
  <si>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</si>
  <si>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</si>
  <si>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</si>
  <si>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</si>
  <si>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</si>
  <si>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</si>
  <si>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</si>
  <si>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</si>
  <si>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</si>
  <si>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</si>
  <si>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</si>
  <si>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</si>
  <si>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</si>
  <si>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</si>
  <si>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</si>
  <si>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</si>
  <si>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</si>
  <si>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</si>
  <si>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</si>
  <si>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</si>
  <si>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</si>
  <si>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</si>
  <si>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</si>
  <si>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</si>
  <si>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</si>
  <si>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</si>
  <si>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</si>
  <si>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</si>
  <si>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</si>
  <si>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</si>
  <si>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</si>
  <si>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</si>
  <si>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</si>
  <si>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</si>
  <si>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</si>
  <si>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</si>
  <si>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</si>
  <si>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</si>
  <si>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</si>
  <si>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</si>
  <si>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</si>
  <si>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</si>
  <si>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</si>
  <si>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</si>
  <si>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</si>
  <si>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</si>
  <si>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</si>
  <si>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</si>
  <si>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</si>
  <si>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</si>
  <si>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</si>
  <si>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</si>
  <si>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</si>
  <si>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</si>
  <si>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</si>
  <si>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</si>
  <si>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</si>
  <si>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</si>
  <si>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</si>
  <si>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</si>
  <si>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</si>
  <si>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</si>
  <si>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</si>
  <si>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</si>
  <si>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</si>
  <si>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</si>
  <si>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</si>
  <si>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</si>
  <si>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</si>
  <si>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</si>
  <si>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</si>
  <si>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</si>
  <si>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</si>
  <si>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</si>
  <si>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</si>
  <si>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</si>
  <si>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</si>
  <si>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</si>
  <si>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</si>
  <si>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</si>
  <si>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</si>
  <si>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</si>
  <si>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</si>
  <si>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</si>
  <si>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</si>
  <si>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</si>
  <si>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</si>
  <si>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</si>
  <si>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</si>
  <si>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</si>
  <si>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</si>
  <si>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</si>
  <si>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</si>
  <si>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</si>
  <si>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</si>
  <si>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</si>
  <si>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</si>
  <si>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</si>
  <si>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</si>
  <si>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</si>
  <si>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</si>
  <si>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</si>
  <si>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</si>
  <si>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</si>
  <si>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</si>
  <si>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</si>
  <si>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</si>
  <si>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</si>
  <si>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</si>
  <si>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</si>
  <si>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</si>
  <si>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</si>
  <si>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</si>
  <si>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</si>
  <si>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</si>
  <si>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</si>
  <si>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</si>
  <si>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</si>
  <si>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</si>
  <si>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</si>
  <si>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</si>
  <si>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</si>
  <si>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</si>
  <si>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</si>
  <si>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</si>
  <si>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</si>
  <si>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</si>
  <si>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</si>
  <si>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</si>
  <si>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</si>
  <si>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</si>
  <si>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</si>
  <si>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</si>
  <si>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</si>
  <si>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</si>
  <si>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</si>
  <si>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</si>
  <si>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</si>
  <si>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</si>
  <si>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</si>
  <si>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</si>
  <si>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</si>
  <si>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</si>
  <si>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</si>
  <si>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</si>
  <si>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</si>
  <si>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</si>
  <si>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</si>
  <si>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</si>
  <si>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</si>
  <si>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</si>
  <si>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</si>
  <si>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</si>
  <si>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</si>
  <si>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</si>
  <si>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</si>
  <si>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</si>
  <si>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</si>
  <si>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</si>
  <si>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</si>
  <si>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</si>
  <si>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</si>
  <si>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</si>
  <si>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</si>
  <si>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</si>
  <si>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</si>
  <si>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</si>
  <si>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</si>
  <si>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</si>
  <si>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</si>
  <si>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</si>
  <si>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</si>
  <si>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</si>
  <si>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</si>
  <si>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</si>
  <si>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</si>
  <si>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</si>
  <si>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</si>
  <si>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</si>
  <si>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</si>
  <si>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</si>
  <si>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</si>
  <si>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</si>
  <si>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</si>
  <si>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</si>
  <si>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</si>
  <si>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</si>
  <si>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</si>
  <si>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</si>
  <si>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</si>
  <si>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</si>
  <si>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</si>
  <si>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</si>
  <si>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</si>
  <si>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</si>
  <si>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</si>
  <si>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</si>
  <si>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</si>
  <si>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</si>
  <si>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</si>
  <si>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</si>
  <si>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</si>
  <si>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</si>
  <si>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</si>
  <si>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</si>
  <si>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</si>
  <si>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</si>
  <si>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</si>
  <si>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</si>
  <si>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</si>
  <si>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</si>
  <si>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</si>
  <si>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</si>
  <si>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</si>
  <si>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</si>
  <si>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</si>
  <si>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</si>
  <si>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</si>
  <si>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</si>
  <si>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</si>
  <si>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</si>
  <si>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</si>
  <si>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</si>
  <si>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</si>
  <si>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</si>
  <si>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</si>
  <si>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</si>
  <si>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</si>
  <si>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</si>
  <si>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</si>
  <si>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</si>
  <si>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</si>
  <si>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</si>
  <si>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</si>
  <si>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</si>
  <si>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</si>
  <si>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</si>
  <si>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</si>
  <si>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</si>
  <si>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</si>
  <si>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</si>
  <si>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</si>
  <si>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</si>
  <si>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</si>
  <si>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</si>
  <si>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</si>
  <si>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</si>
  <si>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</si>
  <si>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</si>
  <si>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</si>
  <si>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</si>
  <si>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</si>
  <si>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</si>
  <si>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</si>
  <si>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</si>
  <si>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</si>
  <si>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</si>
  <si>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</si>
  <si>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</si>
  <si>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</si>
  <si>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</si>
  <si>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</si>
  <si>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</si>
  <si>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</si>
  <si>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</si>
  <si>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</si>
  <si>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</si>
  <si>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</si>
  <si>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</si>
  <si>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</si>
  <si>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</si>
  <si>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</si>
  <si>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</si>
  <si>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</si>
  <si>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</si>
  <si>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</si>
  <si>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</si>
  <si>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</si>
  <si>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</si>
  <si>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</si>
  <si>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</si>
  <si>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</si>
  <si>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</si>
  <si>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</si>
  <si>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</si>
  <si>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</si>
  <si>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</si>
  <si>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</si>
  <si>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</si>
  <si>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</si>
  <si>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</si>
  <si>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</si>
  <si>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</si>
  <si>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</si>
  <si>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</si>
  <si>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</si>
  <si>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</si>
  <si>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</si>
  <si>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</si>
  <si>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</si>
  <si>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</si>
  <si>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</si>
  <si>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</si>
  <si>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</si>
  <si>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</si>
  <si>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</si>
  <si>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</si>
  <si>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</si>
  <si>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</si>
  <si>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</si>
  <si>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</si>
  <si>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</si>
  <si>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</si>
  <si>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</si>
  <si>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</si>
  <si>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</si>
  <si>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</si>
  <si>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</si>
  <si>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</si>
  <si>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</si>
  <si>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</si>
  <si>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</si>
  <si>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</si>
  <si>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</si>
  <si>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</si>
  <si>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</si>
  <si>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</si>
  <si>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</si>
  <si>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</si>
  <si>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</si>
  <si>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</si>
  <si>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</si>
  <si>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</si>
  <si>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</si>
  <si>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</si>
  <si>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</si>
  <si>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</si>
  <si>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</si>
  <si>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</si>
  <si>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</si>
  <si>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</si>
  <si>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</si>
  <si>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</si>
  <si>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</si>
  <si>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</si>
  <si>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</si>
  <si>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</si>
  <si>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</si>
  <si>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</si>
  <si>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</si>
  <si>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</si>
  <si>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</si>
  <si>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</si>
  <si>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</si>
  <si>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</si>
  <si>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</si>
  <si>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</si>
  <si>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</si>
  <si>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</si>
  <si>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</si>
  <si>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</si>
  <si>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</si>
  <si>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</si>
  <si>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</si>
  <si>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</si>
  <si>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</si>
  <si>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</si>
  <si>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</si>
  <si>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</si>
  <si>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</si>
  <si>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</si>
  <si>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</si>
  <si>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</si>
  <si>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</si>
  <si>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</si>
  <si>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</si>
  <si>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</si>
  <si>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</si>
  <si>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</si>
  <si>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</si>
  <si>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</si>
  <si>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</si>
  <si>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</si>
  <si>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</si>
  <si>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</si>
  <si>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</si>
  <si>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</si>
  <si>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</si>
  <si>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</si>
  <si>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</si>
  <si>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</si>
  <si>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</si>
  <si>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</si>
  <si>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</si>
  <si>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</si>
  <si>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</si>
  <si>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</si>
  <si>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</si>
  <si>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</si>
  <si>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</si>
  <si>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</si>
  <si>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</si>
  <si>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</si>
  <si>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</si>
  <si>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</si>
  <si>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</si>
  <si>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</si>
  <si>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</si>
  <si>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</si>
  <si>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</si>
  <si>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</si>
  <si>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</si>
  <si>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</si>
  <si>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</si>
  <si>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</si>
  <si>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</si>
  <si>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</si>
  <si>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</si>
  <si>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</si>
  <si>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</si>
  <si>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</si>
  <si>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</si>
  <si>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</si>
  <si>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</si>
  <si>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</si>
  <si>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</si>
  <si>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</si>
  <si>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</si>
  <si>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</si>
  <si>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</si>
  <si>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</si>
  <si>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</si>
  <si>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</si>
  <si>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</si>
  <si>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</si>
  <si>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</si>
  <si>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</si>
  <si>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</si>
  <si>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</si>
  <si>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</si>
  <si>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</si>
  <si>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</si>
  <si>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</si>
  <si>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</si>
  <si>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</si>
  <si>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</si>
  <si>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</si>
  <si>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</si>
  <si>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</si>
  <si>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</si>
  <si>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</si>
  <si>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</si>
  <si>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</si>
  <si>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</si>
  <si>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</si>
  <si>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</si>
  <si>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</si>
  <si>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</si>
  <si>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</si>
  <si>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</si>
  <si>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</si>
  <si>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</si>
  <si>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</si>
  <si>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</si>
  <si>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</si>
  <si>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</si>
  <si>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</si>
  <si>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</si>
  <si>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</si>
  <si>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</si>
  <si>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</si>
  <si>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</si>
  <si>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</si>
  <si>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</si>
  <si>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</si>
  <si>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</si>
  <si>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</si>
  <si>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</si>
  <si>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</si>
  <si>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</si>
  <si>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</si>
  <si>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</si>
  <si>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</si>
  <si>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</si>
  <si>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</si>
  <si>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</si>
  <si>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</si>
  <si>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</si>
  <si>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</si>
  <si>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</si>
  <si>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</si>
  <si>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</si>
  <si>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</si>
  <si>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</si>
  <si>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</si>
  <si>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</si>
  <si>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</si>
  <si>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</si>
  <si>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</si>
  <si>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</si>
  <si>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</si>
  <si>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</si>
  <si>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</si>
  <si>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</si>
  <si>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</si>
  <si>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</si>
  <si>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</si>
  <si>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</si>
  <si>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</si>
  <si>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</si>
  <si>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</si>
  <si>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</si>
  <si>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</si>
  <si>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</si>
  <si>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</si>
  <si>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</si>
  <si>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</si>
  <si>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</si>
  <si>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</si>
  <si>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</si>
  <si>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</si>
  <si>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</si>
  <si>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</si>
  <si>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</si>
  <si>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</si>
  <si>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</si>
  <si>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</si>
  <si>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</si>
  <si>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</si>
  <si>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</si>
  <si>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</si>
  <si>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</si>
  <si>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</si>
  <si>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</si>
  <si>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</si>
  <si>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</si>
  <si>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</si>
  <si>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</si>
  <si>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</si>
  <si>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</si>
  <si>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</si>
  <si>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</si>
  <si>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</si>
  <si>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</si>
  <si>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</si>
  <si>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</si>
  <si>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</si>
  <si>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</si>
  <si>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</si>
  <si>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</si>
  <si>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</si>
  <si>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</si>
  <si>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</si>
  <si>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</si>
  <si>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</si>
  <si>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</si>
  <si>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</si>
  <si>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</si>
  <si>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</si>
  <si>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</si>
  <si>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</si>
  <si>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</si>
  <si>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</si>
  <si>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</si>
  <si>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</si>
  <si>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</si>
  <si>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</si>
  <si>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</si>
  <si>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</si>
  <si>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</si>
  <si>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</si>
  <si>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</si>
  <si>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</si>
  <si>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</si>
  <si>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</si>
  <si>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</si>
  <si>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</si>
  <si>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</si>
  <si>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</si>
  <si>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</si>
  <si>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</si>
  <si>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</si>
  <si>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</si>
  <si>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</si>
  <si>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</si>
  <si>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</si>
  <si>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</si>
  <si>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</si>
  <si>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</si>
  <si>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</si>
  <si>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</si>
  <si>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</si>
  <si>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</si>
  <si>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</si>
  <si>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</si>
  <si>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</si>
  <si>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</si>
  <si>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</si>
  <si>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</si>
  <si>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</si>
  <si>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</si>
  <si>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</si>
  <si>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</si>
  <si>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</si>
  <si>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</si>
  <si>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</si>
  <si>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</si>
  <si>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</si>
  <si>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</si>
  <si>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</si>
  <si>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</si>
  <si>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</si>
  <si>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</si>
  <si>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</si>
  <si>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</si>
  <si>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</si>
  <si>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</si>
  <si>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</si>
  <si>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</si>
  <si>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</si>
  <si>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</si>
  <si>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</si>
  <si>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</si>
  <si>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</si>
  <si>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</si>
  <si>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</si>
  <si>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</si>
  <si>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</si>
  <si>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</si>
  <si>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</si>
  <si>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</si>
  <si>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</si>
  <si>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</si>
  <si>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</si>
  <si>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</si>
  <si>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</si>
  <si>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</si>
  <si>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</si>
  <si>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</si>
  <si>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</si>
  <si>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</si>
  <si>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</si>
  <si>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</si>
  <si>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</si>
  <si>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</si>
  <si>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</si>
  <si>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</si>
  <si>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</si>
  <si>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</si>
  <si>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</si>
  <si>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</si>
  <si>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</si>
  <si>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</si>
  <si>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</si>
  <si>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</si>
  <si>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</si>
  <si>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</si>
  <si>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</si>
  <si>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</si>
  <si>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</si>
  <si>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</si>
  <si>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</si>
  <si>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</si>
  <si>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</si>
  <si>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</si>
  <si>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</si>
  <si>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</si>
  <si>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</si>
  <si>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</si>
  <si>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</si>
  <si>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</si>
  <si>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</si>
  <si>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</si>
  <si>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</si>
  <si>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</si>
  <si>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</si>
  <si>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</si>
  <si>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</si>
  <si>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</si>
  <si>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</si>
  <si>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</si>
  <si>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</si>
  <si>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</si>
  <si>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</si>
  <si>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</si>
  <si>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</si>
  <si>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</si>
  <si>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</si>
  <si>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</si>
  <si>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</si>
  <si>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</si>
  <si>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</si>
  <si>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</si>
  <si>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</si>
  <si>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</si>
  <si>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</si>
  <si>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</si>
  <si>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</si>
  <si>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</si>
  <si>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</si>
  <si>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</si>
  <si>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</si>
  <si>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</si>
  <si>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</si>
  <si>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</si>
  <si>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</si>
  <si>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</si>
  <si>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</si>
  <si>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</si>
  <si>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</si>
  <si>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</si>
  <si>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</si>
  <si>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</si>
  <si>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</si>
  <si>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</si>
  <si>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</si>
  <si>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</si>
  <si>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</si>
  <si>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</si>
  <si>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</si>
  <si>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</si>
  <si>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</si>
  <si>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</si>
  <si>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</si>
  <si>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</si>
  <si>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</si>
  <si>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</si>
  <si>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</si>
  <si>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</si>
  <si>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</si>
  <si>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</si>
  <si>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</si>
  <si>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</si>
  <si>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</si>
  <si>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</si>
  <si>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</si>
  <si>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</si>
  <si>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</si>
  <si>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</si>
  <si>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</si>
  <si>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</si>
  <si>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</si>
  <si>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</si>
  <si>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</si>
  <si>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</si>
  <si>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</si>
  <si>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</si>
  <si>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</si>
  <si>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</si>
  <si>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</si>
  <si>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</si>
  <si>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</si>
  <si>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</si>
  <si>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</si>
  <si>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</si>
  <si>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</si>
  <si>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</si>
  <si>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</si>
  <si>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</si>
  <si>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</si>
  <si>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</si>
  <si>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</si>
  <si>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</si>
  <si>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</si>
  <si>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</si>
  <si>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</si>
  <si>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</si>
  <si>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</si>
  <si>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</si>
  <si>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</si>
  <si>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</si>
  <si>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</si>
  <si>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</si>
  <si>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</si>
  <si>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</si>
  <si>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</si>
  <si>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</si>
  <si>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</si>
  <si>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</si>
  <si>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</si>
  <si>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</si>
  <si>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</si>
  <si>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</si>
  <si>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</si>
  <si>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</si>
  <si>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</si>
  <si>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</si>
  <si>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</si>
  <si>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</si>
  <si>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</si>
  <si>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</si>
  <si>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</si>
  <si>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</si>
  <si>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</si>
  <si>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</si>
  <si>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</si>
  <si>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</si>
  <si>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</si>
  <si>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</si>
  <si>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</si>
  <si>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</si>
  <si>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</si>
  <si>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</si>
  <si>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</si>
  <si>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</si>
  <si>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</si>
  <si>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</si>
  <si>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</si>
  <si>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</si>
  <si>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</si>
  <si>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</si>
  <si>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</si>
  <si>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</si>
  <si>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</si>
  <si>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</si>
  <si>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</si>
  <si>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</si>
  <si>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</si>
  <si>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</si>
  <si>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</si>
  <si>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</si>
  <si>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</si>
  <si>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</si>
  <si>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</si>
  <si>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</si>
  <si>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</si>
  <si>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</si>
  <si>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</si>
  <si>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</si>
  <si>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</si>
  <si>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</si>
  <si>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</si>
  <si>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</si>
  <si>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</si>
  <si>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</si>
  <si>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</si>
  <si>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</si>
  <si>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</si>
  <si>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</si>
  <si>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</si>
  <si>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</si>
  <si>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</si>
  <si>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</si>
  <si>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</si>
  <si>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</si>
  <si>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</si>
  <si>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</si>
  <si>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</si>
  <si>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</si>
  <si>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</si>
  <si>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</si>
  <si>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</si>
  <si>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</si>
  <si>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</si>
  <si>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</si>
  <si>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</si>
  <si>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</si>
  <si>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</si>
  <si>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</si>
  <si>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</si>
  <si>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</si>
  <si>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</si>
  <si>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</si>
  <si>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</si>
  <si>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</si>
  <si>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</si>
  <si>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</si>
  <si>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</si>
  <si>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</si>
  <si>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</si>
  <si>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</si>
  <si>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</si>
  <si>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</si>
  <si>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</si>
  <si>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</si>
  <si>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</si>
  <si>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</si>
  <si>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</si>
  <si>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</si>
  <si>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</si>
  <si>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</si>
  <si>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</si>
  <si>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</si>
  <si>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</si>
  <si>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</si>
  <si>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</si>
  <si>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</si>
  <si>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</si>
  <si>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</si>
  <si>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</si>
  <si>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</si>
  <si>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</si>
  <si>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</si>
  <si>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</si>
  <si>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</si>
  <si>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</si>
  <si>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</si>
  <si>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</si>
  <si>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</si>
  <si>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</si>
  <si>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</si>
  <si>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</si>
  <si>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</si>
  <si>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</si>
  <si>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</si>
  <si>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</si>
  <si>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</si>
  <si>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</si>
  <si>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</si>
  <si>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</si>
  <si>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</si>
  <si>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</si>
  <si>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</si>
  <si>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</si>
  <si>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</si>
  <si>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</si>
  <si>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</si>
  <si>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</si>
  <si>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</si>
  <si>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</si>
  <si>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</si>
  <si>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</si>
  <si>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</si>
  <si>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</si>
  <si>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</si>
  <si>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</si>
  <si>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</si>
  <si>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</si>
  <si>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</si>
  <si>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</si>
  <si>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</si>
  <si>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</si>
  <si>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</si>
  <si>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</si>
  <si>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</si>
  <si>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</si>
  <si>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</si>
  <si>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</si>
  <si>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</si>
  <si>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</si>
  <si>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</si>
  <si>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</si>
  <si>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</si>
  <si>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</si>
  <si>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</si>
  <si>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</si>
  <si>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</si>
  <si>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</si>
  <si>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</si>
  <si>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</si>
  <si>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</si>
  <si>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</si>
  <si>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</si>
  <si>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</si>
  <si>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</si>
  <si>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</si>
  <si>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</si>
  <si>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</si>
  <si>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</si>
  <si>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</si>
  <si>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</si>
  <si>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</si>
  <si>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</si>
  <si>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</si>
  <si>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</si>
  <si>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</si>
  <si>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</si>
  <si>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</si>
  <si>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</si>
  <si>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</si>
  <si>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</si>
  <si>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</si>
  <si>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</si>
  <si>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</si>
  <si>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</si>
  <si>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</si>
  <si>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</si>
  <si>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</si>
  <si>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</si>
  <si>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</si>
  <si>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</si>
  <si>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</si>
  <si>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</si>
  <si>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</si>
  <si>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</si>
  <si>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</si>
  <si>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</si>
  <si>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</si>
  <si>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</si>
  <si>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</si>
  <si>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</si>
  <si>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</si>
  <si>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</si>
  <si>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</si>
  <si>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</si>
  <si>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</si>
  <si>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</si>
  <si>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</si>
  <si>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</si>
  <si>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</si>
  <si>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</si>
  <si>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</si>
  <si>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</si>
  <si>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</si>
  <si>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</si>
  <si>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</si>
  <si>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</si>
  <si>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</si>
  <si>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</si>
  <si>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</si>
  <si>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</si>
  <si>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</si>
  <si>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</si>
  <si>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</si>
  <si>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</si>
  <si>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</si>
  <si>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</si>
  <si>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</si>
  <si>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</si>
  <si>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</si>
  <si>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</si>
  <si>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</si>
  <si>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</si>
  <si>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</si>
  <si>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</si>
  <si>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</si>
  <si>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</si>
  <si>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</si>
  <si>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</si>
  <si>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</si>
  <si>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</si>
  <si>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</si>
  <si>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</si>
  <si>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</si>
  <si>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</si>
  <si>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</si>
  <si>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</si>
  <si>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</si>
  <si>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</si>
  <si>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</si>
  <si>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</si>
  <si>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</si>
  <si>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</si>
  <si>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</si>
  <si>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</si>
  <si>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</si>
  <si>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</si>
  <si>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</si>
  <si>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</si>
  <si>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</si>
  <si>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</si>
  <si>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</si>
  <si>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</si>
  <si>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</si>
  <si>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</si>
  <si>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</si>
  <si>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</si>
  <si>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</si>
  <si>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</si>
  <si>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</si>
  <si>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</si>
  <si>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</si>
  <si>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</si>
  <si>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</si>
  <si>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</si>
  <si>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</si>
  <si>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</si>
  <si>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</si>
  <si>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</si>
  <si>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</si>
  <si>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</si>
  <si>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</si>
  <si>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</si>
  <si>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</si>
  <si>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</si>
  <si>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</si>
  <si>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</si>
  <si>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</si>
  <si>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</si>
  <si>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</si>
  <si>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</si>
  <si>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</si>
  <si>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</si>
  <si>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</si>
  <si>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</si>
  <si>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</si>
  <si>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</si>
  <si>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</si>
  <si>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</si>
  <si>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</si>
  <si>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</si>
  <si>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</si>
  <si>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</si>
  <si>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</si>
  <si>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</si>
  <si>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</si>
  <si>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</si>
  <si>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</si>
  <si>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</si>
  <si>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</si>
  <si>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</si>
  <si>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</si>
  <si>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</si>
  <si>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</si>
  <si>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</si>
  <si>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</si>
  <si>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</si>
  <si>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</si>
  <si>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</si>
  <si>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</si>
  <si>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</si>
  <si>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</si>
  <si>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</si>
  <si>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</si>
  <si>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</si>
  <si>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</si>
  <si>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</si>
  <si>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</si>
  <si>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</si>
  <si>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</si>
  <si>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</si>
  <si>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</si>
  <si>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</si>
  <si>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</si>
  <si>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</si>
  <si>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</si>
  <si>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</si>
  <si>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</si>
  <si>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</si>
  <si>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</si>
  <si>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</si>
  <si>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</si>
  <si>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</si>
  <si>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</si>
  <si>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</si>
  <si>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</si>
  <si>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</si>
  <si>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</si>
  <si>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</si>
  <si>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</si>
  <si>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</si>
  <si>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</si>
  <si>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</si>
  <si>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</si>
  <si>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</si>
  <si>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</si>
  <si>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</si>
  <si>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</si>
  <si>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</si>
  <si>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</si>
  <si>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</si>
  <si>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</si>
  <si>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</si>
  <si>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</si>
  <si>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</si>
  <si>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</si>
  <si>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</si>
  <si>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</si>
  <si>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</si>
  <si>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</si>
  <si>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</si>
  <si>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</si>
  <si>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</si>
  <si>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</si>
  <si>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</si>
  <si>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</si>
  <si>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</si>
  <si>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</si>
  <si>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</si>
  <si>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</si>
  <si>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</si>
  <si>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</si>
  <si>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</si>
  <si>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</si>
  <si>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</si>
  <si>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</si>
  <si>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</si>
  <si>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</si>
  <si>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</si>
  <si>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</si>
  <si>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</si>
  <si>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</si>
  <si>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</si>
  <si>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</si>
  <si>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</si>
  <si>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</si>
  <si>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</si>
  <si>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</si>
  <si>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</si>
  <si>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</si>
  <si>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</si>
  <si>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</si>
  <si>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</si>
  <si>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</si>
  <si>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</si>
  <si>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</si>
  <si>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</si>
  <si>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</si>
  <si>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</si>
  <si>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</si>
  <si>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</si>
  <si>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</si>
  <si>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</si>
  <si>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</si>
  <si>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</si>
  <si>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</si>
  <si>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</si>
  <si>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</si>
  <si>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</si>
  <si>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</si>
  <si>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</si>
  <si>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</si>
  <si>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</si>
  <si>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</si>
  <si>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</si>
  <si>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</si>
  <si>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</si>
  <si>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</si>
  <si>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</si>
  <si>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</si>
  <si>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</si>
  <si>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</si>
  <si>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</si>
  <si>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</si>
  <si>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</si>
  <si>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</si>
  <si>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</si>
  <si>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</si>
  <si>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</si>
  <si>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</si>
  <si>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</si>
  <si>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</si>
  <si>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</si>
  <si>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</si>
  <si>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</si>
  <si>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</si>
  <si>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</si>
  <si>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</si>
  <si>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</si>
  <si>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</si>
  <si>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</si>
  <si>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</si>
  <si>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</si>
  <si>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</si>
  <si>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</si>
  <si>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</si>
  <si>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</si>
  <si>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</si>
  <si>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</si>
  <si>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</si>
  <si>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</si>
  <si>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</si>
  <si>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</si>
  <si>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</si>
  <si>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</si>
  <si>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</si>
  <si>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</si>
  <si>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</si>
  <si>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</si>
  <si>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</si>
  <si>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</si>
  <si>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</si>
  <si>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</si>
  <si>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</si>
  <si>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</si>
  <si>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</si>
  <si>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</si>
  <si>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</si>
  <si>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</si>
  <si>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</si>
  <si>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</si>
  <si>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</si>
  <si>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</si>
  <si>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</si>
  <si>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</si>
  <si>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</si>
  <si>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</si>
  <si>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</si>
  <si>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</si>
  <si>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</si>
  <si>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</si>
  <si>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</si>
  <si>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</si>
  <si>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</si>
  <si>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</si>
  <si>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</si>
  <si>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</si>
  <si>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</si>
  <si>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</si>
  <si>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</si>
  <si>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</si>
  <si>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</si>
  <si>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</si>
  <si>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</si>
  <si>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</si>
  <si>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</si>
  <si>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</si>
  <si>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</si>
  <si>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</si>
  <si>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</si>
  <si>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</si>
  <si>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</si>
  <si>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</si>
  <si>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</si>
  <si>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</si>
  <si>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</si>
  <si>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</si>
  <si>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</si>
  <si>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</si>
  <si>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</si>
  <si>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</si>
  <si>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</si>
  <si>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</si>
  <si>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</si>
  <si>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</si>
  <si>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</si>
  <si>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</si>
  <si>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</si>
  <si>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</si>
  <si>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</si>
  <si>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</si>
  <si>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</si>
  <si>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</si>
  <si>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</si>
  <si>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</si>
  <si>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</si>
  <si>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</si>
  <si>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</si>
  <si>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</si>
  <si>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</si>
  <si>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</si>
  <si>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</si>
  <si>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</si>
  <si>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</si>
  <si>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</si>
  <si>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</si>
  <si>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</si>
  <si>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</si>
  <si>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</si>
  <si>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</si>
  <si>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</si>
  <si>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</si>
  <si>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</si>
  <si>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</si>
  <si>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</si>
  <si>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</si>
  <si>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</si>
  <si>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</si>
  <si>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</si>
  <si>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</si>
  <si>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</si>
  <si>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</si>
  <si>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</si>
  <si>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</si>
  <si>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</si>
  <si>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</si>
  <si>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</si>
  <si>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</si>
  <si>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</si>
  <si>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</si>
  <si>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</si>
  <si>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</si>
  <si>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</si>
  <si>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</si>
  <si>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</si>
  <si>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</si>
  <si>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</si>
  <si>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</si>
  <si>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</si>
  <si>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</si>
  <si>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</si>
  <si>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</si>
  <si>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</si>
  <si>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</si>
  <si>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</si>
  <si>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</si>
  <si>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</si>
  <si>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</si>
  <si>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</si>
  <si>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</si>
  <si>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</si>
  <si>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</si>
  <si>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</si>
  <si>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</si>
  <si>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</si>
  <si>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</si>
  <si>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</si>
  <si>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</si>
  <si>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</si>
  <si>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</si>
  <si>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</si>
  <si>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</si>
  <si>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</si>
  <si>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</si>
  <si>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</si>
  <si>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</si>
  <si>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</si>
  <si>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</si>
  <si>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</si>
  <si>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</si>
  <si>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</si>
  <si>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</si>
  <si>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</si>
  <si>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</si>
  <si>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</si>
  <si>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</si>
  <si>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</si>
  <si>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</si>
  <si>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</si>
  <si>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</si>
  <si>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</si>
  <si>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</si>
  <si>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</si>
  <si>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</si>
  <si>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</si>
  <si>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</si>
  <si>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</si>
  <si>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</si>
  <si>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</si>
  <si>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</si>
  <si>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</si>
  <si>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</si>
  <si>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</si>
  <si>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</si>
  <si>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</si>
  <si>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</si>
  <si>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</si>
  <si>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</si>
  <si>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</si>
  <si>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</si>
  <si>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</si>
  <si>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</si>
  <si>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</si>
  <si>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</si>
  <si>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</si>
  <si>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</si>
  <si>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</si>
  <si>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</si>
  <si>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</si>
  <si>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</si>
  <si>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</si>
  <si>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</si>
  <si>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</si>
  <si>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</si>
  <si>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</si>
  <si>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</si>
  <si>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</si>
  <si>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</si>
  <si>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</si>
  <si>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</si>
  <si>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</si>
  <si>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</si>
  <si>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</si>
  <si>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</si>
  <si>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</si>
  <si>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</si>
  <si>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</si>
  <si>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</si>
  <si>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</si>
  <si>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</si>
  <si>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</si>
  <si>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</si>
  <si>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</si>
  <si>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</si>
  <si>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</si>
  <si>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</si>
  <si>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</si>
  <si>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</si>
  <si>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</si>
  <si>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</si>
  <si>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</si>
  <si>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</si>
  <si>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</si>
  <si>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</si>
  <si>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</si>
  <si>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</si>
  <si>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</si>
  <si>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</si>
  <si>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</si>
  <si>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</si>
  <si>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</si>
  <si>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</si>
  <si>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</si>
  <si>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</si>
  <si>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</si>
  <si>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</si>
  <si>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</si>
  <si>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</si>
  <si>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</si>
  <si>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</si>
  <si>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</si>
  <si>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</si>
  <si>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</si>
  <si>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</si>
  <si>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</si>
  <si>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</si>
  <si>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</si>
  <si>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</si>
  <si>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</si>
  <si>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</si>
  <si>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</si>
  <si>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</si>
  <si>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</si>
  <si>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</si>
  <si>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</si>
  <si>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</si>
  <si>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</si>
  <si>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</si>
  <si>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</si>
  <si>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</si>
  <si>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</si>
  <si>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</si>
  <si>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</si>
  <si>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</si>
  <si>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</si>
  <si>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</si>
  <si>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</si>
  <si>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</si>
  <si>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</si>
  <si>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</si>
  <si>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</si>
  <si>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</si>
  <si>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</si>
  <si>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</si>
  <si>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</si>
  <si>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</si>
  <si>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</si>
  <si>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</si>
  <si>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</si>
  <si>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</si>
  <si>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</si>
  <si>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</si>
  <si>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</si>
  <si>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</si>
  <si>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</si>
  <si>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</si>
  <si>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</si>
  <si>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</si>
  <si>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</si>
  <si>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</si>
  <si>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</si>
  <si>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</si>
  <si>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</si>
  <si>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</si>
  <si>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</si>
  <si>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</si>
  <si>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</si>
  <si>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</si>
  <si>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</si>
  <si>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</si>
  <si>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</si>
  <si>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</si>
  <si>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</si>
  <si>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</si>
  <si>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</si>
  <si>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</si>
  <si>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</si>
  <si>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</si>
  <si>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</si>
  <si>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</si>
  <si>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Codreg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</si>
  <si>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</si>
  <si>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</si>
  <si>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</si>
  <si>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</si>
  <si>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</si>
  <si>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Nacional</t>
  </si>
  <si>
    <t>Total</t>
  </si>
  <si>
    <t>Genérico - Shopify</t>
  </si>
  <si>
    <t>Título Específico</t>
  </si>
  <si>
    <t>Categoría cultivo</t>
  </si>
  <si>
    <t>Id_tipo_cultivo</t>
  </si>
  <si>
    <t>Tipo cultivos</t>
  </si>
  <si>
    <t>Id_Producto</t>
  </si>
  <si>
    <t>Id_Categoría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</si>
  <si>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</si>
  <si>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</si>
  <si>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</si>
  <si>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</si>
  <si>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</si>
  <si>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</si>
  <si>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</si>
  <si>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</si>
  <si>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</si>
  <si>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</si>
  <si>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</si>
  <si>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</si>
  <si>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</si>
  <si>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</si>
  <si>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</si>
  <si>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Resto País</t>
  </si>
  <si>
    <t>Cebada cervecera</t>
  </si>
  <si>
    <t>Cebada forrajera</t>
  </si>
  <si>
    <t>Maíz consumo</t>
  </si>
  <si>
    <t>Maíz semilla</t>
  </si>
  <si>
    <t>Trigo candeal</t>
  </si>
  <si>
    <t>Trigo harinero</t>
  </si>
  <si>
    <t>Achicoria industrial</t>
  </si>
  <si>
    <t>Lupino amargo (grano seco)</t>
  </si>
  <si>
    <t>Otros lupinos (australiano y dulce)</t>
  </si>
  <si>
    <t>Otros industriales</t>
  </si>
  <si>
    <t>Remolacha azucarera</t>
  </si>
  <si>
    <t>Tomate industrial</t>
  </si>
  <si>
    <t>Otras legumbres</t>
  </si>
  <si>
    <t xml:space="preserve">O'Higgins </t>
  </si>
  <si>
    <t xml:space="preserve">Biobío </t>
  </si>
  <si>
    <t>Superficie cosechada (ha)</t>
  </si>
  <si>
    <t>Tipo cultivo</t>
  </si>
  <si>
    <t>Categoria</t>
  </si>
  <si>
    <t>Producto-Categoría</t>
  </si>
  <si>
    <t>Región-Categoría</t>
  </si>
  <si>
    <t>Región-Producto-Categoría</t>
  </si>
  <si>
    <t>Periodo 2019-2020</t>
  </si>
  <si>
    <t>superficie, hectáreas, cultivo, agricultura, chile, región</t>
  </si>
  <si>
    <t>INE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</si>
  <si>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</si>
  <si>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</si>
  <si>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</si>
  <si>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</si>
  <si>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</si>
  <si>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</si>
  <si>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</si>
  <si>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</si>
  <si>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</si>
  <si>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</si>
  <si>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</si>
  <si>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</si>
  <si>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</si>
  <si>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</si>
  <si>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</si>
  <si>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</si>
  <si>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</si>
  <si>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</si>
  <si>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</si>
  <si>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</si>
  <si>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</si>
  <si>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</si>
  <si>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</si>
  <si>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</si>
  <si>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</si>
  <si>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</si>
  <si>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</si>
  <si>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</si>
  <si>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</si>
  <si>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</si>
  <si>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</si>
  <si>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</si>
  <si>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</si>
  <si>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</si>
  <si>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</si>
  <si>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</si>
  <si>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</si>
  <si>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</si>
  <si>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</si>
  <si>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</si>
  <si>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</si>
  <si>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</si>
  <si>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</si>
  <si>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</si>
  <si>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</si>
  <si>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</si>
  <si>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</si>
  <si>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</si>
  <si>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</si>
  <si>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</si>
  <si>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</si>
  <si>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</si>
  <si>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</si>
  <si>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</si>
  <si>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</si>
  <si>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</si>
  <si>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</si>
  <si>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</si>
  <si>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</si>
  <si>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</si>
  <si>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</si>
  <si>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</si>
  <si>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</si>
  <si>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</si>
  <si>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</si>
  <si>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</si>
  <si>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</si>
  <si>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</si>
  <si>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</si>
  <si>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</si>
  <si>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</si>
  <si>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</si>
  <si>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</si>
  <si>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</si>
  <si>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</si>
  <si>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</si>
  <si>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</si>
  <si>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</si>
  <si>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</si>
  <si>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</si>
  <si>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</si>
  <si>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</si>
  <si>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</si>
  <si>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</si>
  <si>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</si>
  <si>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</si>
  <si>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</si>
  <si>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</si>
  <si>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</si>
  <si>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</si>
  <si>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</si>
  <si>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</si>
  <si>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</si>
  <si>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</si>
  <si>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</si>
  <si>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</si>
  <si>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</si>
  <si>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</si>
  <si>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</si>
  <si>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</si>
  <si>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</si>
  <si>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</si>
  <si>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</si>
  <si>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</si>
  <si>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</si>
  <si>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</si>
  <si>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</si>
  <si>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</si>
  <si>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</si>
  <si>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</si>
  <si>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</si>
  <si>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</si>
  <si>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</si>
  <si>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</si>
  <si>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</si>
  <si>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</si>
  <si>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</si>
  <si>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</si>
  <si>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</si>
  <si>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</si>
  <si>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</si>
  <si>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</si>
  <si>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</si>
  <si>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</si>
  <si>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</si>
  <si>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</si>
  <si>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</si>
  <si>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</si>
  <si>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</si>
  <si>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</si>
  <si>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</si>
  <si>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</si>
  <si>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</si>
  <si>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</si>
  <si>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</si>
  <si>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</si>
  <si>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</si>
  <si>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</si>
  <si>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</si>
  <si>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</si>
  <si>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</si>
  <si>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</si>
  <si>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</si>
  <si>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</si>
  <si>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</si>
  <si>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</si>
  <si>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</si>
  <si>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</si>
  <si>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</si>
  <si>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</si>
  <si>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</si>
  <si>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</si>
  <si>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</si>
  <si>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</si>
  <si>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</si>
  <si>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</si>
  <si>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</si>
  <si>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</si>
  <si>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</si>
  <si>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</si>
  <si>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</si>
  <si>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</si>
  <si>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</si>
  <si>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</si>
  <si>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</si>
  <si>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</si>
  <si>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</si>
  <si>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</si>
  <si>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</si>
  <si>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</si>
  <si>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</si>
  <si>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</si>
  <si>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</si>
  <si>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</si>
  <si>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</si>
  <si>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</si>
  <si>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</si>
  <si>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</si>
  <si>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</si>
  <si>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</si>
  <si>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</si>
  <si>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</si>
  <si>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</si>
  <si>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</si>
  <si>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</si>
  <si>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</si>
  <si>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</si>
  <si>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</si>
  <si>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</si>
  <si>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</si>
  <si>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</si>
  <si>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</si>
  <si>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</si>
  <si>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</si>
  <si>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</si>
  <si>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</si>
  <si>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</si>
  <si>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</si>
  <si>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</si>
  <si>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</si>
  <si>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</si>
  <si>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</si>
  <si>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</si>
  <si>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</si>
  <si>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</si>
  <si>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</si>
  <si>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</si>
  <si>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</si>
  <si>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</si>
  <si>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</si>
  <si>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</si>
  <si>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</si>
  <si>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</si>
  <si>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</si>
  <si>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</si>
  <si>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</si>
  <si>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</si>
  <si>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</si>
  <si>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</si>
  <si>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</si>
  <si>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</si>
  <si>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</si>
  <si>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</si>
  <si>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</si>
  <si>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</si>
  <si>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</si>
  <si>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</si>
  <si>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</si>
  <si>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</si>
  <si>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</si>
  <si>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</si>
  <si>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</si>
  <si>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</si>
  <si>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</si>
  <si>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</si>
  <si>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</si>
  <si>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</si>
  <si>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</si>
  <si>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</si>
  <si>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</si>
  <si>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</si>
  <si>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</si>
  <si>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</si>
  <si>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</si>
  <si>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</si>
  <si>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</si>
  <si>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</si>
  <si>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</si>
  <si>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</si>
  <si>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</si>
  <si>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</si>
  <si>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</si>
  <si>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</si>
  <si>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</si>
  <si>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</si>
  <si>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</si>
  <si>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</si>
  <si>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</si>
  <si>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</si>
  <si>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</si>
  <si>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</si>
  <si>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</si>
  <si>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</si>
  <si>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</si>
  <si>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</si>
  <si>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</si>
  <si>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</si>
  <si>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</si>
  <si>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</si>
  <si>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</si>
  <si>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</si>
  <si>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</si>
  <si>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</si>
  <si>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</si>
  <si>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</si>
  <si>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</si>
  <si>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</si>
  <si>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</si>
  <si>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</si>
  <si>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</si>
  <si>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</si>
  <si>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</si>
  <si>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</si>
  <si>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</si>
  <si>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</si>
  <si>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</si>
  <si>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</si>
  <si>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</si>
  <si>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</si>
  <si>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</si>
  <si>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</si>
  <si>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</si>
  <si>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</si>
  <si>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</si>
  <si>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</si>
  <si>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</si>
  <si>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</si>
  <si>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</si>
  <si>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</si>
  <si>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</si>
  <si>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</si>
  <si>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</si>
  <si>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</si>
  <si>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</si>
  <si>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</si>
  <si>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</si>
  <si>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</si>
  <si>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</si>
  <si>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</si>
  <si>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</si>
  <si>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</si>
  <si>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</si>
  <si>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</si>
  <si>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</si>
  <si>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</si>
  <si>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</si>
  <si>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</si>
  <si>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</si>
  <si>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</si>
  <si>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</si>
  <si>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</si>
  <si>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</si>
  <si>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</si>
  <si>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</si>
  <si>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</si>
  <si>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</si>
  <si>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</si>
  <si>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</si>
  <si>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</si>
  <si>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</si>
  <si>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</si>
  <si>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</si>
  <si>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</si>
  <si>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</si>
  <si>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</si>
  <si>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</si>
  <si>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</si>
  <si>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</si>
  <si>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</si>
  <si>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</si>
  <si>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</si>
  <si>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</si>
  <si>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</si>
  <si>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</si>
  <si>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</si>
  <si>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</si>
  <si>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</si>
  <si>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</si>
  <si>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</si>
  <si>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</si>
  <si>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</si>
  <si>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</si>
  <si>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</si>
  <si>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</si>
  <si>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</si>
  <si>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</si>
  <si>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</si>
  <si>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</si>
  <si>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</si>
  <si>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</si>
  <si>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</si>
  <si>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</si>
  <si>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</si>
  <si>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</si>
  <si>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</si>
  <si>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</si>
  <si>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</si>
  <si>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</si>
  <si>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</si>
  <si>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</si>
  <si>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</si>
  <si>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</si>
  <si>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</si>
  <si>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</si>
  <si>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</si>
  <si>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</si>
  <si>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</si>
  <si>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</si>
  <si>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</si>
  <si>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</si>
  <si>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</si>
  <si>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</si>
  <si>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</si>
  <si>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</si>
  <si>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</si>
  <si>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</si>
  <si>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</si>
  <si>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</si>
  <si>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</si>
  <si>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</si>
  <si>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</si>
  <si>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</si>
  <si>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</si>
  <si>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</si>
  <si>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</si>
  <si>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</si>
  <si>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</si>
  <si>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</si>
  <si>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</si>
  <si>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</si>
  <si>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</si>
  <si>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</si>
  <si>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</si>
  <si>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</si>
  <si>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</si>
  <si>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</si>
  <si>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</si>
  <si>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</si>
  <si>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</si>
  <si>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</si>
  <si>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</si>
  <si>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</si>
  <si>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</si>
  <si>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</si>
  <si>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</si>
  <si>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</si>
  <si>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</si>
  <si>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</si>
  <si>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</si>
  <si>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</si>
  <si>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</si>
  <si>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</si>
  <si>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</si>
  <si>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</si>
  <si>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</si>
  <si>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</si>
  <si>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</si>
  <si>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</si>
  <si>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</si>
  <si>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</si>
  <si>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</si>
  <si>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</si>
  <si>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</si>
  <si>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</si>
  <si>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</si>
  <si>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</si>
  <si>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</si>
  <si>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</si>
  <si>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</si>
  <si>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</si>
  <si>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</si>
  <si>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</si>
  <si>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</si>
  <si>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</si>
  <si>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</si>
  <si>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</si>
  <si>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</si>
  <si>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</si>
  <si>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</si>
  <si>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</si>
  <si>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</si>
  <si>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</si>
  <si>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</si>
  <si>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</si>
  <si>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</si>
  <si>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</si>
  <si>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</si>
  <si>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</si>
  <si>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</si>
  <si>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</si>
  <si>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</si>
  <si>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</si>
  <si>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</si>
  <si>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</si>
  <si>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</si>
  <si>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</si>
  <si>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</si>
  <si>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</si>
  <si>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</si>
  <si>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</si>
  <si>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</si>
  <si>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</si>
  <si>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</si>
  <si>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</si>
  <si>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</si>
  <si>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</si>
  <si>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</si>
  <si>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</si>
  <si>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</si>
  <si>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</si>
  <si>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</si>
  <si>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</si>
  <si>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</si>
  <si>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</si>
  <si>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</si>
  <si>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</si>
  <si>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</si>
  <si>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</si>
  <si>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</si>
  <si>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</si>
  <si>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</si>
  <si>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</si>
  <si>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</si>
  <si>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</si>
  <si>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</si>
  <si>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</si>
  <si>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</si>
  <si>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</si>
  <si>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</si>
  <si>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</si>
  <si>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</si>
  <si>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</si>
  <si>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</si>
  <si>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</si>
  <si>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</si>
  <si>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</si>
  <si>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</si>
  <si>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</si>
  <si>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</si>
  <si>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</si>
  <si>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</si>
  <si>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</si>
  <si>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</si>
  <si>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</si>
  <si>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</si>
  <si>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</si>
  <si>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</si>
  <si>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</si>
  <si>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</si>
  <si>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</si>
  <si>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</si>
  <si>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</si>
  <si>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</si>
  <si>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</si>
  <si>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</si>
  <si>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</si>
  <si>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</si>
  <si>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</si>
  <si>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</si>
  <si>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</si>
  <si>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</si>
  <si>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</si>
  <si>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</si>
  <si>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</si>
  <si>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</si>
  <si>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</si>
  <si>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</si>
  <si>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</si>
  <si>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</si>
  <si>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</si>
  <si>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</si>
  <si>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</si>
  <si>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</si>
  <si>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</si>
  <si>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</si>
  <si>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</si>
  <si>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</si>
  <si>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</si>
  <si>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</si>
  <si>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</si>
  <si>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</si>
  <si>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</si>
  <si>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</si>
  <si>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</si>
  <si>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</si>
  <si>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</si>
  <si>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</si>
  <si>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</si>
  <si>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</si>
  <si>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</si>
  <si>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</si>
  <si>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</si>
  <si>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</si>
  <si>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</si>
  <si>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</si>
  <si>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</si>
  <si>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</si>
  <si>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</si>
  <si>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</si>
  <si>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</si>
  <si>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</si>
  <si>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</si>
  <si>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</si>
  <si>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</si>
  <si>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</si>
  <si>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</si>
  <si>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</si>
  <si>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</si>
  <si>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</si>
  <si>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</si>
  <si>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</si>
  <si>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</si>
  <si>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</si>
  <si>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</si>
  <si>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</si>
  <si>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</si>
  <si>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</si>
  <si>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</si>
  <si>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</si>
  <si>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</si>
  <si>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</si>
  <si>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</si>
  <si>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</si>
  <si>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</si>
  <si>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</si>
  <si>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</si>
  <si>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</si>
  <si>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</si>
  <si>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</si>
  <si>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</si>
  <si>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</si>
  <si>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</si>
  <si>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</si>
  <si>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</si>
  <si>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</si>
  <si>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</si>
  <si>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</si>
  <si>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</si>
  <si>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</si>
  <si>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</si>
  <si>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</si>
  <si>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</si>
  <si>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</si>
  <si>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</si>
  <si>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</si>
  <si>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</si>
  <si>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</si>
  <si>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</si>
  <si>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</si>
  <si>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</si>
  <si>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</si>
  <si>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</si>
  <si>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</si>
  <si>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</si>
  <si>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</si>
  <si>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</si>
  <si>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</si>
  <si>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</si>
  <si>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</si>
  <si>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</si>
  <si>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</si>
  <si>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</si>
  <si>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</si>
  <si>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</si>
  <si>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</si>
  <si>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</si>
  <si>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</si>
  <si>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</si>
  <si>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</si>
  <si>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</si>
  <si>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</si>
  <si>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</si>
  <si>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</si>
  <si>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</si>
  <si>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</si>
  <si>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</si>
  <si>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</si>
  <si>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</si>
  <si>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</si>
  <si>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</si>
  <si>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</si>
  <si>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</si>
  <si>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</si>
  <si>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</si>
  <si>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</si>
  <si>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</si>
  <si>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</si>
  <si>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</si>
  <si>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</si>
  <si>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</si>
  <si>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</si>
  <si>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</si>
  <si>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</si>
  <si>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</si>
  <si>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</si>
  <si>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</si>
  <si>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</si>
  <si>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</si>
  <si>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</si>
  <si>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</si>
  <si>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</si>
  <si>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</si>
  <si>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</si>
  <si>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</si>
  <si>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</si>
  <si>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</si>
  <si>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</si>
  <si>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</si>
  <si>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</si>
  <si>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</si>
  <si>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</si>
  <si>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</si>
  <si>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</si>
  <si>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</si>
  <si>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</si>
  <si>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</si>
  <si>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</si>
  <si>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</si>
  <si>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</si>
  <si>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</si>
  <si>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</si>
  <si>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</si>
  <si>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</si>
  <si>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</si>
  <si>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</si>
  <si>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</si>
  <si>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</si>
  <si>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</si>
  <si>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</si>
  <si>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</si>
  <si>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</si>
  <si>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</si>
  <si>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</si>
  <si>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</si>
  <si>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</si>
  <si>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</si>
  <si>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</si>
  <si>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</si>
  <si>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</si>
  <si>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</si>
  <si>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</si>
  <si>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</si>
  <si>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</si>
  <si>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</si>
  <si>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</si>
  <si>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</si>
  <si>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</si>
  <si>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</si>
  <si>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</si>
  <si>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</si>
  <si>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</si>
  <si>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</si>
  <si>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</si>
  <si>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</si>
  <si>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</si>
  <si>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</si>
  <si>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</si>
  <si>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</si>
  <si>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</si>
  <si>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</si>
  <si>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</si>
  <si>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</si>
  <si>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</si>
  <si>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</si>
  <si>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</si>
  <si>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</si>
  <si>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</si>
  <si>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</si>
  <si>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</si>
  <si>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</si>
  <si>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</si>
  <si>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</si>
  <si>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</si>
  <si>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</si>
  <si>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</si>
  <si>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</si>
  <si>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</si>
  <si>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</si>
  <si>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</si>
  <si>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</si>
  <si>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</si>
  <si>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</si>
  <si>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</si>
  <si>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</si>
  <si>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</si>
  <si>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</si>
  <si>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</si>
  <si>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</si>
  <si>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</si>
  <si>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</si>
  <si>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</si>
  <si>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</si>
  <si>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</si>
  <si>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</si>
  <si>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</si>
  <si>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</si>
  <si>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</si>
  <si>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</si>
  <si>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</si>
  <si>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</si>
  <si>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</si>
  <si>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</si>
  <si>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</si>
  <si>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</si>
  <si>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</si>
  <si>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</si>
  <si>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</si>
  <si>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</si>
  <si>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</si>
  <si>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</si>
  <si>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</si>
  <si>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</si>
  <si>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</si>
  <si>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</si>
  <si>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</si>
  <si>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</si>
  <si>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</si>
  <si>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</si>
  <si>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</si>
  <si>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</si>
  <si>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</si>
  <si>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</si>
  <si>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</si>
  <si>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</si>
  <si>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</si>
  <si>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</si>
  <si>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</si>
  <si>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</si>
  <si>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</si>
  <si>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</si>
  <si>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</si>
  <si>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</si>
  <si>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</si>
  <si>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</si>
  <si>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</si>
  <si>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</si>
  <si>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</si>
  <si>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</si>
  <si>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</si>
  <si>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</si>
  <si>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</si>
  <si>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</si>
  <si>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</si>
  <si>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</si>
  <si>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</si>
  <si>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</si>
  <si>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</si>
  <si>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</si>
  <si>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</si>
  <si>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</si>
  <si>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</si>
  <si>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</si>
  <si>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</si>
  <si>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</si>
  <si>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</si>
  <si>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</si>
  <si>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</si>
  <si>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</si>
  <si>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</si>
  <si>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</si>
  <si>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</si>
  <si>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</si>
  <si>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</si>
  <si>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</si>
  <si>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</si>
  <si>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</si>
  <si>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</si>
  <si>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</si>
  <si>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</si>
  <si>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</si>
  <si>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</si>
  <si>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</si>
  <si>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</si>
  <si>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</si>
  <si>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</si>
  <si>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</si>
  <si>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</si>
  <si>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</si>
  <si>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</si>
  <si>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</si>
  <si>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</si>
  <si>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</si>
  <si>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</si>
  <si>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</si>
  <si>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</si>
  <si>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</si>
  <si>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</si>
  <si>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</si>
  <si>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</si>
  <si>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</si>
  <si>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</si>
  <si>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</si>
  <si>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</si>
  <si>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</si>
  <si>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</si>
  <si>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</si>
  <si>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</si>
  <si>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</si>
  <si>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</si>
  <si>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</si>
  <si>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</si>
  <si>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</si>
  <si>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</si>
  <si>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</si>
  <si>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</si>
  <si>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</si>
  <si>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</si>
  <si>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</si>
  <si>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</si>
  <si>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</si>
  <si>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</si>
  <si>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</si>
  <si>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</si>
  <si>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</si>
  <si>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</si>
  <si>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</si>
  <si>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</si>
  <si>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</si>
  <si>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</si>
  <si>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</si>
  <si>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</si>
  <si>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</si>
  <si>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</si>
  <si>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</si>
  <si>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</si>
  <si>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</si>
  <si>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</si>
  <si>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</si>
  <si>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</si>
  <si>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</si>
  <si>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</si>
  <si>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</si>
  <si>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</si>
  <si>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</si>
  <si>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</si>
  <si>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</si>
  <si>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</si>
  <si>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</si>
  <si>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</si>
  <si>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</si>
  <si>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</si>
  <si>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</si>
  <si>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</si>
  <si>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</si>
  <si>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</si>
  <si>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</si>
  <si>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</si>
  <si>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</si>
  <si>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</si>
  <si>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</si>
  <si>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</si>
  <si>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</si>
  <si>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</si>
  <si>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</si>
  <si>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</si>
  <si>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</si>
  <si>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</si>
  <si>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</si>
  <si>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</si>
  <si>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</si>
  <si>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</si>
  <si>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</si>
  <si>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</si>
  <si>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</si>
  <si>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</si>
  <si>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</si>
  <si>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</si>
  <si>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</si>
  <si>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</si>
  <si>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</si>
  <si>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</si>
  <si>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</si>
  <si>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</si>
  <si>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</si>
  <si>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</si>
  <si>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</si>
  <si>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</si>
  <si>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</si>
  <si>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</si>
  <si>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</si>
  <si>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</si>
  <si>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</si>
  <si>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</si>
  <si>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</si>
  <si>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</si>
  <si>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</si>
  <si>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</si>
  <si>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</si>
  <si>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</si>
  <si>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</si>
  <si>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</si>
  <si>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</si>
  <si>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</si>
  <si>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</si>
  <si>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</si>
  <si>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</si>
  <si>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</si>
  <si>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</si>
  <si>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</si>
  <si>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</si>
  <si>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</si>
  <si>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</si>
  <si>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</si>
  <si>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</si>
  <si>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</si>
  <si>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</si>
  <si>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</si>
  <si>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</si>
  <si>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</si>
  <si>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</si>
  <si>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</si>
  <si>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</si>
  <si>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</si>
  <si>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</si>
  <si>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</si>
  <si>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</si>
  <si>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</si>
  <si>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</si>
  <si>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</si>
  <si>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</si>
  <si>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</si>
  <si>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</si>
  <si>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</si>
  <si>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</si>
  <si>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</si>
  <si>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</si>
  <si>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</si>
  <si>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</si>
  <si>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</si>
  <si>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</si>
  <si>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</si>
  <si>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</si>
  <si>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</si>
  <si>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</si>
  <si>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</si>
  <si>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</si>
  <si>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</si>
  <si>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</si>
  <si>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</si>
  <si>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</si>
  <si>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</si>
  <si>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</si>
  <si>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</si>
  <si>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</si>
  <si>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</si>
  <si>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</si>
  <si>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</si>
  <si>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</si>
  <si>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</si>
  <si>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</si>
  <si>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</si>
  <si>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</si>
  <si>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</si>
  <si>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</si>
  <si>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</si>
  <si>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</si>
  <si>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</si>
  <si>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</si>
  <si>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</si>
  <si>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</si>
  <si>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</si>
  <si>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</si>
  <si>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</si>
  <si>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</si>
  <si>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</si>
  <si>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</si>
  <si>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</si>
  <si>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</si>
  <si>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</si>
  <si>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</si>
  <si>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</si>
  <si>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</si>
  <si>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</si>
  <si>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</si>
  <si>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</si>
  <si>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</si>
  <si>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</si>
  <si>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</si>
  <si>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</si>
  <si>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</si>
  <si>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</si>
  <si>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</si>
  <si>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</si>
  <si>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</si>
  <si>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</si>
  <si>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</si>
  <si>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</si>
  <si>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</si>
  <si>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</si>
  <si>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</si>
  <si>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</si>
  <si>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</si>
  <si>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</si>
  <si>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</si>
  <si>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</si>
  <si>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</si>
  <si>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</si>
  <si>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</si>
  <si>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</si>
  <si>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</si>
  <si>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</si>
  <si>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</si>
  <si>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</si>
  <si>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</si>
  <si>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</si>
  <si>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</si>
  <si>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</si>
  <si>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</si>
  <si>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</si>
  <si>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</si>
  <si>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</si>
  <si>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</si>
  <si>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</si>
  <si>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</si>
  <si>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</si>
  <si>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</si>
  <si>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</si>
  <si>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</si>
  <si>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</si>
  <si>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</si>
  <si>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</si>
  <si>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</si>
  <si>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</si>
  <si>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</si>
  <si>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</si>
  <si>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</si>
  <si>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</si>
  <si>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</si>
  <si>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</si>
  <si>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</si>
  <si>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</si>
  <si>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</si>
  <si>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</si>
  <si>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</si>
  <si>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</si>
  <si>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</si>
  <si>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</si>
  <si>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</si>
  <si>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</si>
  <si>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</si>
  <si>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</si>
  <si>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</si>
  <si>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</si>
  <si>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</si>
  <si>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</si>
  <si>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</si>
  <si>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</si>
  <si>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</si>
  <si>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</si>
  <si>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</si>
  <si>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</si>
  <si>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</si>
  <si>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</si>
  <si>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</si>
  <si>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</si>
  <si>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</si>
  <si>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</si>
  <si>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</si>
  <si>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</si>
  <si>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</si>
  <si>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</si>
  <si>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</si>
  <si>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</si>
  <si>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</si>
  <si>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</si>
  <si>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</si>
  <si>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</si>
  <si>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</si>
  <si>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</si>
  <si>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</si>
  <si>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</si>
  <si>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</si>
  <si>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</si>
  <si>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</si>
  <si>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</si>
  <si>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</si>
  <si>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</si>
  <si>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</si>
  <si>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</si>
  <si>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</si>
  <si>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</si>
  <si>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</si>
  <si>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</si>
  <si>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</si>
  <si>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</si>
  <si>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</si>
  <si>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</si>
  <si>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</si>
  <si>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</si>
  <si>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</si>
  <si>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</si>
  <si>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</si>
  <si>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</si>
  <si>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</si>
  <si>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</si>
  <si>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</si>
  <si>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</si>
  <si>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</si>
  <si>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</si>
  <si>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</si>
  <si>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</si>
  <si>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</si>
  <si>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</si>
  <si>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</si>
  <si>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</si>
  <si>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</si>
  <si>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</si>
  <si>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</si>
  <si>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</si>
  <si>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</si>
  <si>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</si>
  <si>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</si>
  <si>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</si>
  <si>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</si>
  <si>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</si>
  <si>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</si>
  <si>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</si>
  <si>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</si>
  <si>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</si>
  <si>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</si>
  <si>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</si>
  <si>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</si>
  <si>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</si>
  <si>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</si>
  <si>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</si>
  <si>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</si>
  <si>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</si>
  <si>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</si>
  <si>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</si>
  <si>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</si>
  <si>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</si>
  <si>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</si>
  <si>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</si>
  <si>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</si>
  <si>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</si>
  <si>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</si>
  <si>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</si>
  <si>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</si>
  <si>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</si>
  <si>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</si>
  <si>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</si>
  <si>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</si>
  <si>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</si>
  <si>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</si>
  <si>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</si>
  <si>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</si>
  <si>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</si>
  <si>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</si>
  <si>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</si>
  <si>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</si>
  <si>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</si>
  <si>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</si>
  <si>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</si>
  <si>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</si>
  <si>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</si>
  <si>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</si>
  <si>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</si>
  <si>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</si>
  <si>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</si>
  <si>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</si>
  <si>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</si>
  <si>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</si>
  <si>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</si>
  <si>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</si>
  <si>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</si>
  <si>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</si>
  <si>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</si>
  <si>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</si>
  <si>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</si>
  <si>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</si>
  <si>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</si>
  <si>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</si>
  <si>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</si>
  <si>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</si>
  <si>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</si>
  <si>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</si>
  <si>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</si>
  <si>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</si>
  <si>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</si>
  <si>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</si>
  <si>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</si>
  <si>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</si>
  <si>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</si>
  <si>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</si>
  <si>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</si>
  <si>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</si>
  <si>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</si>
  <si>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</si>
  <si>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</si>
  <si>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</si>
  <si>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</si>
  <si>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</si>
  <si>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</si>
  <si>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</si>
  <si>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</si>
  <si>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</si>
  <si>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</si>
  <si>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</si>
  <si>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</si>
  <si>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</si>
  <si>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</si>
  <si>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</si>
  <si>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</si>
  <si>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</si>
  <si>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</si>
  <si>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</si>
  <si>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</si>
  <si>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</si>
  <si>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</si>
  <si>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</si>
  <si>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</si>
  <si>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</si>
  <si>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</si>
  <si>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</si>
  <si>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</si>
  <si>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</si>
  <si>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</si>
  <si>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</si>
  <si>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</si>
  <si>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</si>
  <si>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</si>
  <si>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</si>
  <si>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</si>
  <si>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</si>
  <si>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</si>
  <si>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</si>
  <si>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</si>
  <si>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</si>
  <si>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</si>
  <si>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</si>
  <si>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</si>
  <si>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</si>
  <si>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</si>
  <si>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</si>
  <si>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</si>
  <si>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</si>
  <si>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</si>
  <si>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</si>
  <si>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</si>
  <si>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</si>
  <si>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</si>
  <si>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</si>
  <si>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</si>
  <si>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</si>
  <si>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</si>
  <si>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</si>
  <si>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</si>
  <si>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</si>
  <si>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</si>
  <si>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</si>
  <si>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</si>
  <si>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</si>
  <si>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</si>
  <si>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</si>
  <si>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</si>
  <si>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</si>
  <si>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</si>
  <si>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</si>
  <si>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</si>
  <si>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</si>
  <si>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</si>
  <si>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</si>
  <si>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</si>
  <si>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</si>
  <si>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</si>
  <si>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</si>
  <si>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</si>
  <si>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</si>
  <si>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</si>
  <si>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</si>
  <si>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</si>
  <si>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</si>
  <si>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</si>
  <si>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</si>
  <si>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</si>
  <si>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</si>
  <si>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</si>
  <si>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</si>
  <si>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</si>
  <si>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</si>
  <si>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</si>
  <si>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</si>
  <si>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</si>
  <si>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</si>
  <si>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</si>
  <si>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</si>
  <si>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</si>
  <si>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</si>
  <si>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</si>
  <si>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</si>
  <si>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</si>
  <si>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</si>
  <si>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</si>
  <si>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</si>
  <si>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</si>
  <si>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</si>
  <si>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</si>
  <si>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</si>
  <si>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</si>
  <si>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</si>
  <si>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</si>
  <si>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</si>
  <si>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</si>
  <si>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</si>
  <si>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</si>
  <si>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</si>
  <si>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</si>
  <si>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</si>
  <si>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</si>
  <si>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</si>
  <si>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</si>
  <si>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</si>
  <si>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</si>
  <si>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</si>
  <si>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</si>
  <si>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</si>
  <si>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</si>
  <si>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</si>
  <si>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</si>
  <si>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</si>
  <si>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</si>
  <si>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</si>
  <si>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</si>
  <si>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</si>
  <si>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</si>
  <si>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</si>
  <si>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</si>
  <si>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</si>
  <si>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</si>
  <si>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</si>
  <si>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</si>
  <si>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</si>
  <si>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</si>
  <si>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</si>
  <si>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</si>
  <si>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</si>
  <si>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</si>
  <si>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</si>
  <si>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</si>
  <si>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</si>
  <si>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</si>
  <si>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</si>
  <si>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</si>
  <si>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</si>
  <si>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</si>
  <si>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</si>
  <si>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</si>
  <si>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</si>
  <si>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</si>
  <si>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</si>
  <si>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</si>
  <si>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</si>
  <si>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</si>
  <si>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</si>
  <si>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</si>
  <si>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</si>
  <si>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</si>
  <si>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</si>
  <si>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</si>
  <si>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</si>
  <si>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</si>
  <si>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</si>
  <si>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</si>
  <si>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</si>
  <si>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</si>
  <si>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</si>
  <si>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</si>
  <si>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</si>
  <si>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</si>
  <si>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</si>
  <si>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</si>
  <si>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</si>
  <si>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</si>
  <si>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</si>
  <si>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</si>
  <si>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</si>
  <si>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</si>
  <si>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</si>
  <si>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</si>
  <si>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</si>
  <si>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</si>
  <si>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</si>
  <si>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</si>
  <si>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</si>
  <si>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</si>
  <si>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</si>
  <si>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</si>
  <si>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</si>
  <si>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</si>
  <si>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</si>
  <si>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</si>
  <si>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</si>
  <si>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</si>
  <si>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</si>
  <si>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</si>
  <si>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</si>
  <si>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</si>
  <si>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</si>
  <si>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</si>
  <si>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</si>
  <si>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</si>
  <si>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</si>
  <si>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</si>
  <si>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</si>
  <si>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</si>
  <si>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</si>
  <si>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</si>
  <si>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</si>
  <si>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</si>
  <si>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</si>
  <si>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</si>
  <si>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</si>
  <si>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</si>
  <si>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</si>
  <si>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</si>
  <si>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</si>
  <si>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</si>
  <si>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</si>
  <si>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</si>
  <si>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</si>
  <si>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</si>
  <si>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</si>
  <si>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</si>
  <si>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</si>
  <si>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</si>
  <si>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</si>
  <si>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</si>
  <si>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</si>
  <si>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</si>
  <si>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</si>
  <si>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</si>
  <si>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</si>
  <si>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</si>
  <si>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</si>
  <si>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</si>
  <si>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</si>
  <si>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</si>
  <si>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</si>
  <si>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</si>
  <si>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</si>
  <si>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</si>
  <si>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</si>
  <si>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</si>
  <si>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</si>
  <si>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</si>
  <si>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</si>
  <si>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</si>
  <si>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</si>
  <si>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</si>
  <si>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</si>
  <si>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</si>
  <si>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</si>
  <si>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</si>
  <si>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</si>
  <si>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</si>
  <si>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</si>
  <si>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</si>
  <si>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</si>
  <si>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</si>
  <si>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</si>
  <si>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</si>
  <si>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</si>
  <si>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</si>
  <si>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</si>
  <si>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</si>
  <si>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</si>
  <si>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</si>
  <si>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</si>
  <si>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</si>
  <si>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</si>
  <si>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</si>
  <si>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</si>
  <si>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</si>
  <si>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</si>
  <si>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</si>
  <si>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</si>
  <si>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</si>
  <si>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</si>
  <si>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</si>
  <si>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</si>
  <si>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</si>
  <si>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</si>
  <si>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</si>
  <si>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</si>
  <si>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</si>
  <si>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</si>
  <si>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</si>
  <si>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</si>
  <si>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</si>
  <si>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</si>
  <si>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</si>
  <si>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</si>
  <si>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</si>
  <si>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</si>
  <si>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</si>
  <si>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</si>
  <si>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</si>
  <si>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</si>
  <si>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</si>
  <si>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</si>
  <si>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</si>
  <si>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</si>
  <si>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</si>
  <si>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</si>
  <si>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</si>
  <si>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</si>
  <si>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</si>
  <si>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</si>
  <si>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</si>
  <si>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</si>
  <si>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</si>
  <si>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</si>
  <si>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</si>
  <si>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</si>
  <si>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</si>
  <si>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</si>
  <si>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</si>
  <si>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</si>
  <si>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</si>
  <si>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</si>
  <si>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</si>
  <si>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</si>
  <si>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</si>
  <si>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</si>
  <si>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</si>
  <si>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</si>
  <si>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</si>
  <si>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</si>
  <si>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</si>
  <si>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</si>
  <si>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</si>
  <si>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</si>
  <si>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</si>
  <si>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</si>
  <si>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</si>
  <si>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</si>
  <si>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</si>
  <si>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</si>
  <si>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</si>
  <si>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</si>
  <si>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</si>
  <si>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</si>
  <si>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</si>
  <si>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</si>
  <si>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</si>
  <si>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</si>
  <si>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</si>
  <si>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</si>
  <si>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</si>
  <si>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</si>
  <si>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</si>
  <si>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</si>
  <si>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</si>
  <si>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</si>
  <si>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</si>
  <si>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</si>
  <si>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</si>
  <si>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</si>
  <si>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</si>
  <si>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</si>
  <si>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</si>
  <si>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</si>
  <si>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</si>
  <si>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</si>
  <si>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</si>
  <si>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</si>
  <si>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</si>
  <si>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</si>
  <si>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</si>
  <si>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</si>
  <si>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</si>
  <si>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</si>
  <si>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</si>
  <si>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</si>
  <si>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</si>
  <si>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</si>
  <si>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</si>
  <si>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</si>
  <si>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</si>
  <si>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</si>
  <si>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</si>
  <si>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</si>
  <si>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</si>
  <si>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</si>
  <si>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</si>
  <si>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</si>
  <si>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</si>
  <si>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</si>
  <si>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</si>
  <si>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</si>
  <si>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</si>
  <si>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</si>
  <si>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</si>
  <si>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</si>
  <si>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</si>
  <si>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</si>
  <si>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</si>
  <si>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</si>
  <si>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</si>
  <si>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</si>
  <si>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</si>
  <si>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</si>
  <si>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</si>
  <si>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</si>
  <si>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</si>
  <si>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</si>
  <si>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</si>
  <si>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</si>
  <si>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</si>
  <si>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</si>
  <si>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</si>
  <si>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</si>
  <si>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</si>
  <si>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</si>
  <si>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</si>
  <si>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</si>
  <si>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</si>
  <si>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</si>
  <si>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</si>
  <si>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</si>
  <si>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</si>
  <si>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</si>
  <si>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</si>
  <si>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</si>
  <si>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</si>
  <si>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</si>
  <si>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</si>
  <si>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</si>
  <si>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</si>
  <si>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</si>
  <si>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</si>
  <si>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</si>
  <si>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</si>
  <si>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</si>
  <si>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</si>
  <si>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</si>
  <si>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</si>
  <si>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</si>
  <si>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</si>
  <si>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</si>
  <si>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</si>
  <si>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</si>
  <si>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</si>
  <si>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</si>
  <si>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</si>
  <si>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</si>
  <si>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</si>
  <si>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</si>
  <si>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</si>
  <si>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</si>
  <si>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</si>
  <si>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</si>
  <si>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</si>
  <si>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</si>
  <si>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</si>
  <si>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</si>
  <si>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</si>
  <si>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</si>
  <si>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</si>
  <si>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</si>
  <si>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</si>
  <si>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</si>
  <si>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</si>
  <si>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</si>
  <si>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</si>
  <si>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</si>
  <si>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</si>
  <si>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</si>
  <si>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</si>
  <si>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</si>
  <si>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</si>
  <si>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</si>
  <si>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</si>
  <si>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</si>
  <si>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</si>
  <si>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</si>
  <si>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</si>
  <si>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</si>
  <si>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</si>
  <si>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</si>
  <si>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</si>
  <si>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</si>
  <si>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</si>
  <si>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</si>
  <si>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</si>
  <si>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</si>
  <si>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</si>
  <si>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</si>
  <si>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</si>
  <si>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</si>
  <si>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</si>
  <si>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</si>
  <si>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</si>
  <si>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</si>
  <si>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</si>
  <si>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</si>
  <si>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</si>
  <si>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</si>
  <si>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</si>
  <si>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</si>
  <si>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</si>
  <si>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</si>
  <si>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</si>
  <si>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</si>
  <si>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</si>
  <si>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</si>
  <si>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</si>
  <si>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</si>
  <si>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</si>
  <si>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</si>
  <si>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</si>
  <si>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</si>
  <si>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</si>
  <si>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</si>
  <si>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</si>
  <si>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</si>
  <si>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</si>
  <si>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</si>
  <si>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</si>
  <si>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</si>
  <si>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</si>
  <si>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</si>
  <si>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</si>
  <si>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</si>
  <si>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</si>
  <si>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</si>
  <si>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</si>
  <si>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</si>
  <si>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</si>
  <si>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</si>
  <si>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</si>
  <si>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</si>
  <si>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</si>
  <si>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</si>
  <si>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</si>
  <si>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</si>
  <si>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</si>
  <si>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</si>
  <si>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</si>
  <si>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</si>
  <si>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</si>
  <si>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</si>
  <si>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</si>
  <si>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</si>
  <si>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</si>
  <si>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</si>
  <si>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</si>
  <si>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</si>
  <si>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</si>
  <si>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</si>
  <si>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</si>
  <si>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</si>
  <si>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</si>
  <si>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</si>
  <si>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</si>
  <si>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</si>
  <si>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</si>
  <si>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</si>
  <si>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</si>
  <si>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</si>
  <si>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</si>
  <si>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</si>
  <si>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</si>
  <si>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</si>
  <si>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</si>
  <si>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</si>
  <si>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</si>
  <si>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</si>
  <si>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</si>
  <si>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</si>
  <si>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</si>
  <si>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</si>
  <si>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</si>
  <si>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</si>
  <si>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</si>
  <si>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</si>
  <si>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</si>
  <si>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</si>
  <si>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</si>
  <si>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</si>
  <si>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</si>
  <si>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</si>
  <si>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</si>
  <si>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</si>
  <si>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</si>
  <si>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</si>
  <si>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</si>
  <si>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</si>
  <si>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</si>
  <si>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</si>
  <si>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</si>
  <si>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</si>
  <si>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</si>
  <si>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</si>
  <si>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</si>
  <si>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</si>
  <si>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</si>
  <si>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</si>
  <si>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</si>
  <si>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</si>
  <si>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</si>
  <si>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</si>
  <si>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</si>
  <si>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</si>
  <si>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</si>
  <si>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</si>
  <si>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</si>
  <si>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</si>
  <si>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</si>
  <si>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</si>
  <si>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</si>
  <si>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</si>
  <si>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</si>
  <si>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</si>
  <si>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</si>
  <si>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</si>
  <si>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</si>
  <si>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</si>
  <si>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</si>
  <si>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</si>
  <si>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</si>
  <si>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</si>
  <si>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</si>
  <si>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</si>
  <si>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</si>
  <si>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</si>
  <si>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</si>
  <si>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</si>
  <si>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</si>
  <si>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</si>
  <si>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</si>
  <si>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</si>
  <si>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</si>
  <si>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</si>
  <si>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</si>
  <si>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</si>
  <si>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</si>
  <si>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</si>
  <si>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</si>
  <si>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</si>
  <si>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</si>
  <si>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</si>
  <si>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</si>
  <si>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</si>
  <si>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</si>
  <si>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</si>
  <si>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</si>
  <si>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</si>
  <si>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</si>
  <si>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</si>
  <si>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</si>
  <si>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</si>
  <si>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</si>
  <si>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</si>
  <si>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</si>
  <si>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</si>
  <si>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</si>
  <si>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</si>
  <si>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</si>
  <si>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</si>
  <si>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</si>
  <si>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</si>
  <si>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</si>
  <si>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</si>
  <si>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</si>
  <si>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</si>
  <si>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</si>
  <si>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</si>
  <si>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</si>
  <si>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</si>
  <si>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</si>
  <si>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</si>
  <si>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</si>
  <si>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</si>
  <si>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</si>
  <si>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</si>
  <si>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</si>
  <si>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</si>
  <si>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</si>
  <si>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</si>
  <si>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</si>
  <si>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</si>
  <si>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</si>
  <si>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</si>
  <si>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</si>
  <si>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</si>
  <si>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</si>
  <si>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</si>
  <si>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</si>
  <si>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</si>
  <si>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</si>
  <si>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</si>
  <si>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</si>
  <si>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</si>
  <si>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</si>
  <si>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</si>
  <si>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</si>
  <si>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</si>
  <si>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</si>
  <si>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</si>
  <si>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</si>
  <si>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</si>
  <si>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</si>
  <si>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</si>
  <si>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</si>
  <si>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</si>
  <si>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</si>
  <si>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</si>
  <si>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</si>
  <si>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</si>
  <si>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</si>
  <si>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</si>
  <si>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</si>
  <si>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</si>
  <si>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</si>
  <si>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</si>
  <si>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</si>
  <si>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</si>
  <si>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</si>
  <si>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</si>
  <si>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</si>
  <si>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</si>
  <si>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</si>
  <si>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</si>
  <si>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</si>
  <si>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</si>
  <si>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</si>
  <si>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</si>
  <si>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</si>
  <si>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</si>
  <si>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</si>
  <si>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</si>
  <si>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</si>
  <si>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</si>
  <si>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</si>
  <si>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</si>
  <si>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</si>
  <si>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</si>
  <si>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</si>
  <si>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</si>
  <si>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</si>
  <si>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</si>
  <si>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</si>
  <si>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</si>
  <si>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</si>
  <si>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</si>
  <si>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</si>
  <si>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</si>
  <si>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</si>
  <si>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</si>
  <si>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</si>
  <si>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</si>
  <si>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</si>
  <si>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</si>
  <si>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</si>
  <si>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</si>
  <si>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</si>
  <si>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</si>
  <si>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</si>
  <si>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</si>
  <si>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</si>
  <si>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</si>
  <si>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</si>
  <si>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</si>
  <si>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</si>
  <si>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</si>
  <si>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</si>
  <si>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</si>
  <si>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</si>
  <si>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</si>
  <si>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</si>
  <si>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</si>
  <si>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</si>
  <si>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</si>
  <si>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</si>
  <si>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</si>
  <si>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</si>
  <si>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</si>
  <si>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</si>
  <si>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</si>
  <si>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</si>
  <si>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</si>
  <si>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</si>
  <si>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</si>
  <si>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</si>
  <si>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</si>
  <si>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</si>
  <si>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</si>
  <si>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</si>
  <si>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</si>
  <si>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</si>
  <si>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</si>
  <si>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</si>
  <si>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</si>
  <si>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</si>
  <si>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</si>
  <si>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</si>
  <si>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</si>
  <si>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</si>
  <si>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</si>
  <si>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</si>
  <si>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</si>
  <si>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</si>
  <si>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</si>
  <si>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</si>
  <si>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</si>
  <si>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</si>
  <si>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</si>
  <si>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</si>
  <si>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</si>
  <si>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</si>
  <si>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</si>
  <si>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</si>
  <si>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</si>
  <si>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</si>
  <si>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</si>
  <si>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</si>
  <si>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</si>
  <si>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</si>
  <si>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</si>
  <si>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</si>
  <si>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</si>
  <si>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</si>
  <si>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</si>
  <si>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</si>
  <si>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</si>
  <si>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</si>
  <si>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</si>
  <si>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</si>
  <si>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</si>
  <si>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</si>
  <si>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</si>
  <si>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</si>
  <si>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</si>
  <si>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</si>
  <si>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</si>
  <si>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</si>
  <si>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</si>
  <si>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</si>
  <si>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</si>
  <si>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</si>
  <si>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</si>
  <si>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</si>
  <si>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</si>
  <si>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</si>
  <si>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</si>
  <si>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</si>
  <si>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</si>
  <si>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</si>
  <si>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</si>
  <si>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</si>
  <si>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</si>
  <si>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</si>
  <si>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</si>
  <si>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</si>
  <si>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</si>
  <si>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</si>
  <si>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</si>
  <si>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</si>
  <si>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</si>
  <si>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</si>
  <si>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</si>
  <si>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</si>
  <si>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</si>
  <si>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</si>
  <si>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</si>
  <si>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</si>
  <si>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</si>
  <si>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</si>
  <si>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</si>
  <si>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</si>
  <si>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</si>
  <si>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</si>
  <si>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</si>
  <si>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</si>
  <si>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</si>
  <si>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</si>
  <si>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</si>
  <si>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</si>
  <si>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</si>
  <si>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</si>
  <si>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</si>
  <si>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</si>
  <si>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</si>
  <si>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</si>
  <si>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</si>
  <si>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</si>
  <si>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</si>
  <si>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</si>
  <si>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</si>
  <si>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</si>
  <si>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</si>
  <si>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</si>
  <si>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</si>
  <si>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</si>
  <si>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</si>
  <si>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</si>
  <si>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</si>
  <si>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</si>
  <si>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</si>
  <si>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</si>
  <si>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</si>
  <si>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</si>
  <si>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</si>
  <si>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</si>
  <si>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</si>
  <si>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</si>
  <si>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</si>
  <si>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</si>
  <si>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</si>
  <si>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</si>
  <si>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</si>
  <si>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</si>
  <si>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</si>
  <si>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</si>
  <si>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</si>
  <si>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</si>
  <si>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</si>
  <si>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</si>
  <si>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</si>
  <si>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</si>
  <si>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</si>
  <si>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</si>
  <si>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</si>
  <si>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</si>
  <si>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</si>
  <si>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</si>
  <si>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</si>
  <si>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</si>
  <si>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</si>
  <si>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</si>
  <si>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</si>
  <si>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</si>
  <si>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</si>
  <si>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</si>
  <si>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</si>
  <si>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</si>
  <si>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</si>
  <si>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</si>
  <si>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</si>
  <si>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</si>
  <si>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</si>
  <si>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</si>
  <si>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</si>
  <si>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</si>
  <si>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</si>
  <si>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</si>
  <si>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</si>
  <si>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</si>
  <si>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</si>
  <si>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</si>
  <si>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</si>
  <si>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</si>
  <si>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</si>
  <si>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</si>
  <si>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</si>
  <si>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</si>
  <si>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</si>
  <si>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</si>
  <si>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</si>
  <si>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</si>
  <si>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</si>
  <si>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</si>
  <si>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</si>
  <si>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</si>
  <si>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</si>
  <si>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</si>
  <si>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</si>
  <si>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</si>
  <si>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</si>
  <si>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</si>
  <si>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</si>
  <si>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</si>
  <si>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</si>
  <si>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</si>
  <si>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</si>
  <si>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</si>
  <si>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</si>
  <si>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</si>
  <si>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</si>
  <si>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</si>
  <si>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</si>
  <si>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</si>
  <si>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</si>
  <si>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</si>
  <si>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</si>
  <si>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</si>
  <si>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</si>
  <si>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</si>
  <si>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</si>
  <si>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</si>
  <si>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</si>
  <si>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</si>
  <si>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</si>
  <si>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</si>
  <si>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</si>
  <si>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</si>
  <si>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</si>
  <si>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</si>
  <si>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</si>
  <si>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</si>
  <si>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</si>
  <si>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</si>
  <si>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</si>
  <si>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</si>
  <si>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</si>
  <si>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</si>
  <si>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</si>
  <si>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</si>
  <si>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</si>
  <si>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</si>
  <si>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</si>
  <si>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</si>
  <si>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</si>
  <si>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</si>
  <si>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</si>
  <si>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</si>
  <si>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</si>
  <si>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</si>
  <si>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</si>
  <si>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</si>
  <si>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</si>
  <si>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</si>
  <si>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</si>
  <si>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</si>
  <si>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</si>
  <si>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</si>
  <si>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</si>
  <si>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</si>
  <si>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</si>
  <si>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</si>
  <si>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</si>
  <si>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</si>
  <si>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</si>
  <si>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</si>
  <si>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</si>
  <si>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</si>
  <si>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</si>
  <si>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</si>
  <si>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</si>
  <si>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</si>
  <si>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</si>
  <si>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</si>
  <si>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</si>
  <si>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</si>
  <si>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</si>
  <si>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</si>
  <si>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</si>
  <si>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</si>
  <si>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</si>
  <si>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</si>
  <si>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</si>
  <si>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</si>
  <si>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</si>
  <si>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</si>
  <si>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</si>
  <si>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</si>
  <si>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</si>
  <si>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</si>
  <si>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</si>
  <si>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</si>
  <si>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</si>
  <si>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</si>
  <si>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</si>
  <si>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</si>
  <si>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</si>
  <si>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</si>
  <si>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</si>
  <si>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</si>
  <si>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</si>
  <si>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</si>
  <si>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</si>
  <si>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</si>
  <si>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</si>
  <si>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</si>
  <si>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</si>
  <si>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</si>
  <si>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</si>
  <si>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</si>
  <si>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</si>
  <si>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</si>
  <si>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</si>
  <si>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</si>
  <si>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</si>
  <si>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</si>
  <si>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</si>
  <si>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</si>
  <si>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</si>
  <si>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</si>
  <si>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</si>
  <si>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</si>
  <si>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</si>
  <si>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</si>
  <si>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</si>
  <si>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</si>
  <si>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</si>
  <si>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</si>
  <si>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</si>
  <si>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</si>
  <si>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</si>
  <si>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</si>
  <si>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</si>
  <si>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</si>
  <si>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</si>
  <si>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</si>
  <si>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</si>
  <si>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</si>
  <si>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</si>
  <si>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</si>
  <si>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</si>
  <si>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</si>
  <si>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</si>
  <si>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</si>
  <si>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</si>
  <si>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</si>
  <si>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</si>
  <si>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</si>
  <si>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</si>
  <si>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</si>
  <si>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</si>
  <si>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</si>
  <si>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</si>
  <si>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</si>
  <si>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</si>
  <si>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</si>
  <si>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</si>
  <si>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</si>
  <si>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</si>
  <si>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</si>
  <si>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</si>
  <si>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</si>
  <si>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</si>
  <si>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</si>
  <si>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</si>
  <si>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</si>
  <si>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</si>
  <si>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</si>
  <si>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</si>
  <si>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</si>
  <si>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</si>
  <si>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</si>
  <si>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</si>
  <si>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</si>
  <si>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</si>
  <si>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</si>
  <si>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</si>
  <si>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</si>
  <si>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</si>
  <si>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</si>
  <si>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</si>
  <si>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</si>
  <si>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</si>
  <si>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</si>
  <si>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</si>
  <si>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</si>
  <si>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</si>
  <si>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</si>
  <si>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</si>
  <si>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</si>
  <si>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</si>
  <si>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</si>
  <si>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</si>
  <si>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</si>
  <si>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</si>
  <si>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</si>
  <si>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</si>
  <si>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</si>
  <si>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</si>
  <si>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</si>
  <si>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</si>
  <si>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</si>
  <si>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</si>
  <si>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</si>
  <si>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</si>
  <si>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</si>
  <si>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</si>
  <si>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</si>
  <si>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</si>
  <si>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</si>
  <si>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</si>
  <si>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</si>
  <si>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</si>
  <si>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</si>
  <si>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</si>
  <si>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</si>
  <si>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</si>
  <si>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</si>
  <si>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</si>
  <si>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</si>
  <si>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</si>
  <si>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</si>
  <si>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</si>
  <si>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</si>
  <si>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</si>
  <si>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</si>
  <si>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</si>
  <si>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</si>
  <si>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</si>
  <si>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</si>
  <si>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</si>
  <si>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</si>
  <si>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</si>
  <si>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</si>
  <si>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</si>
  <si>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</si>
  <si>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</si>
  <si>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</si>
  <si>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</si>
  <si>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</si>
  <si>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</si>
  <si>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</si>
  <si>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</si>
  <si>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</si>
  <si>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</si>
  <si>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</si>
  <si>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</si>
  <si>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</si>
  <si>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</si>
  <si>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</si>
  <si>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</si>
  <si>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</si>
  <si>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</si>
  <si>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</si>
  <si>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</si>
  <si>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</si>
  <si>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</si>
  <si>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</si>
  <si>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</si>
  <si>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</si>
  <si>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</si>
  <si>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</si>
  <si>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</si>
  <si>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</si>
  <si>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</si>
  <si>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</si>
  <si>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</si>
  <si>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</si>
  <si>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</si>
  <si>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</si>
  <si>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</si>
  <si>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</si>
  <si>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</si>
  <si>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</si>
  <si>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</si>
  <si>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</si>
  <si>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</si>
  <si>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</si>
  <si>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</si>
  <si>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</si>
  <si>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</si>
  <si>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</si>
  <si>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</si>
  <si>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</si>
  <si>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</si>
  <si>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</si>
  <si>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</si>
  <si>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</si>
  <si>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</si>
  <si>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</si>
  <si>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</si>
  <si>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</si>
  <si>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</si>
  <si>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</si>
  <si>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</si>
  <si>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</si>
  <si>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</si>
  <si>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</si>
  <si>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</si>
  <si>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</si>
  <si>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</si>
  <si>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</si>
  <si>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</si>
  <si>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</si>
  <si>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</si>
  <si>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</si>
  <si>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</si>
  <si>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</si>
  <si>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</si>
  <si>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</si>
  <si>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</si>
  <si>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</si>
  <si>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</si>
  <si>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</si>
  <si>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</si>
  <si>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</si>
  <si>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</si>
  <si>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</si>
  <si>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</si>
  <si>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</si>
  <si>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</si>
  <si>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</si>
  <si>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</si>
  <si>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</si>
  <si>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</si>
  <si>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</si>
  <si>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</si>
  <si>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</si>
  <si>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</si>
  <si>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</si>
  <si>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</si>
  <si>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</si>
  <si>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</si>
  <si>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</si>
  <si>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</si>
  <si>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</si>
  <si>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</si>
  <si>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</si>
  <si>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</si>
  <si>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</si>
  <si>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</si>
  <si>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</si>
  <si>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</si>
  <si>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</si>
  <si>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</si>
  <si>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</si>
  <si>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</si>
  <si>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</si>
  <si>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</si>
  <si>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</si>
  <si>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</si>
  <si>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</si>
  <si>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</si>
  <si>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</si>
  <si>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</si>
  <si>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</si>
  <si>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</si>
  <si>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</si>
  <si>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</si>
  <si>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</si>
  <si>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</si>
  <si>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</si>
  <si>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</si>
  <si>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</si>
  <si>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</si>
  <si>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</si>
  <si>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</si>
  <si>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</si>
  <si>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</si>
  <si>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</si>
  <si>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</si>
  <si>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</si>
  <si>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</si>
  <si>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</si>
  <si>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</si>
  <si>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</si>
  <si>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</si>
  <si>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</si>
  <si>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</si>
  <si>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</si>
  <si>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</si>
  <si>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</si>
  <si>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</si>
  <si>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</si>
  <si>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</si>
  <si>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</si>
  <si>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</si>
  <si>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</si>
  <si>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</si>
  <si>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</si>
  <si>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</si>
  <si>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</si>
  <si>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</si>
  <si>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</si>
  <si>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</si>
  <si>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</si>
  <si>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</si>
  <si>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</si>
  <si>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</si>
  <si>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</si>
  <si>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</si>
  <si>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</si>
  <si>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</si>
  <si>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</si>
  <si>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</si>
  <si>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</si>
  <si>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</si>
  <si>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</si>
  <si>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</si>
  <si>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</si>
  <si>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</si>
  <si>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</si>
  <si>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</si>
  <si>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</si>
  <si>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</si>
  <si>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</si>
  <si>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</si>
  <si>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</si>
  <si>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</si>
  <si>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</si>
  <si>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</si>
  <si>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</si>
  <si>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</si>
  <si>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</si>
  <si>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</si>
  <si>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</si>
  <si>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</si>
  <si>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</si>
  <si>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</si>
  <si>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</si>
  <si>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</si>
  <si>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</si>
  <si>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</si>
  <si>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</si>
  <si>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</si>
  <si>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</si>
  <si>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</si>
  <si>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</si>
  <si>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</si>
  <si>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</si>
  <si>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</si>
  <si>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</si>
  <si>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</si>
  <si>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</si>
  <si>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</si>
  <si>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</si>
  <si>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</si>
  <si>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</si>
  <si>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</si>
  <si>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</si>
  <si>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</si>
  <si>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</si>
  <si>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</si>
  <si>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</si>
  <si>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</si>
  <si>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</si>
  <si>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</si>
  <si>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</si>
  <si>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</si>
  <si>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</si>
  <si>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</si>
  <si>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</si>
  <si>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</si>
  <si>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</si>
  <si>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</si>
  <si>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</si>
  <si>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</si>
  <si>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</si>
  <si>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</si>
  <si>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</si>
  <si>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</si>
  <si>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</si>
  <si>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</si>
  <si>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</si>
  <si>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</si>
  <si>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</si>
  <si>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</si>
  <si>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</si>
  <si>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</si>
  <si>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</si>
  <si>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</si>
  <si>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</si>
  <si>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</si>
  <si>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</si>
  <si>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</si>
  <si>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</si>
  <si>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</si>
  <si>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</si>
  <si>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</si>
  <si>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</si>
  <si>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</si>
  <si>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</si>
  <si>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</si>
  <si>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</si>
  <si>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</si>
  <si>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</si>
  <si>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</si>
  <si>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</si>
  <si>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</si>
  <si>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</si>
  <si>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</si>
  <si>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</si>
  <si>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</si>
  <si>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</si>
  <si>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</si>
  <si>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</si>
  <si>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</si>
  <si>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</si>
  <si>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</si>
  <si>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</si>
  <si>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</si>
  <si>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</si>
  <si>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</si>
  <si>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</si>
  <si>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</si>
  <si>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</si>
  <si>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</si>
  <si>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</si>
  <si>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</si>
  <si>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</si>
  <si>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</si>
  <si>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</si>
  <si>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</si>
  <si>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</si>
  <si>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</si>
  <si>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</si>
  <si>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</si>
  <si>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</si>
  <si>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</si>
  <si>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</si>
  <si>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</si>
  <si>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</si>
  <si>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</si>
  <si>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</si>
  <si>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</si>
  <si>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</si>
  <si>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</si>
  <si>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</si>
  <si>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</si>
  <si>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</si>
  <si>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</si>
  <si>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</si>
  <si>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</si>
  <si>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</si>
  <si>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</si>
  <si>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</si>
  <si>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</si>
  <si>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</si>
  <si>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</si>
  <si>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</si>
  <si>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</si>
  <si>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</si>
  <si>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</si>
  <si>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</si>
  <si>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</si>
  <si>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</si>
  <si>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</si>
  <si>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</si>
  <si>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</si>
  <si>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</si>
  <si>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</si>
  <si>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</si>
  <si>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</si>
  <si>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</si>
  <si>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</si>
  <si>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</si>
  <si>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</si>
  <si>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</si>
  <si>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</si>
  <si>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</si>
  <si>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</si>
  <si>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</si>
  <si>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</si>
  <si>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</si>
  <si>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</si>
  <si>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</si>
  <si>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</si>
  <si>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</si>
  <si>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</si>
  <si>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</si>
  <si>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</si>
  <si>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</si>
  <si>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</si>
  <si>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</si>
  <si>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</si>
  <si>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</si>
  <si>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</si>
  <si>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</si>
  <si>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</si>
  <si>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</si>
  <si>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</si>
  <si>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</si>
  <si>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</si>
  <si>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</si>
  <si>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</si>
  <si>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</si>
  <si>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</si>
  <si>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</si>
  <si>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</si>
  <si>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</si>
  <si>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</si>
  <si>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</si>
  <si>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</si>
  <si>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</si>
  <si>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</si>
  <si>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</si>
  <si>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</si>
  <si>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</si>
  <si>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</si>
  <si>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</si>
  <si>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</si>
  <si>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</si>
  <si>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</si>
  <si>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</si>
  <si>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</si>
  <si>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</si>
  <si>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</si>
  <si>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</si>
  <si>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</si>
  <si>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</si>
  <si>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</si>
  <si>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</si>
  <si>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</si>
  <si>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</si>
  <si>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</si>
  <si>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</si>
  <si>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</si>
  <si>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</si>
  <si>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</si>
  <si>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</si>
  <si>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</si>
  <si>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</si>
  <si>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</si>
  <si>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</si>
  <si>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</si>
  <si>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</si>
  <si>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</si>
  <si>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</si>
  <si>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</si>
  <si>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</si>
  <si>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</si>
  <si>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</si>
  <si>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</si>
  <si>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</si>
  <si>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</si>
  <si>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</si>
  <si>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</si>
  <si>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</si>
  <si>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</si>
  <si>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</si>
  <si>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</si>
  <si>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</si>
  <si>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</si>
  <si>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</si>
  <si>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</si>
  <si>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</si>
  <si>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</si>
  <si>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</si>
  <si>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</si>
  <si>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</si>
  <si>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</si>
  <si>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</si>
  <si>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</si>
  <si>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</si>
  <si>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</si>
  <si>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</si>
  <si>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</si>
  <si>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</si>
  <si>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</si>
  <si>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</si>
  <si>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</si>
  <si>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</si>
  <si>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</si>
  <si>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</si>
  <si>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</si>
  <si>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</si>
  <si>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</si>
  <si>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</si>
  <si>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</si>
  <si>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</si>
  <si>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</si>
  <si>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</si>
  <si>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</si>
  <si>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</si>
  <si>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</si>
  <si>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</si>
  <si>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</si>
  <si>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</si>
  <si>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</si>
  <si>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</si>
  <si>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</si>
  <si>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</si>
  <si>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</si>
  <si>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</si>
  <si>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</si>
  <si>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</si>
  <si>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</si>
  <si>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</si>
  <si>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</si>
  <si>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</si>
  <si>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</si>
  <si>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</si>
  <si>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</si>
  <si>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</si>
  <si>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</si>
  <si>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</si>
  <si>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</si>
  <si>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</si>
  <si>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</si>
  <si>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</si>
  <si>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</si>
  <si>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</si>
  <si>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</si>
  <si>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</si>
  <si>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</si>
  <si>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</si>
  <si>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</si>
  <si>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</si>
  <si>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</si>
  <si>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</si>
  <si>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</si>
  <si>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</si>
  <si>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</si>
  <si>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</si>
  <si>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</si>
  <si>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</si>
  <si>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</si>
  <si>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</si>
  <si>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</si>
  <si>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</si>
  <si>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</si>
  <si>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</si>
  <si>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</si>
  <si>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</si>
  <si>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</si>
  <si>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</si>
  <si>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</si>
  <si>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</si>
  <si>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</si>
  <si>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</si>
  <si>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</si>
  <si>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</si>
  <si>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</si>
  <si>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</si>
  <si>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</si>
  <si>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</si>
  <si>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</si>
  <si>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</si>
  <si>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</si>
  <si>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</si>
  <si>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</si>
  <si>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</si>
  <si>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</si>
  <si>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</si>
  <si>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</si>
  <si>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</si>
  <si>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</si>
  <si>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</si>
  <si>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</si>
  <si>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</si>
  <si>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</si>
  <si>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</si>
  <si>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</si>
  <si>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</si>
  <si>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</si>
  <si>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</si>
  <si>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</si>
  <si>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</si>
  <si>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</si>
  <si>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</si>
  <si>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</si>
  <si>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</si>
  <si>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</si>
  <si>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</si>
  <si>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</si>
  <si>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</si>
  <si>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</si>
  <si>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</si>
  <si>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</si>
  <si>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</si>
  <si>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</si>
  <si>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</si>
  <si>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</si>
  <si>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</si>
  <si>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</si>
  <si>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</si>
  <si>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</si>
  <si>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</si>
  <si>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</si>
  <si>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</si>
  <si>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</si>
  <si>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</si>
  <si>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</si>
  <si>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</si>
  <si>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</si>
  <si>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</si>
  <si>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</si>
  <si>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</si>
  <si>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</si>
  <si>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</si>
  <si>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</si>
  <si>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</si>
  <si>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</si>
  <si>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</si>
  <si>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</si>
  <si>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</si>
  <si>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</si>
  <si>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</si>
  <si>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</si>
  <si>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</si>
  <si>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</si>
  <si>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</si>
  <si>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</si>
  <si>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</si>
  <si>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</si>
  <si>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</si>
  <si>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</si>
  <si>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</si>
  <si>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</si>
  <si>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</si>
  <si>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</si>
  <si>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</si>
  <si>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</si>
  <si>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</si>
  <si>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</si>
  <si>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</si>
  <si>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</si>
  <si>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</si>
  <si>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</si>
  <si>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</si>
  <si>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</si>
  <si>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</si>
  <si>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</si>
  <si>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</si>
  <si>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</si>
  <si>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</si>
  <si>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</si>
  <si>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</si>
  <si>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</si>
  <si>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</si>
  <si>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</si>
  <si>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</si>
  <si>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</si>
  <si>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</si>
  <si>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</si>
  <si>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</si>
  <si>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</si>
  <si>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</si>
  <si>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</si>
  <si>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</si>
  <si>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</si>
  <si>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</si>
  <si>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</si>
  <si>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</si>
  <si>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</si>
  <si>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</si>
  <si>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</si>
  <si>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</si>
  <si>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</si>
  <si>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</si>
  <si>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</si>
  <si>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</si>
  <si>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</si>
  <si>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</si>
  <si>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</si>
  <si>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</si>
  <si>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</si>
  <si>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</si>
  <si>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</si>
  <si>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</si>
  <si>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</si>
  <si>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</si>
  <si>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</si>
  <si>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</si>
  <si>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</si>
  <si>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</si>
  <si>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</si>
  <si>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</si>
  <si>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</si>
  <si>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</si>
  <si>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</si>
  <si>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</si>
  <si>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</si>
  <si>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</si>
  <si>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</si>
  <si>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</si>
  <si>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</si>
  <si>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</si>
  <si>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</si>
  <si>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</si>
  <si>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</si>
  <si>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</si>
  <si>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</si>
  <si>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</si>
  <si>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</si>
  <si>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</si>
  <si>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</si>
  <si>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</si>
  <si>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</si>
  <si>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</si>
  <si>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</si>
  <si>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</si>
  <si>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</si>
  <si>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</si>
  <si>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</si>
  <si>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</si>
  <si>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</si>
  <si>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</si>
  <si>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</si>
  <si>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</si>
  <si>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</si>
  <si>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</si>
  <si>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</si>
  <si>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</si>
  <si>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</si>
  <si>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</si>
  <si>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</si>
  <si>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</si>
  <si>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</si>
  <si>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</si>
  <si>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</si>
  <si>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</si>
  <si>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</si>
  <si>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</si>
  <si>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</si>
  <si>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</si>
  <si>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</si>
  <si>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</si>
  <si>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</si>
  <si>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</si>
  <si>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</si>
  <si>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</si>
  <si>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</si>
  <si>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Informe Interactivo 3</t>
  </si>
  <si>
    <t>Informe Interactivo 4</t>
  </si>
  <si>
    <t>Cosecha agrícola a escala regional || Chile || 2019-2020</t>
  </si>
  <si>
    <t>Cosecha agrícola por producto || Chile || 2019-2020</t>
  </si>
  <si>
    <t>Cosecha agrícola a escala regional || Chile || 2005-2020</t>
  </si>
  <si>
    <t>Cosecha agrícola por producto || Chile || 2005-2020</t>
  </si>
  <si>
    <t>Periodo 2005-2020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</si>
  <si>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</si>
  <si>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</si>
  <si>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</si>
  <si>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</si>
  <si>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</si>
  <si>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</si>
  <si>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</si>
  <si>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</si>
  <si>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</si>
  <si>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</si>
  <si>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</si>
  <si>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</si>
  <si>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</si>
  <si>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</si>
  <si>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</si>
  <si>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</si>
  <si>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</si>
  <si>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</si>
  <si>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</si>
  <si>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</si>
  <si>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</si>
  <si>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</si>
  <si>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</si>
  <si>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</si>
  <si>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</si>
  <si>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</si>
  <si>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</si>
  <si>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</si>
  <si>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</si>
  <si>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</si>
  <si>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</si>
  <si>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</si>
  <si>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</si>
  <si>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</si>
  <si>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</si>
  <si>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</si>
  <si>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</si>
  <si>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</si>
  <si>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</si>
  <si>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</si>
  <si>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</si>
  <si>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</si>
  <si>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</si>
  <si>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</si>
  <si>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</si>
  <si>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</si>
  <si>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</si>
  <si>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</si>
  <si>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</si>
  <si>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</si>
  <si>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</si>
  <si>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</si>
  <si>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</si>
  <si>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</si>
  <si>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</si>
  <si>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</si>
  <si>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</si>
  <si>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</si>
  <si>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</si>
  <si>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</si>
  <si>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</si>
  <si>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</si>
  <si>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</si>
  <si>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</si>
  <si>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</si>
  <si>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</si>
  <si>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</si>
  <si>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</si>
  <si>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</si>
  <si>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</si>
  <si>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</si>
  <si>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</si>
  <si>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</si>
  <si>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</si>
  <si>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</si>
  <si>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</si>
  <si>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</si>
  <si>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</si>
  <si>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</si>
  <si>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</si>
  <si>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</si>
  <si>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</si>
  <si>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</si>
  <si>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</si>
  <si>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</si>
  <si>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</si>
  <si>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</si>
  <si>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</si>
  <si>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</si>
  <si>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</si>
  <si>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</si>
  <si>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</si>
  <si>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</si>
  <si>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</si>
  <si>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</si>
  <si>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</si>
  <si>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</si>
  <si>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</si>
  <si>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</si>
  <si>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</si>
  <si>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</si>
  <si>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</si>
  <si>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</si>
  <si>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</si>
  <si>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</si>
  <si>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</si>
  <si>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</si>
  <si>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</si>
  <si>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</si>
  <si>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</si>
  <si>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</si>
  <si>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</si>
  <si>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</si>
  <si>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</si>
  <si>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</si>
  <si>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</si>
  <si>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</si>
  <si>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</si>
  <si>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</si>
  <si>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</si>
  <si>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</si>
  <si>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</si>
  <si>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</si>
  <si>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</si>
  <si>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</si>
  <si>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</si>
  <si>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</si>
  <si>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</si>
  <si>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</si>
  <si>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</si>
  <si>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</si>
  <si>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</si>
  <si>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</si>
  <si>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</si>
  <si>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</si>
  <si>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</si>
  <si>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</si>
  <si>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</si>
  <si>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</si>
  <si>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</si>
  <si>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</si>
  <si>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</si>
  <si>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</si>
  <si>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</si>
  <si>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</si>
  <si>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</si>
  <si>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</si>
  <si>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</si>
  <si>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</si>
  <si>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</si>
  <si>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</si>
  <si>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</si>
  <si>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</si>
  <si>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</si>
  <si>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</si>
  <si>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</si>
  <si>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</si>
  <si>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</si>
  <si>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</si>
  <si>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</si>
  <si>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</si>
  <si>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</si>
  <si>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</si>
  <si>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</si>
  <si>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</si>
  <si>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</si>
  <si>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</si>
  <si>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</si>
  <si>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</si>
  <si>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</si>
  <si>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</si>
  <si>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</si>
  <si>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</si>
  <si>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</si>
  <si>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</si>
  <si>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</si>
  <si>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</si>
  <si>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</si>
  <si>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</si>
  <si>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</si>
  <si>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</si>
  <si>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</si>
  <si>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</si>
  <si>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</si>
  <si>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</si>
  <si>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</si>
  <si>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</si>
  <si>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</si>
  <si>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</si>
  <si>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</si>
  <si>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</si>
  <si>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</si>
  <si>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</si>
  <si>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</si>
  <si>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</si>
  <si>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</si>
  <si>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</si>
  <si>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</si>
  <si>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</si>
  <si>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</si>
  <si>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</si>
  <si>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</si>
  <si>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</si>
  <si>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</si>
  <si>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</si>
  <si>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</si>
  <si>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</si>
  <si>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</si>
  <si>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</si>
  <si>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</si>
  <si>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</si>
  <si>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</si>
  <si>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</si>
  <si>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</si>
  <si>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</si>
  <si>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</si>
  <si>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</si>
  <si>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</si>
  <si>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</si>
  <si>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</si>
  <si>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</si>
  <si>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</si>
  <si>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</si>
  <si>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</si>
  <si>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</si>
  <si>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</si>
  <si>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</si>
  <si>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</si>
  <si>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</si>
  <si>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</si>
  <si>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</si>
  <si>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</si>
  <si>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</si>
  <si>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</si>
  <si>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</si>
  <si>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</si>
  <si>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</si>
  <si>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</si>
  <si>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</si>
  <si>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</si>
  <si>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</si>
  <si>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</si>
  <si>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</si>
  <si>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</si>
  <si>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</si>
  <si>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</si>
  <si>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</si>
  <si>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</si>
  <si>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</si>
  <si>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</si>
  <si>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</si>
  <si>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</si>
  <si>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</si>
  <si>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</si>
  <si>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</si>
  <si>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</si>
  <si>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</si>
  <si>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</si>
  <si>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</si>
  <si>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</si>
  <si>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</si>
  <si>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</si>
  <si>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</si>
  <si>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</si>
  <si>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</si>
  <si>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</si>
  <si>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</si>
  <si>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</si>
  <si>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</si>
  <si>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</si>
  <si>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</si>
  <si>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</si>
  <si>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</si>
  <si>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</si>
  <si>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</si>
  <si>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</si>
  <si>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</si>
  <si>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</si>
  <si>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</si>
  <si>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</si>
  <si>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</si>
  <si>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</si>
  <si>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</si>
  <si>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</si>
  <si>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</si>
  <si>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</si>
  <si>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</si>
  <si>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</si>
  <si>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</si>
  <si>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</si>
  <si>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</si>
  <si>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</si>
  <si>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</si>
  <si>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</si>
  <si>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</si>
  <si>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</si>
  <si>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</si>
  <si>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</si>
  <si>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</si>
  <si>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</si>
  <si>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</si>
  <si>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</si>
  <si>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</si>
  <si>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</si>
  <si>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</si>
  <si>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</si>
  <si>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</si>
  <si>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</si>
  <si>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</si>
  <si>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</si>
  <si>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</si>
  <si>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</si>
  <si>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</si>
  <si>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</si>
  <si>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</si>
  <si>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</si>
  <si>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</si>
  <si>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</si>
  <si>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</si>
  <si>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</si>
  <si>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</si>
  <si>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</si>
  <si>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</si>
  <si>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</si>
  <si>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</si>
  <si>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</si>
  <si>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</si>
  <si>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</si>
  <si>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</si>
  <si>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</si>
  <si>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</si>
  <si>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</si>
  <si>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</si>
  <si>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</si>
  <si>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</si>
  <si>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</si>
  <si>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</si>
  <si>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</si>
  <si>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</si>
  <si>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</si>
  <si>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</si>
  <si>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</si>
  <si>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</si>
  <si>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</si>
  <si>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</si>
  <si>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</si>
  <si>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</si>
  <si>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</si>
  <si>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</si>
  <si>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</si>
  <si>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</si>
  <si>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</si>
  <si>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</si>
  <si>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</si>
  <si>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</si>
  <si>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</si>
  <si>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</si>
  <si>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</si>
  <si>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</si>
  <si>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</si>
  <si>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</si>
  <si>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</si>
  <si>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</si>
  <si>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</si>
  <si>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</si>
  <si>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</si>
  <si>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</si>
  <si>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</si>
  <si>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</si>
  <si>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</si>
  <si>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</si>
  <si>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</si>
  <si>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</si>
  <si>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</si>
  <si>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</si>
  <si>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</si>
  <si>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</si>
  <si>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</si>
  <si>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</si>
  <si>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</si>
  <si>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</si>
  <si>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</si>
  <si>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</si>
  <si>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</si>
  <si>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</si>
  <si>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</si>
  <si>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</si>
  <si>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</si>
  <si>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</si>
  <si>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</si>
  <si>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</si>
  <si>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</si>
  <si>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</si>
  <si>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</si>
  <si>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</si>
  <si>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</si>
  <si>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</si>
  <si>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</si>
  <si>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</si>
  <si>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</si>
  <si>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</si>
  <si>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</si>
  <si>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</si>
  <si>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</si>
  <si>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</si>
  <si>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</si>
  <si>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</si>
  <si>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</si>
  <si>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</si>
  <si>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</si>
  <si>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</si>
  <si>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</si>
  <si>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</si>
  <si>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</si>
  <si>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</si>
  <si>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</si>
  <si>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</si>
  <si>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</si>
  <si>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</si>
  <si>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</si>
  <si>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</si>
  <si>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</si>
  <si>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</si>
  <si>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</si>
  <si>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</si>
  <si>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</si>
  <si>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</si>
  <si>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</si>
  <si>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</si>
  <si>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</si>
  <si>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</si>
  <si>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</si>
  <si>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</si>
  <si>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</si>
  <si>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</si>
  <si>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</si>
  <si>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</si>
  <si>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</si>
  <si>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</si>
  <si>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</si>
  <si>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</si>
  <si>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</si>
  <si>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</si>
  <si>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</si>
  <si>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</si>
  <si>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</si>
  <si>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</si>
  <si>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</si>
  <si>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</si>
  <si>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</si>
  <si>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</si>
  <si>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</si>
  <si>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</si>
  <si>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</si>
  <si>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</si>
  <si>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</si>
  <si>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</si>
  <si>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</si>
  <si>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</si>
  <si>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</si>
  <si>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</si>
  <si>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</si>
  <si>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</si>
  <si>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</si>
  <si>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</si>
  <si>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</si>
  <si>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</si>
  <si>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</si>
  <si>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</si>
  <si>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</si>
  <si>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</si>
  <si>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</si>
  <si>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</si>
  <si>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</si>
  <si>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</si>
  <si>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</si>
  <si>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</si>
  <si>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</si>
  <si>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</si>
  <si>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</si>
  <si>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</si>
  <si>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</si>
  <si>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</si>
  <si>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</si>
  <si>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</si>
  <si>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</si>
  <si>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</si>
  <si>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</si>
  <si>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</si>
  <si>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</si>
  <si>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</si>
  <si>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</si>
  <si>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</si>
  <si>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</si>
  <si>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</si>
  <si>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</si>
  <si>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</si>
  <si>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</si>
  <si>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</si>
  <si>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</si>
  <si>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</si>
  <si>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</si>
  <si>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</si>
  <si>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</si>
  <si>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</si>
  <si>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</si>
  <si>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</si>
  <si>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</si>
  <si>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</si>
  <si>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</si>
  <si>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</si>
  <si>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</si>
  <si>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</si>
  <si>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</si>
  <si>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</si>
  <si>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</si>
  <si>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</si>
  <si>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</si>
  <si>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</si>
  <si>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</si>
  <si>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</si>
  <si>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</si>
  <si>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</si>
  <si>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</si>
  <si>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</si>
  <si>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</si>
  <si>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</si>
  <si>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</si>
  <si>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</si>
  <si>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</si>
  <si>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</si>
  <si>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</si>
  <si>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</si>
  <si>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</si>
  <si>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</si>
  <si>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</si>
  <si>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</si>
  <si>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</si>
  <si>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</si>
  <si>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</si>
  <si>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</si>
  <si>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</si>
  <si>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</si>
  <si>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</si>
  <si>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</si>
  <si>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</si>
  <si>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</si>
  <si>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</si>
  <si>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</si>
  <si>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</si>
  <si>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</si>
  <si>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</si>
  <si>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</si>
  <si>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</si>
  <si>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</si>
  <si>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</si>
  <si>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</si>
  <si>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</si>
  <si>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</si>
  <si>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</si>
  <si>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</si>
  <si>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</si>
  <si>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</si>
  <si>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</si>
  <si>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</si>
  <si>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</si>
  <si>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</si>
  <si>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</si>
  <si>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</si>
  <si>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</si>
  <si>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</si>
  <si>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</si>
  <si>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</si>
  <si>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</si>
  <si>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</si>
  <si>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</si>
  <si>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</si>
  <si>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</si>
  <si>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</si>
  <si>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</si>
  <si>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</si>
  <si>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</si>
  <si>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</si>
  <si>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</si>
  <si>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</si>
  <si>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</si>
  <si>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</si>
  <si>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</si>
  <si>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</si>
  <si>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</si>
  <si>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</si>
  <si>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</si>
  <si>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</si>
  <si>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</si>
  <si>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</si>
  <si>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</si>
  <si>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</si>
  <si>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</si>
  <si>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</si>
  <si>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</si>
  <si>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</si>
  <si>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</si>
  <si>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</si>
  <si>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</si>
  <si>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</si>
  <si>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</si>
  <si>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</si>
  <si>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</si>
  <si>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</si>
  <si>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</si>
  <si>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</si>
  <si>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</si>
  <si>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</si>
  <si>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</si>
  <si>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</si>
  <si>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</si>
  <si>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</si>
  <si>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</si>
  <si>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</si>
  <si>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</si>
  <si>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</si>
  <si>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</si>
  <si>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</si>
  <si>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</si>
  <si>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</si>
  <si>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</si>
  <si>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</si>
  <si>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</si>
  <si>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</si>
  <si>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</si>
  <si>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</si>
  <si>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</si>
  <si>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</si>
  <si>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</si>
  <si>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</si>
  <si>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</si>
  <si>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</si>
  <si>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</si>
  <si>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</si>
  <si>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</si>
  <si>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</si>
  <si>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</si>
  <si>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</si>
  <si>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</si>
  <si>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</si>
  <si>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</si>
  <si>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</si>
  <si>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</si>
  <si>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</si>
  <si>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</si>
  <si>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</si>
  <si>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</si>
  <si>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</si>
  <si>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</si>
  <si>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</si>
  <si>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</si>
  <si>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</si>
  <si>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</si>
  <si>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</si>
  <si>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</si>
  <si>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</si>
  <si>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</si>
  <si>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</si>
  <si>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</si>
  <si>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</si>
  <si>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</si>
  <si>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</si>
  <si>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</si>
  <si>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</si>
  <si>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</si>
  <si>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</si>
  <si>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</si>
  <si>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</si>
  <si>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</si>
  <si>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</si>
  <si>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</si>
  <si>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</si>
  <si>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</si>
  <si>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</si>
  <si>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</si>
  <si>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</si>
  <si>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</si>
  <si>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</si>
  <si>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</si>
  <si>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</si>
  <si>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</si>
  <si>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</si>
  <si>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</si>
  <si>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</si>
  <si>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</si>
  <si>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</si>
  <si>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</si>
  <si>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</si>
  <si>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</si>
  <si>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</si>
  <si>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</si>
  <si>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</si>
  <si>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</si>
  <si>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</si>
  <si>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</si>
  <si>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</si>
  <si>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</si>
  <si>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</si>
  <si>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</si>
  <si>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</si>
  <si>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</si>
  <si>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</si>
  <si>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</si>
  <si>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</si>
  <si>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</si>
  <si>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</si>
  <si>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</si>
  <si>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</si>
  <si>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</si>
  <si>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</si>
  <si>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</si>
  <si>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</si>
  <si>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</si>
  <si>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</si>
  <si>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</si>
  <si>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</si>
  <si>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</si>
  <si>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</si>
  <si>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</si>
  <si>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</si>
  <si>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</si>
  <si>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</si>
  <si>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</si>
  <si>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</si>
  <si>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</si>
  <si>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</si>
  <si>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</si>
  <si>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</si>
  <si>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</si>
  <si>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</si>
  <si>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</si>
  <si>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</si>
  <si>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</si>
  <si>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</si>
  <si>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</si>
  <si>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</si>
  <si>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</si>
  <si>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</si>
  <si>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</si>
  <si>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</si>
  <si>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</si>
  <si>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</si>
  <si>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</si>
  <si>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</si>
  <si>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</si>
  <si>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</si>
  <si>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</si>
  <si>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</si>
  <si>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</si>
  <si>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</si>
  <si>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</si>
  <si>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</si>
  <si>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</si>
  <si>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</si>
  <si>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</si>
  <si>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</si>
  <si>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</si>
  <si>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</si>
  <si>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</si>
  <si>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</si>
  <si>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</si>
  <si>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</si>
  <si>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</si>
  <si>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</si>
  <si>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</si>
  <si>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</si>
  <si>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</si>
  <si>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</si>
  <si>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</si>
  <si>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</si>
  <si>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</si>
  <si>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</si>
  <si>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</si>
  <si>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</si>
  <si>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</si>
  <si>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</si>
  <si>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</si>
  <si>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</si>
  <si>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</si>
  <si>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</si>
  <si>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</si>
  <si>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</si>
  <si>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</si>
  <si>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</si>
  <si>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</si>
  <si>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</si>
  <si>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</si>
  <si>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</si>
  <si>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</si>
  <si>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</si>
  <si>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</si>
  <si>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</si>
  <si>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</si>
  <si>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</si>
  <si>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</si>
  <si>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</si>
  <si>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</si>
  <si>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</si>
  <si>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</si>
  <si>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</si>
  <si>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</si>
  <si>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</si>
  <si>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</si>
  <si>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</si>
  <si>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</si>
  <si>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</si>
  <si>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</si>
  <si>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</si>
  <si>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</si>
  <si>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</si>
  <si>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</si>
  <si>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</si>
  <si>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</si>
  <si>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</si>
  <si>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</si>
  <si>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</si>
  <si>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</si>
  <si>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</si>
  <si>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</si>
  <si>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</si>
  <si>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</si>
  <si>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</si>
  <si>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</si>
  <si>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</si>
  <si>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</si>
  <si>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</si>
  <si>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</si>
  <si>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</si>
  <si>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</si>
  <si>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</si>
  <si>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</si>
  <si>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</si>
  <si>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</si>
  <si>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</si>
  <si>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</si>
  <si>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</si>
  <si>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</si>
  <si>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</si>
  <si>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</si>
  <si>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</si>
  <si>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</si>
  <si>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</si>
  <si>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</si>
  <si>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</si>
  <si>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</si>
  <si>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</si>
  <si>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</si>
  <si>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</si>
  <si>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</si>
  <si>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</si>
  <si>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</si>
  <si>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</si>
  <si>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</si>
  <si>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</si>
  <si>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</si>
  <si>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</si>
  <si>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</si>
  <si>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</si>
  <si>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</si>
  <si>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</si>
  <si>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</si>
  <si>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</si>
  <si>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</si>
  <si>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</si>
  <si>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</si>
  <si>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</si>
  <si>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</si>
  <si>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</si>
  <si>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</si>
  <si>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</si>
  <si>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</si>
  <si>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</si>
  <si>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</si>
  <si>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</si>
  <si>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</si>
  <si>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</si>
  <si>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</si>
  <si>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</si>
  <si>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</si>
  <si>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</si>
  <si>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</si>
  <si>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</si>
  <si>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</si>
  <si>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</si>
  <si>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</si>
  <si>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</si>
  <si>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</si>
  <si>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</si>
  <si>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</si>
  <si>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</si>
  <si>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</si>
  <si>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</si>
  <si>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</si>
  <si>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</si>
  <si>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</si>
  <si>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</si>
  <si>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</si>
  <si>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</si>
  <si>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</si>
  <si>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</si>
  <si>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</si>
  <si>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</si>
  <si>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</si>
  <si>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</si>
  <si>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</si>
  <si>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</si>
  <si>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</si>
  <si>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</si>
  <si>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</si>
  <si>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</si>
  <si>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</si>
  <si>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</si>
  <si>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</si>
  <si>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</si>
  <si>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</si>
  <si>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</si>
  <si>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</si>
  <si>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</si>
  <si>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</si>
  <si>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</si>
  <si>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</si>
  <si>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</si>
  <si>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</si>
  <si>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</si>
  <si>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</si>
  <si>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</si>
  <si>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</si>
  <si>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</si>
  <si>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</si>
  <si>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</si>
  <si>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</si>
  <si>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</si>
  <si>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</si>
  <si>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</si>
  <si>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</si>
  <si>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</si>
  <si>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</si>
  <si>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</si>
  <si>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</si>
  <si>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</si>
  <si>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</si>
  <si>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</si>
  <si>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</si>
  <si>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</si>
  <si>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</si>
  <si>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</si>
  <si>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</si>
  <si>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</si>
  <si>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</si>
  <si>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</si>
  <si>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</si>
  <si>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</si>
  <si>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</si>
  <si>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</si>
  <si>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</si>
  <si>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</si>
  <si>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</si>
  <si>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</si>
  <si>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</si>
  <si>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</si>
  <si>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</si>
  <si>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</si>
  <si>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</si>
  <si>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</si>
  <si>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</si>
  <si>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</si>
  <si>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</si>
  <si>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</si>
  <si>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</si>
  <si>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</si>
  <si>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</si>
  <si>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</si>
  <si>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</si>
  <si>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</si>
  <si>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</si>
  <si>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</si>
  <si>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</si>
  <si>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</si>
  <si>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</si>
  <si>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</si>
  <si>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</si>
  <si>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</si>
  <si>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</si>
  <si>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</si>
  <si>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</si>
  <si>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</si>
  <si>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</si>
  <si>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</si>
  <si>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</si>
  <si>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</si>
  <si>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</si>
  <si>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</si>
  <si>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</si>
  <si>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</si>
  <si>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</si>
  <si>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</si>
  <si>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</si>
  <si>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</si>
  <si>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</si>
  <si>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</si>
  <si>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</si>
  <si>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</si>
  <si>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</si>
  <si>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</si>
  <si>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</si>
  <si>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</si>
  <si>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</si>
  <si>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</si>
  <si>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</si>
  <si>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</si>
  <si>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</si>
  <si>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</si>
  <si>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</si>
  <si>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</si>
  <si>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</si>
  <si>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</si>
  <si>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</si>
  <si>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</si>
  <si>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</si>
  <si>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</si>
  <si>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</si>
  <si>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</si>
  <si>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</si>
  <si>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</si>
  <si>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</si>
  <si>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</si>
  <si>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</si>
  <si>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</si>
  <si>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</si>
  <si>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</si>
  <si>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</si>
  <si>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</si>
  <si>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</si>
  <si>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</si>
  <si>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</si>
  <si>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</si>
  <si>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</si>
  <si>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</si>
  <si>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</si>
  <si>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</si>
  <si>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</si>
  <si>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</si>
  <si>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</si>
  <si>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</si>
  <si>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</si>
  <si>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</si>
  <si>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</si>
  <si>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</si>
  <si>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</si>
  <si>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</si>
  <si>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</si>
  <si>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</si>
  <si>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</si>
  <si>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</si>
  <si>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</si>
  <si>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</si>
  <si>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</si>
  <si>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</si>
  <si>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</si>
  <si>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</si>
  <si>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</si>
  <si>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</si>
  <si>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</si>
  <si>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</si>
  <si>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</si>
  <si>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</si>
  <si>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</si>
  <si>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</si>
  <si>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</si>
  <si>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</si>
  <si>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</si>
  <si>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</si>
  <si>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</si>
  <si>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</si>
  <si>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</si>
  <si>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</si>
  <si>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</si>
  <si>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</si>
  <si>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</si>
  <si>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</si>
  <si>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</si>
  <si>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</si>
  <si>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</si>
  <si>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</si>
  <si>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</si>
  <si>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</si>
  <si>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</si>
  <si>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</si>
  <si>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</si>
  <si>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</si>
  <si>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</si>
  <si>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</si>
  <si>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</si>
  <si>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</si>
  <si>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</si>
  <si>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</si>
  <si>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</si>
  <si>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</si>
  <si>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</si>
  <si>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</si>
  <si>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</si>
  <si>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</si>
  <si>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</si>
  <si>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</si>
  <si>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</si>
  <si>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</si>
  <si>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</si>
  <si>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</si>
  <si>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</si>
  <si>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</si>
  <si>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</si>
  <si>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</si>
  <si>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</si>
  <si>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</si>
  <si>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</si>
  <si>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</si>
  <si>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</si>
  <si>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</si>
  <si>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</si>
  <si>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</si>
  <si>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</si>
  <si>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</si>
  <si>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</si>
  <si>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</si>
  <si>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</si>
  <si>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</si>
  <si>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</si>
  <si>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</si>
  <si>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</si>
  <si>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</si>
  <si>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</si>
  <si>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</si>
  <si>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</si>
  <si>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</si>
  <si>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</si>
  <si>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</si>
  <si>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</si>
  <si>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</si>
  <si>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</si>
  <si>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</si>
  <si>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</si>
  <si>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</si>
  <si>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</si>
  <si>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</si>
  <si>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</si>
  <si>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</si>
  <si>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</si>
  <si>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</si>
  <si>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</si>
  <si>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</si>
  <si>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</si>
  <si>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</si>
  <si>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</si>
  <si>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</si>
  <si>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</si>
  <si>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</si>
  <si>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</si>
  <si>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</si>
  <si>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</si>
  <si>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</si>
  <si>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</si>
  <si>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</si>
  <si>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</si>
  <si>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</si>
  <si>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</si>
  <si>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</si>
  <si>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</si>
  <si>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</si>
  <si>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</si>
  <si>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</si>
  <si>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</si>
  <si>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</si>
  <si>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</si>
  <si>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</si>
  <si>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</si>
  <si>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</si>
  <si>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</si>
  <si>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</si>
  <si>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</si>
  <si>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</si>
  <si>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</si>
  <si>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</si>
  <si>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</si>
  <si>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</si>
  <si>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</si>
  <si>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</si>
  <si>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</si>
  <si>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</si>
  <si>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</si>
  <si>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</si>
  <si>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</si>
  <si>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</si>
  <si>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</si>
  <si>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</si>
  <si>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</si>
  <si>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</si>
  <si>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</si>
  <si>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</si>
  <si>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</si>
  <si>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</si>
  <si>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</si>
  <si>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</si>
  <si>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</si>
  <si>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</si>
  <si>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</si>
  <si>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</si>
  <si>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</si>
  <si>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</si>
  <si>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</si>
  <si>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</si>
  <si>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</si>
  <si>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</si>
  <si>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</si>
  <si>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</si>
  <si>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</si>
  <si>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</si>
  <si>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</si>
  <si>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</si>
  <si>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</si>
  <si>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</si>
  <si>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</si>
  <si>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</si>
  <si>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</si>
  <si>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</si>
  <si>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</si>
  <si>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</si>
  <si>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</si>
  <si>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</si>
  <si>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</si>
  <si>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</si>
  <si>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</si>
  <si>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</si>
  <si>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</si>
  <si>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</si>
  <si>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</si>
  <si>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</si>
  <si>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</si>
  <si>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</si>
  <si>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</si>
  <si>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</si>
  <si>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</si>
  <si>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</si>
  <si>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</si>
  <si>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</si>
  <si>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</si>
  <si>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</si>
  <si>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</si>
  <si>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</si>
  <si>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</si>
  <si>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</si>
  <si>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</si>
  <si>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</si>
  <si>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</si>
  <si>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</si>
  <si>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</si>
  <si>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</si>
  <si>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</si>
  <si>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</si>
  <si>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</si>
  <si>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</si>
  <si>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</si>
  <si>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</si>
  <si>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</si>
  <si>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</si>
  <si>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</si>
  <si>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</si>
  <si>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</si>
  <si>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</si>
  <si>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</si>
  <si>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</si>
  <si>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</si>
  <si>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</si>
  <si>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</si>
  <si>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</si>
  <si>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</si>
  <si>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</si>
  <si>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</si>
  <si>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</si>
  <si>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</si>
  <si>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</si>
  <si>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</si>
  <si>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</si>
  <si>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</si>
  <si>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</si>
  <si>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</si>
  <si>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</si>
  <si>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</si>
  <si>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</si>
  <si>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</si>
  <si>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</si>
  <si>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</si>
  <si>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</si>
  <si>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</si>
  <si>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</si>
  <si>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</si>
  <si>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</si>
  <si>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</si>
  <si>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</si>
  <si>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</si>
  <si>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</si>
  <si>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</si>
  <si>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</si>
  <si>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</si>
  <si>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</si>
  <si>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</si>
  <si>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</si>
  <si>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</si>
  <si>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</si>
  <si>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</si>
  <si>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</si>
  <si>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</si>
  <si>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</si>
  <si>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</si>
  <si>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</si>
  <si>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</si>
  <si>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</si>
  <si>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</si>
  <si>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</si>
  <si>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</si>
  <si>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</si>
  <si>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</si>
  <si>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</si>
  <si>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</si>
  <si>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</si>
  <si>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</si>
  <si>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</si>
  <si>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</si>
  <si>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</si>
  <si>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</si>
  <si>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</si>
  <si>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</si>
  <si>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</si>
  <si>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</si>
  <si>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</si>
  <si>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</si>
  <si>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</si>
  <si>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</si>
  <si>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</si>
  <si>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</si>
  <si>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</si>
  <si>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</si>
  <si>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</si>
  <si>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</si>
  <si>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</si>
  <si>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</si>
  <si>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</si>
  <si>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</si>
  <si>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</si>
  <si>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</si>
  <si>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</si>
  <si>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</si>
  <si>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</si>
  <si>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</si>
  <si>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</si>
  <si>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</si>
  <si>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</si>
  <si>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</si>
  <si>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</si>
  <si>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</si>
  <si>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</si>
  <si>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</si>
  <si>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</si>
  <si>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</si>
  <si>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</si>
  <si>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</si>
  <si>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</si>
  <si>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</si>
  <si>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</si>
  <si>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</si>
  <si>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</si>
  <si>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</si>
  <si>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</si>
  <si>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</si>
  <si>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</si>
  <si>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</si>
  <si>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</si>
  <si>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</si>
  <si>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</si>
  <si>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</si>
  <si>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</si>
  <si>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</si>
  <si>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</si>
  <si>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</si>
  <si>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</si>
  <si>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</si>
  <si>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</si>
  <si>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</si>
  <si>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</si>
  <si>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</si>
  <si>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</si>
  <si>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</si>
  <si>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</si>
  <si>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</si>
  <si>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</si>
  <si>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</si>
  <si>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</si>
  <si>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</si>
  <si>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</si>
  <si>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</si>
  <si>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</si>
  <si>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</si>
  <si>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</si>
  <si>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</si>
  <si>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</si>
  <si>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</si>
  <si>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</si>
  <si>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</si>
  <si>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</si>
  <si>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</si>
  <si>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</si>
  <si>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</si>
  <si>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</si>
  <si>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</si>
  <si>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</si>
  <si>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</si>
  <si>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</si>
  <si>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</si>
  <si>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</si>
  <si>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</si>
  <si>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</si>
  <si>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</si>
  <si>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</si>
  <si>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</si>
  <si>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</si>
  <si>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</si>
  <si>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</si>
  <si>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</si>
  <si>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</si>
  <si>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</si>
  <si>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</si>
  <si>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</si>
  <si>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</si>
  <si>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</si>
  <si>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</si>
  <si>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</si>
  <si>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</si>
  <si>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</si>
  <si>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</si>
  <si>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</si>
  <si>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</si>
  <si>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</si>
  <si>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</si>
  <si>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</si>
  <si>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</si>
  <si>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</si>
  <si>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</si>
  <si>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</si>
  <si>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</si>
  <si>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</si>
  <si>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</si>
  <si>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</si>
  <si>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</si>
  <si>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</si>
  <si>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</si>
  <si>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</si>
  <si>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</si>
  <si>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</si>
  <si>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</si>
  <si>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</si>
  <si>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</si>
  <si>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</si>
  <si>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</si>
  <si>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</si>
  <si>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</si>
  <si>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</si>
  <si>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temporalidad VALUES (1767,'Periodo 2005-2020','Periodo','Periodo','1/1/2005','31/12/2020');</t>
  </si>
  <si>
    <t>Periodo 1979-2020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</si>
  <si>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</si>
  <si>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</si>
  <si>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</si>
  <si>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https://analytics.zoho.com/open-view/2395394000005923956?ZOHO_CRITERIA=%224.9%20Superficie%20cosechada%20Ha%22.%22Codreg%22%3D13</t>
  </si>
  <si>
    <t>https://analytics.zoho.com/open-view/2395394000006005069?ZOHO_CRITERIA=%224.9%20Superficie%20cosechada%20Ha%22.%22Codreg%22%3D13</t>
  </si>
  <si>
    <t>https://analytics.zoho.com/open-view/2395394000006005990?ZOHO_CRITERIA=%224.9%20Superficie%20cosechada%20Ha%22.%22Id_Producto%22%3D100110</t>
  </si>
  <si>
    <t>https://analytics.zoho.com/open-view/2395394000006010575?ZOHO_CRITERIA=%224.9%20Superficie%20cosechada%20Ha%22.%22Id_Producto%22%3D100110%0A</t>
  </si>
  <si>
    <t>https://analytics.zoho.com/open-view/2395394000006068371?ZOHO_CRITERIA=%224.9%20Superficie%20cosechada%20Ha%22.%22Id_Categor%C3%ADa%22%3D100110002</t>
  </si>
  <si>
    <t>https://analytics.zoho.com/open-view/2395394000006068499</t>
  </si>
  <si>
    <t>https://analytics.zoho.com/open-view/2395394000006068557</t>
  </si>
  <si>
    <t>https://analytics.zoho.com/open-view/2395394000006068629</t>
  </si>
  <si>
    <t>Reporte 360 (1)</t>
  </si>
  <si>
    <t>Reporte 360 (2)</t>
  </si>
  <si>
    <t>https://analytics.zoho.com/open-view/2395394000006068890?ZOHO_CRITERIA=%22Trasposicion_4.9%22.%22Codreg%22%3D13</t>
  </si>
  <si>
    <t>https://analytics.zoho.com/open-view/2395394000006085011?ZOHO_CRITERIA=%22Trasposicion_4.9%22.%22Codreg%22%3D13</t>
  </si>
  <si>
    <t>https://analytics.zoho.com/open-view/2395394000006085153?ZOHO_CRITERIA=%22Trasposicion_4.9%22.%22Id_producto%22%3D100110</t>
  </si>
  <si>
    <t>https://analytics.zoho.com/open-view/2395394000006085213?ZOHO_CRITERIA=%22Trasposicion_4.9%22.%22Id_producto%22%3D100110</t>
  </si>
  <si>
    <t>https://analytics.zoho.com/open-view/2395394000006085375?ZOHO_CRITERIA=%224.9%20Superficie%20cosechada%20Ha%22.%22Id_Categor%C3%ADa%22%3D100110002</t>
  </si>
  <si>
    <t>https://analytics.zoho.com/open-view/2395394000006085488</t>
  </si>
  <si>
    <t>https://analytics.zoho.com/open-view/2395394000006085543</t>
  </si>
  <si>
    <t>https://analytics.zoho.com/open-view/2395394000006085672</t>
  </si>
  <si>
    <t>https://analytics.zoho.com/open-view/2395394000006162015?ZOHO_CRITERIA=%224.9%20Superficie%20cosechada%20Ha%22.%222019-2020%22%3E0.99%20and%20%224.9%20Superficie%20cosechada%20Ha%22.%22Codreg%22%3D13</t>
  </si>
  <si>
    <t>https://analytics.zoho.com/open-view/2395394000006167438?ZOHO_CRITERIA=%224.9%20Superficie%20cosechada%20Ha%22.%222019-2020%22%3E0.99%20and%20%224.9%20Superficie%20cosechada%20Ha%22.%22Id_Producto%22%3D100110</t>
  </si>
  <si>
    <t>https://analytics.zoho.com/open-view/2395394000006186146?ZOHO_CRITERIA=%224.9%20Superficie%20cosechada%20Ha%22.%222019-2020%22%3E0.99</t>
  </si>
  <si>
    <t>https://analytics.zoho.com/open-view/2395394000006174897?ZOHO_CRITERIA=%22Trasposicion_4.9%22.%22Superficie%20Cosechada%20Ha%22%3E0.99%20and%20%22Trasposicion_4.9%22.%22Regi%C3%B3n%22%3D13</t>
  </si>
  <si>
    <t>https://analytics.zoho.com/open-view/2395394000006183719?ZOHO_CRITERIA=%22Trasposicion_4.9%22.%22Superficie%20Cosechada%20Ha%22%3E0.99%20and%20%22Trasposicion_4.9%22.%22Id_producto%22%3D100110</t>
  </si>
  <si>
    <t>https://analytics.zoho.com/open-view/2395394000006186199?ZOHO_CRITERIA=%22Trasposicion_4.9%22.%22Superficie%20Cosechada%20Ha%22%3E0.99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</si>
</sst>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0" borderId="12" xfId="0" applyFont="1" applyBorder="1"/>
    <xf numFmtId="0" fontId="0" fillId="0" borderId="12" xfId="0" applyFont="1" applyBorder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6" fillId="0" borderId="2" xfId="0" applyFont="1" applyFill="1" applyBorder="1" applyAlignment="1">
      <alignment horizontal="left" vertical="top"/>
    </xf>
    <xf numFmtId="0" fontId="10" fillId="0" borderId="0" xfId="1" applyAlignment="1"/>
    <xf numFmtId="0" fontId="0" fillId="13" borderId="0" xfId="0" applyFill="1" applyAlignment="1"/>
    <xf numFmtId="0" fontId="10" fillId="13" borderId="0" xfId="1" applyFill="1" applyAlignment="1"/>
  </cellXfs>
  <cellStyles count="2">
    <cellStyle name="Hipervínculo" xfId="1" builtinId="8"/>
    <cellStyle name="Normal" xfId="0" builtinId="0"/>
  </cellStyles>
  <dxfs count="79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9" xr:uid="{6BBD59E3-1C60-4035-B65A-A12D5019760E}">
  <cacheSource type="worksheet">
    <worksheetSource ref="A1:K4843" sheet="BD"/>
  </cacheSource>
  <cacheFields count="11">
    <cacheField name="Codreg" numFmtId="0">
      <sharedItems containsString="0" containsBlank="1" containsNumber="1" containsInteger="1" minValue="4" maxValue="17"/>
    </cacheField>
    <cacheField name="Región" numFmtId="0">
      <sharedItems containsBlank="1"/>
    </cacheField>
    <cacheField name="Categoría cultivo" numFmtId="0">
      <sharedItems containsBlank="1"/>
    </cacheField>
    <cacheField name="Cultivo" numFmtId="0">
      <sharedItems containsBlank="1"/>
    </cacheField>
    <cacheField name="Id_tipo_cultivo" numFmtId="0">
      <sharedItems containsString="0" containsBlank="1" containsNumber="1" containsInteger="1" minValue="1" maxValue="28"/>
    </cacheField>
    <cacheField name="Tipo cultivos" numFmtId="0">
      <sharedItems containsBlank="1"/>
    </cacheField>
    <cacheField name="Id_Producto" numFmtId="0">
      <sharedItems containsString="0" containsBlank="1" containsNumber="1" containsInteger="1" minValue="100110" maxValue="100114"/>
    </cacheField>
    <cacheField name="Producto" numFmtId="0">
      <sharedItems containsBlank="1"/>
    </cacheField>
    <cacheField name="Id_Categoría" numFmtId="0">
      <sharedItems containsString="0" containsBlank="1" containsNumber="1" containsInteger="1" minValue="100110002" maxValue="100114001"/>
    </cacheField>
    <cacheField name="Categoría" numFmtId="0">
      <sharedItems containsBlank="1"/>
    </cacheField>
    <cacheField name="2019-2020" numFmtId="0">
      <sharedItems containsString="0" containsBlank="1" containsNumber="1" containsInteger="1" minValue="0" maxValue="828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">
  <r>
    <n v="17"/>
    <s v="Resto País"/>
    <s v="Cereales"/>
    <s v="Arroz"/>
    <n v="2"/>
    <s v="Arroz"/>
    <n v="100111"/>
    <s v="Cereales"/>
    <n v="100111001"/>
    <s v="Arroz"/>
    <n v="0"/>
  </r>
  <r>
    <n v="17"/>
    <s v="Resto País"/>
    <s v="Cereales"/>
    <s v="Avena"/>
    <n v="3"/>
    <s v="Avena"/>
    <n v="100111"/>
    <s v="Cereales"/>
    <n v="100111005"/>
    <s v="Avena"/>
    <n v="334"/>
  </r>
  <r>
    <n v="17"/>
    <s v="Resto País"/>
    <s v="Cereales"/>
    <s v="Cebada"/>
    <n v="4"/>
    <s v="Cebada"/>
    <n v="100111"/>
    <s v="Cereales"/>
    <n v="100111004"/>
    <s v="Cebada"/>
    <n v="493"/>
  </r>
  <r>
    <n v="17"/>
    <s v="Resto País"/>
    <s v="Cereales"/>
    <s v="Cebada"/>
    <n v="5"/>
    <s v="Cebada cervecera"/>
    <n v="100111"/>
    <s v="Cereales"/>
    <n v="100111004"/>
    <s v="Cebada"/>
    <n v="400"/>
  </r>
  <r>
    <n v="17"/>
    <s v="Resto País"/>
    <s v="Cereales"/>
    <s v="Cebada"/>
    <n v="6"/>
    <s v="Cebada forrajera"/>
    <n v="100111"/>
    <s v="Cereales"/>
    <n v="100111004"/>
    <s v="Cebada"/>
    <n v="93"/>
  </r>
  <r>
    <n v="17"/>
    <s v="Resto País"/>
    <s v="Cereales"/>
    <s v="Maíz"/>
    <n v="11"/>
    <s v="Maíz"/>
    <n v="100111"/>
    <s v="Cereales"/>
    <n v="100111003"/>
    <s v="Maíz"/>
    <n v="436"/>
  </r>
  <r>
    <n v="17"/>
    <s v="Resto País"/>
    <s v="Cereales"/>
    <s v="Maíz"/>
    <n v="12"/>
    <s v="Maíz consumo"/>
    <n v="100111"/>
    <s v="Cereales"/>
    <n v="100111003"/>
    <s v="Maíz"/>
    <n v="385"/>
  </r>
  <r>
    <n v="17"/>
    <s v="Resto País"/>
    <s v="Cereales"/>
    <s v="Maíz"/>
    <n v="13"/>
    <s v="Maíz semilla"/>
    <n v="100111"/>
    <s v="Cereales"/>
    <n v="100111003"/>
    <s v="Maíz"/>
    <n v="51"/>
  </r>
  <r>
    <n v="17"/>
    <s v="Resto País"/>
    <s v="Cereales"/>
    <s v="Otros cereales"/>
    <n v="16"/>
    <s v="Otros cereales"/>
    <n v="100111"/>
    <s v="Cereales"/>
    <n v="100111011"/>
    <s v="Otros cereales"/>
    <n v="1493"/>
  </r>
  <r>
    <n v="17"/>
    <s v="Resto País"/>
    <s v="Cereales"/>
    <s v="Trigo"/>
    <n v="25"/>
    <s v="Trigo"/>
    <n v="100111"/>
    <s v="Cereales"/>
    <n v="100111002"/>
    <s v="Trigo"/>
    <n v="46"/>
  </r>
  <r>
    <n v="17"/>
    <s v="Resto País"/>
    <s v="Cereales"/>
    <s v="Trigo"/>
    <n v="26"/>
    <s v="Trigo candeal"/>
    <n v="100111"/>
    <s v="Cereales"/>
    <n v="100111002"/>
    <s v="Trigo"/>
    <n v="0"/>
  </r>
  <r>
    <n v="17"/>
    <s v="Resto País"/>
    <s v="Cereales"/>
    <s v="Trigo"/>
    <n v="27"/>
    <s v="Trigo harinero"/>
    <n v="100111"/>
    <s v="Cereales"/>
    <n v="100111002"/>
    <s v="Trigo"/>
    <n v="46"/>
  </r>
  <r>
    <n v="17"/>
    <s v="Resto País"/>
    <s v="Cereales"/>
    <s v="Triticale"/>
    <n v="28"/>
    <s v="Triticale"/>
    <n v="100111"/>
    <s v="Cereales"/>
    <n v="100111012"/>
    <s v="Triticale"/>
    <n v="0"/>
  </r>
  <r>
    <n v="17"/>
    <s v="Resto País"/>
    <s v="Industriales"/>
    <s v="Achicoria"/>
    <n v="1"/>
    <s v="Achicoria industrial"/>
    <n v="100112"/>
    <s v="Hortalizas"/>
    <n v="100112010"/>
    <s v="Achicoria"/>
    <n v="0"/>
  </r>
  <r>
    <n v="17"/>
    <s v="Resto País"/>
    <s v="Industriales"/>
    <s v="Lupino"/>
    <n v="9"/>
    <s v="Lupino"/>
    <n v="100113"/>
    <s v="Industriales"/>
    <n v="100113001"/>
    <s v="Lupino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</r>
  <r>
    <n v="17"/>
    <s v="Resto País"/>
    <s v="Industriales"/>
    <s v="Maravilla"/>
    <n v="14"/>
    <s v="Maravilla"/>
    <n v="100113"/>
    <s v="Industriales"/>
    <n v="100113002"/>
    <s v="Maravilla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</r>
  <r>
    <n v="17"/>
    <s v="Resto País"/>
    <s v="Industriales"/>
    <s v="Raps"/>
    <n v="21"/>
    <s v="Raps"/>
    <n v="100113"/>
    <s v="Industriales"/>
    <n v="100113003"/>
    <s v="Raps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</r>
  <r>
    <n v="17"/>
    <s v="Resto País"/>
    <s v="Industriales"/>
    <s v="Tabaco"/>
    <n v="23"/>
    <s v="Tabaco"/>
    <n v="100113"/>
    <s v="Industriales"/>
    <n v="100113005"/>
    <s v="Tabaco"/>
    <n v="0"/>
  </r>
  <r>
    <n v="17"/>
    <s v="Resto País"/>
    <s v="Industriales"/>
    <s v="Tomate"/>
    <n v="24"/>
    <s v="Tomate industrial"/>
    <n v="100112"/>
    <s v="Hortalizas"/>
    <n v="100112020"/>
    <s v="Tomate"/>
    <n v="0"/>
  </r>
  <r>
    <n v="17"/>
    <s v="Resto País"/>
    <s v="Legumbres"/>
    <s v="Garbanzos"/>
    <n v="7"/>
    <s v="Garbanzos"/>
    <n v="100110"/>
    <s v="Legumbres"/>
    <n v="100110005"/>
    <s v="Garbanzos"/>
    <n v="0"/>
  </r>
  <r>
    <n v="17"/>
    <s v="Resto País"/>
    <s v="Legumbres"/>
    <s v="Lentejas"/>
    <n v="8"/>
    <s v="Lentejas"/>
    <n v="100110"/>
    <s v="Legumbres"/>
    <n v="100110003"/>
    <s v="Lentejas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</r>
  <r>
    <n v="17"/>
    <s v="Resto País"/>
    <s v="Legumbres"/>
    <s v="Porotos"/>
    <n v="20"/>
    <s v="Porotos"/>
    <n v="100110"/>
    <s v="Legumbres"/>
    <n v="100110002"/>
    <s v="Porotos"/>
    <n v="5"/>
  </r>
  <r>
    <n v="17"/>
    <s v="Resto País"/>
    <s v="Tubérculos"/>
    <s v="Papa"/>
    <n v="19"/>
    <s v="Papa"/>
    <n v="100114"/>
    <s v="Tubérculos"/>
    <n v="100114001"/>
    <s v="Papa"/>
    <n v="687"/>
  </r>
  <r>
    <n v="4"/>
    <s v="Coquimbo"/>
    <s v="Cereales"/>
    <s v="Arroz"/>
    <n v="2"/>
    <s v="Arroz"/>
    <n v="100111"/>
    <s v="Cereales"/>
    <n v="100111001"/>
    <s v="Arroz"/>
    <n v="0"/>
  </r>
  <r>
    <n v="4"/>
    <s v="Coquimbo"/>
    <s v="Cereales"/>
    <s v="Avena"/>
    <n v="3"/>
    <s v="Avena"/>
    <n v="100111"/>
    <s v="Cereales"/>
    <n v="100111005"/>
    <s v="Avena"/>
    <n v="0"/>
  </r>
  <r>
    <n v="4"/>
    <s v="Coquimbo"/>
    <s v="Cereales"/>
    <s v="Cebada"/>
    <n v="4"/>
    <s v="Cebada"/>
    <n v="100111"/>
    <s v="Cereales"/>
    <n v="100111004"/>
    <s v="Cebada"/>
    <n v="0"/>
  </r>
  <r>
    <n v="4"/>
    <s v="Coquimbo"/>
    <s v="Cereales"/>
    <s v="Cebada"/>
    <n v="5"/>
    <s v="Cebada cervecera"/>
    <n v="100111"/>
    <s v="Cereales"/>
    <n v="100111004"/>
    <s v="Cebada"/>
    <n v="0"/>
  </r>
  <r>
    <n v="4"/>
    <s v="Coquimbo"/>
    <s v="Cereales"/>
    <s v="Cebada"/>
    <n v="6"/>
    <s v="Cebada forrajera"/>
    <n v="100111"/>
    <s v="Cereales"/>
    <n v="100111004"/>
    <s v="Cebada"/>
    <n v="0"/>
  </r>
  <r>
    <n v="4"/>
    <s v="Coquimbo"/>
    <s v="Cereales"/>
    <s v="Maíz"/>
    <n v="11"/>
    <s v="Maíz"/>
    <n v="100111"/>
    <s v="Cereales"/>
    <n v="100111003"/>
    <s v="Maíz"/>
    <n v="105"/>
  </r>
  <r>
    <n v="4"/>
    <s v="Coquimbo"/>
    <s v="Cereales"/>
    <s v="Maíz"/>
    <n v="12"/>
    <s v="Maíz consumo"/>
    <n v="100111"/>
    <s v="Cereales"/>
    <n v="100111003"/>
    <s v="Maíz"/>
    <n v="105"/>
  </r>
  <r>
    <n v="4"/>
    <s v="Coquimbo"/>
    <s v="Cereales"/>
    <s v="Maíz"/>
    <n v="13"/>
    <s v="Maíz semilla"/>
    <n v="100111"/>
    <s v="Cereales"/>
    <n v="100111003"/>
    <s v="Maíz"/>
    <n v="0"/>
  </r>
  <r>
    <n v="4"/>
    <s v="Coquimbo"/>
    <s v="Cereales"/>
    <s v="Otros cereales"/>
    <n v="16"/>
    <s v="Otros cereales"/>
    <n v="100111"/>
    <s v="Cereales"/>
    <n v="100111011"/>
    <s v="Otros cereales"/>
    <n v="0"/>
  </r>
  <r>
    <n v="4"/>
    <s v="Coquimbo"/>
    <s v="Cereales"/>
    <s v="Trigo"/>
    <n v="25"/>
    <s v="Trigo"/>
    <n v="100111"/>
    <s v="Cereales"/>
    <n v="100111002"/>
    <s v="Trigo"/>
    <n v="0"/>
  </r>
  <r>
    <n v="4"/>
    <s v="Coquimbo"/>
    <s v="Cereales"/>
    <s v="Trigo"/>
    <n v="26"/>
    <s v="Trigo candeal"/>
    <n v="100111"/>
    <s v="Cereales"/>
    <n v="100111002"/>
    <s v="Trigo"/>
    <n v="0"/>
  </r>
  <r>
    <n v="4"/>
    <s v="Coquimbo"/>
    <s v="Cereales"/>
    <s v="Trigo"/>
    <n v="27"/>
    <s v="Trigo harinero"/>
    <n v="100111"/>
    <s v="Cereales"/>
    <n v="100111002"/>
    <s v="Trigo"/>
    <n v="0"/>
  </r>
  <r>
    <n v="4"/>
    <s v="Coquimbo"/>
    <s v="Cereales"/>
    <s v="Triticale"/>
    <n v="28"/>
    <s v="Triticale"/>
    <n v="100111"/>
    <s v="Cereales"/>
    <n v="100111012"/>
    <s v="Triticale"/>
    <n v="0"/>
  </r>
  <r>
    <n v="4"/>
    <s v="Coquimbo"/>
    <s v="Industriales"/>
    <s v="Achicoria"/>
    <n v="1"/>
    <s v="Achicoria industrial"/>
    <n v="100112"/>
    <s v="Hortalizas"/>
    <n v="100112010"/>
    <s v="Achicoria"/>
    <n v="0"/>
  </r>
  <r>
    <n v="4"/>
    <s v="Coquimbo"/>
    <s v="Industriales"/>
    <s v="Lupino"/>
    <n v="9"/>
    <s v="Lupino"/>
    <n v="100113"/>
    <s v="Industriales"/>
    <n v="100113001"/>
    <s v="Lupino"/>
    <n v="0"/>
  </r>
  <r>
    <n v="4"/>
    <s v="Coquimbo"/>
    <s v="Industriales"/>
    <s v="Lupino"/>
    <n v="10"/>
    <s v="Lupino amargo (grano seco)"/>
    <n v="100113"/>
    <s v="Industriales"/>
    <n v="100113001"/>
    <s v="Lupino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</r>
  <r>
    <n v="4"/>
    <s v="Coquimbo"/>
    <s v="Industriales"/>
    <s v="Maravilla"/>
    <n v="14"/>
    <s v="Maravilla"/>
    <n v="100113"/>
    <s v="Industriales"/>
    <n v="100113002"/>
    <s v="Maravilla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</r>
  <r>
    <n v="4"/>
    <s v="Coquimbo"/>
    <s v="Industriales"/>
    <s v="Raps"/>
    <n v="21"/>
    <s v="Raps"/>
    <n v="100113"/>
    <s v="Industriales"/>
    <n v="100113003"/>
    <s v="Raps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</r>
  <r>
    <n v="4"/>
    <s v="Coquimbo"/>
    <s v="Industriales"/>
    <s v="Tabaco"/>
    <n v="23"/>
    <s v="Tabaco"/>
    <n v="100113"/>
    <s v="Industriales"/>
    <n v="100113005"/>
    <s v="Tabaco"/>
    <n v="0"/>
  </r>
  <r>
    <n v="4"/>
    <s v="Coquimbo"/>
    <s v="Industriales"/>
    <s v="Tomate"/>
    <n v="24"/>
    <s v="Tomate industrial"/>
    <n v="100112"/>
    <s v="Hortalizas"/>
    <n v="100112020"/>
    <s v="Tomate"/>
    <n v="0"/>
  </r>
  <r>
    <n v="4"/>
    <s v="Coquimbo"/>
    <s v="Legumbres"/>
    <s v="Garbanzos"/>
    <n v="7"/>
    <s v="Garbanzos"/>
    <n v="100110"/>
    <s v="Legumbres"/>
    <n v="100110005"/>
    <s v="Garbanzos"/>
    <n v="0"/>
  </r>
  <r>
    <n v="4"/>
    <s v="Coquimbo"/>
    <s v="Legumbres"/>
    <s v="Lentejas"/>
    <n v="8"/>
    <s v="Lentejas"/>
    <n v="100110"/>
    <s v="Legumbres"/>
    <n v="100110003"/>
    <s v="Lentejas"/>
    <n v="0"/>
  </r>
  <r>
    <n v="4"/>
    <s v="Coquimbo"/>
    <s v="Legumbres"/>
    <s v="Otras legumbres"/>
    <n v="15"/>
    <s v="Otras legumbres"/>
    <n v="100110"/>
    <s v="Legumbres"/>
    <n v="100110007"/>
    <s v="Otras Legumbres"/>
    <n v="0"/>
  </r>
  <r>
    <n v="4"/>
    <s v="Coquimbo"/>
    <s v="Legumbres"/>
    <s v="Porotos"/>
    <n v="20"/>
    <s v="Porotos"/>
    <n v="100110"/>
    <s v="Legumbres"/>
    <n v="100110002"/>
    <s v="Porotos"/>
    <n v="0"/>
  </r>
  <r>
    <n v="4"/>
    <s v="Coquimbo"/>
    <s v="Tubérculos"/>
    <s v="Papa"/>
    <n v="19"/>
    <s v="Papa"/>
    <n v="100114"/>
    <s v="Tubérculos"/>
    <n v="100114001"/>
    <s v="Papa"/>
    <n v="1633"/>
  </r>
  <r>
    <n v="5"/>
    <s v="Valparaíso"/>
    <s v="Cereales"/>
    <s v="Arroz"/>
    <n v="2"/>
    <s v="Arroz"/>
    <n v="100111"/>
    <s v="Cereales"/>
    <n v="100111001"/>
    <s v="Arroz"/>
    <n v="0"/>
  </r>
  <r>
    <n v="5"/>
    <s v="Valparaíso"/>
    <s v="Cereales"/>
    <s v="Avena"/>
    <n v="3"/>
    <s v="Avena"/>
    <n v="100111"/>
    <s v="Cereales"/>
    <n v="100111005"/>
    <s v="Avena"/>
    <n v="0"/>
  </r>
  <r>
    <n v="5"/>
    <s v="Valparaíso"/>
    <s v="Cereales"/>
    <s v="Cebada"/>
    <n v="4"/>
    <s v="Cebada"/>
    <n v="100111"/>
    <s v="Cereales"/>
    <n v="100111004"/>
    <s v="Cebada"/>
    <n v="0"/>
  </r>
  <r>
    <n v="5"/>
    <s v="Valparaíso"/>
    <s v="Cereales"/>
    <s v="Cebada"/>
    <n v="5"/>
    <s v="Cebada cervecera"/>
    <n v="100111"/>
    <s v="Cereales"/>
    <n v="100111004"/>
    <s v="Cebada"/>
    <n v="0"/>
  </r>
  <r>
    <n v="5"/>
    <s v="Valparaíso"/>
    <s v="Cereales"/>
    <s v="Cebada"/>
    <n v="6"/>
    <s v="Cebada forrajera"/>
    <n v="100111"/>
    <s v="Cereales"/>
    <n v="100111004"/>
    <s v="Cebada"/>
    <n v="0"/>
  </r>
  <r>
    <n v="5"/>
    <s v="Valparaíso"/>
    <s v="Cereales"/>
    <s v="Maíz"/>
    <n v="11"/>
    <s v="Maíz"/>
    <n v="100111"/>
    <s v="Cereales"/>
    <n v="100111003"/>
    <s v="Maíz"/>
    <n v="643"/>
  </r>
  <r>
    <n v="5"/>
    <s v="Valparaíso"/>
    <s v="Cereales"/>
    <s v="Maíz"/>
    <n v="12"/>
    <s v="Maíz consumo"/>
    <n v="100111"/>
    <s v="Cereales"/>
    <n v="100111003"/>
    <s v="Maíz"/>
    <n v="643"/>
  </r>
  <r>
    <n v="5"/>
    <s v="Valparaíso"/>
    <s v="Cereales"/>
    <s v="Maíz"/>
    <n v="13"/>
    <s v="Maíz semilla"/>
    <n v="100111"/>
    <s v="Cereales"/>
    <n v="100111003"/>
    <s v="Maíz"/>
    <n v="0"/>
  </r>
  <r>
    <n v="5"/>
    <s v="Valparaíso"/>
    <s v="Cereales"/>
    <s v="Otros cereales"/>
    <n v="16"/>
    <s v="Otros cereales"/>
    <n v="100111"/>
    <s v="Cereales"/>
    <n v="100111011"/>
    <s v="Otros cereales"/>
    <n v="0"/>
  </r>
  <r>
    <n v="5"/>
    <s v="Valparaíso"/>
    <s v="Cereales"/>
    <s v="Trigo"/>
    <n v="25"/>
    <s v="Trigo"/>
    <n v="100111"/>
    <s v="Cereales"/>
    <n v="100111002"/>
    <s v="Trigo"/>
    <n v="1682"/>
  </r>
  <r>
    <n v="5"/>
    <s v="Valparaíso"/>
    <s v="Cereales"/>
    <s v="Trigo"/>
    <n v="26"/>
    <s v="Trigo candeal"/>
    <n v="100111"/>
    <s v="Cereales"/>
    <n v="100111002"/>
    <s v="Trigo"/>
    <n v="93"/>
  </r>
  <r>
    <n v="5"/>
    <s v="Valparaíso"/>
    <s v="Cereales"/>
    <s v="Trigo"/>
    <n v="27"/>
    <s v="Trigo harinero"/>
    <n v="100111"/>
    <s v="Cereales"/>
    <n v="100111002"/>
    <s v="Trigo"/>
    <n v="1589"/>
  </r>
  <r>
    <n v="5"/>
    <s v="Valparaíso"/>
    <s v="Cereales"/>
    <s v="Triticale"/>
    <n v="28"/>
    <s v="Triticale"/>
    <n v="100111"/>
    <s v="Cereales"/>
    <n v="100111012"/>
    <s v="Triticale"/>
    <n v="0"/>
  </r>
  <r>
    <n v="5"/>
    <s v="Valparaíso"/>
    <s v="Industriales"/>
    <s v="Achicoria"/>
    <n v="1"/>
    <s v="Achicoria industrial"/>
    <n v="100112"/>
    <s v="Hortalizas"/>
    <n v="100112010"/>
    <s v="Achicoria"/>
    <n v="0"/>
  </r>
  <r>
    <n v="5"/>
    <s v="Valparaíso"/>
    <s v="Industriales"/>
    <s v="Lupino"/>
    <n v="9"/>
    <s v="Lupino"/>
    <n v="100113"/>
    <s v="Industriales"/>
    <n v="100113001"/>
    <s v="Lupino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</r>
  <r>
    <n v="5"/>
    <s v="Valparaíso"/>
    <s v="Industriales"/>
    <s v="Maravilla"/>
    <n v="14"/>
    <s v="Maravilla"/>
    <n v="100113"/>
    <s v="Industriales"/>
    <n v="100113002"/>
    <s v="Maravilla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</r>
  <r>
    <n v="5"/>
    <s v="Valparaíso"/>
    <s v="Industriales"/>
    <s v="Raps"/>
    <n v="21"/>
    <s v="Raps"/>
    <n v="100113"/>
    <s v="Industriales"/>
    <n v="100113003"/>
    <s v="Raps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</r>
  <r>
    <n v="5"/>
    <s v="Valparaíso"/>
    <s v="Industriales"/>
    <s v="Tabaco"/>
    <n v="23"/>
    <s v="Tabaco"/>
    <n v="100113"/>
    <s v="Industriales"/>
    <n v="100113005"/>
    <s v="Tabaco"/>
    <n v="0"/>
  </r>
  <r>
    <n v="5"/>
    <s v="Valparaíso"/>
    <s v="Industriales"/>
    <s v="Tomate"/>
    <n v="24"/>
    <s v="Tomate industrial"/>
    <n v="100112"/>
    <s v="Hortalizas"/>
    <n v="100112020"/>
    <s v="Tomate"/>
    <n v="0"/>
  </r>
  <r>
    <n v="5"/>
    <s v="Valparaíso"/>
    <s v="Legumbres"/>
    <s v="Garbanzos"/>
    <n v="7"/>
    <s v="Garbanzos"/>
    <n v="100110"/>
    <s v="Legumbres"/>
    <n v="100110005"/>
    <s v="Garbanzos"/>
    <n v="0"/>
  </r>
  <r>
    <n v="5"/>
    <s v="Valparaíso"/>
    <s v="Legumbres"/>
    <s v="Lentejas"/>
    <n v="8"/>
    <s v="Lentejas"/>
    <n v="100110"/>
    <s v="Legumbres"/>
    <n v="100110003"/>
    <s v="Lentejas"/>
    <n v="0"/>
  </r>
  <r>
    <n v="5"/>
    <s v="Valparaíso"/>
    <s v="Legumbres"/>
    <s v="Otras legumbres"/>
    <n v="15"/>
    <s v="Otras legumbres"/>
    <n v="100110"/>
    <s v="Legumbres"/>
    <n v="100110007"/>
    <s v="Otras Legumbres"/>
    <n v="0"/>
  </r>
  <r>
    <n v="5"/>
    <s v="Valparaíso"/>
    <s v="Legumbres"/>
    <s v="Porotos"/>
    <n v="20"/>
    <s v="Porotos"/>
    <n v="100110"/>
    <s v="Legumbres"/>
    <n v="100110002"/>
    <s v="Porotos"/>
    <n v="128"/>
  </r>
  <r>
    <n v="5"/>
    <s v="Valparaíso"/>
    <s v="Tubérculos"/>
    <s v="Papa"/>
    <n v="19"/>
    <s v="Papa"/>
    <n v="100114"/>
    <s v="Tubérculos"/>
    <n v="100114001"/>
    <s v="Papa"/>
    <n v="513"/>
  </r>
  <r>
    <n v="6"/>
    <s v="O'Higgins "/>
    <s v="Cereales"/>
    <s v="Arroz"/>
    <n v="2"/>
    <s v="Arroz"/>
    <n v="100111"/>
    <s v="Cereales"/>
    <n v="100111001"/>
    <s v="Arroz"/>
    <n v="0"/>
  </r>
  <r>
    <n v="6"/>
    <s v="O'Higgins "/>
    <s v="Cereales"/>
    <s v="Avena"/>
    <n v="3"/>
    <s v="Avena"/>
    <n v="100111"/>
    <s v="Cereales"/>
    <n v="100111005"/>
    <s v="Avena"/>
    <n v="546"/>
  </r>
  <r>
    <n v="6"/>
    <s v="O'Higgins "/>
    <s v="Cereales"/>
    <s v="Cebada"/>
    <n v="4"/>
    <s v="Cebada"/>
    <n v="100111"/>
    <s v="Cereales"/>
    <n v="100111004"/>
    <s v="Cebada"/>
    <n v="926"/>
  </r>
  <r>
    <n v="6"/>
    <s v="O'Higgins "/>
    <s v="Cereales"/>
    <s v="Cebada"/>
    <n v="5"/>
    <s v="Cebada cervecera"/>
    <n v="100111"/>
    <s v="Cereales"/>
    <n v="100111004"/>
    <s v="Cebada"/>
    <n v="0"/>
  </r>
  <r>
    <n v="6"/>
    <s v="O'Higgins "/>
    <s v="Cereales"/>
    <s v="Cebada"/>
    <n v="6"/>
    <s v="Cebada forrajera"/>
    <n v="100111"/>
    <s v="Cereales"/>
    <n v="100111004"/>
    <s v="Cebada"/>
    <n v="926"/>
  </r>
  <r>
    <n v="6"/>
    <s v="O'Higgins "/>
    <s v="Cereales"/>
    <s v="Maíz"/>
    <n v="11"/>
    <s v="Maíz"/>
    <n v="100111"/>
    <s v="Cereales"/>
    <n v="100111003"/>
    <s v="Maíz"/>
    <n v="22482"/>
  </r>
  <r>
    <n v="6"/>
    <s v="O'Higgins "/>
    <s v="Cereales"/>
    <s v="Maíz"/>
    <n v="12"/>
    <s v="Maíz consumo"/>
    <n v="100111"/>
    <s v="Cereales"/>
    <n v="100111003"/>
    <s v="Maíz"/>
    <n v="19962"/>
  </r>
  <r>
    <n v="6"/>
    <s v="O'Higgins "/>
    <s v="Cereales"/>
    <s v="Maíz"/>
    <n v="13"/>
    <s v="Maíz semilla"/>
    <n v="100111"/>
    <s v="Cereales"/>
    <n v="100111003"/>
    <s v="Maíz"/>
    <n v="2520"/>
  </r>
  <r>
    <n v="6"/>
    <s v="O'Higgins "/>
    <s v="Cereales"/>
    <s v="Otros cereales"/>
    <n v="16"/>
    <s v="Otros cereales"/>
    <n v="100111"/>
    <s v="Cereales"/>
    <n v="100111011"/>
    <s v="Otros cereales"/>
    <n v="37"/>
  </r>
  <r>
    <n v="6"/>
    <s v="O'Higgins "/>
    <s v="Cereales"/>
    <s v="Trigo"/>
    <n v="25"/>
    <s v="Trigo"/>
    <n v="100111"/>
    <s v="Cereales"/>
    <n v="100111002"/>
    <s v="Trigo"/>
    <n v="8794"/>
  </r>
  <r>
    <n v="6"/>
    <s v="O'Higgins "/>
    <s v="Cereales"/>
    <s v="Trigo"/>
    <n v="26"/>
    <s v="Trigo candeal"/>
    <n v="100111"/>
    <s v="Cereales"/>
    <n v="100111002"/>
    <s v="Trigo"/>
    <n v="3992"/>
  </r>
  <r>
    <n v="6"/>
    <s v="O'Higgins "/>
    <s v="Cereales"/>
    <s v="Trigo"/>
    <n v="27"/>
    <s v="Trigo harinero"/>
    <n v="100111"/>
    <s v="Cereales"/>
    <n v="100111002"/>
    <s v="Trigo"/>
    <n v="4802"/>
  </r>
  <r>
    <n v="6"/>
    <s v="O'Higgins "/>
    <s v="Cereales"/>
    <s v="Triticale"/>
    <n v="28"/>
    <s v="Triticale"/>
    <n v="100111"/>
    <s v="Cereales"/>
    <n v="100111012"/>
    <s v="Triticale"/>
    <n v="0"/>
  </r>
  <r>
    <n v="6"/>
    <s v="O'Higgins "/>
    <s v="Industriales"/>
    <s v="Achicoria"/>
    <n v="1"/>
    <s v="Achicoria industrial"/>
    <n v="100112"/>
    <s v="Hortalizas"/>
    <n v="100112010"/>
    <s v="Achicoria"/>
    <n v="0"/>
  </r>
  <r>
    <n v="6"/>
    <s v="O'Higgins "/>
    <s v="Industriales"/>
    <s v="Lupino"/>
    <n v="9"/>
    <s v="Lupino"/>
    <n v="100113"/>
    <s v="Industriales"/>
    <n v="100113001"/>
    <s v="Lupino"/>
    <n v="0"/>
  </r>
  <r>
    <n v="6"/>
    <s v="O'Higgins "/>
    <s v="Industriales"/>
    <s v="Lupino"/>
    <n v="10"/>
    <s v="Lupino amargo (grano seco)"/>
    <n v="100113"/>
    <s v="Industriales"/>
    <n v="100113001"/>
    <s v="Lupino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</r>
  <r>
    <n v="6"/>
    <s v="O'Higgins "/>
    <s v="Industriales"/>
    <s v="Maravilla"/>
    <n v="14"/>
    <s v="Maravilla"/>
    <n v="100113"/>
    <s v="Industriales"/>
    <n v="100113002"/>
    <s v="Maravilla"/>
    <n v="757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</r>
  <r>
    <n v="6"/>
    <s v="O'Higgins "/>
    <s v="Industriales"/>
    <s v="Raps"/>
    <n v="21"/>
    <s v="Raps"/>
    <n v="100113"/>
    <s v="Industriales"/>
    <n v="100113003"/>
    <s v="Raps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</r>
  <r>
    <n v="6"/>
    <s v="O'Higgins "/>
    <s v="Industriales"/>
    <s v="Tabaco"/>
    <n v="23"/>
    <s v="Tabaco"/>
    <n v="100113"/>
    <s v="Industriales"/>
    <n v="100113005"/>
    <s v="Tabaco"/>
    <n v="1080"/>
  </r>
  <r>
    <n v="6"/>
    <s v="O'Higgins "/>
    <s v="Industriales"/>
    <s v="Tomate"/>
    <n v="24"/>
    <s v="Tomate industrial"/>
    <n v="100112"/>
    <s v="Hortalizas"/>
    <n v="100112020"/>
    <s v="Tomate"/>
    <n v="2588"/>
  </r>
  <r>
    <n v="6"/>
    <s v="O'Higgins "/>
    <s v="Legumbres"/>
    <s v="Garbanzos"/>
    <n v="7"/>
    <s v="Garbanzos"/>
    <n v="100110"/>
    <s v="Legumbres"/>
    <n v="100110005"/>
    <s v="Garbanzos"/>
    <n v="46"/>
  </r>
  <r>
    <n v="6"/>
    <s v="O'Higgins "/>
    <s v="Legumbres"/>
    <s v="Lentejas"/>
    <n v="8"/>
    <s v="Lentejas"/>
    <n v="100110"/>
    <s v="Legumbres"/>
    <n v="100110003"/>
    <s v="Lentejas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</r>
  <r>
    <n v="6"/>
    <s v="O'Higgins "/>
    <s v="Legumbres"/>
    <s v="Porotos"/>
    <n v="20"/>
    <s v="Porotos"/>
    <n v="100110"/>
    <s v="Legumbres"/>
    <n v="100110002"/>
    <s v="Porotos"/>
    <n v="583"/>
  </r>
  <r>
    <n v="6"/>
    <s v="O'Higgins "/>
    <s v="Tubérculos"/>
    <s v="Papa"/>
    <n v="19"/>
    <s v="Papa"/>
    <n v="100114"/>
    <s v="Tubérculos"/>
    <n v="100114001"/>
    <s v="Papa"/>
    <n v="826"/>
  </r>
  <r>
    <n v="7"/>
    <s v="Maule"/>
    <s v="Cereales"/>
    <s v="Arroz"/>
    <n v="2"/>
    <s v="Arroz"/>
    <n v="100111"/>
    <s v="Cereales"/>
    <n v="100111001"/>
    <s v="Arroz"/>
    <n v="20185"/>
  </r>
  <r>
    <n v="7"/>
    <s v="Maule"/>
    <s v="Cereales"/>
    <s v="Avena"/>
    <n v="3"/>
    <s v="Avena"/>
    <n v="100111"/>
    <s v="Cereales"/>
    <n v="100111005"/>
    <s v="Avena"/>
    <n v="2985"/>
  </r>
  <r>
    <n v="7"/>
    <s v="Maule"/>
    <s v="Cereales"/>
    <s v="Cebada"/>
    <n v="4"/>
    <s v="Cebada"/>
    <n v="100111"/>
    <s v="Cereales"/>
    <n v="100111004"/>
    <s v="Cebada"/>
    <n v="3415"/>
  </r>
  <r>
    <n v="7"/>
    <s v="Maule"/>
    <s v="Cereales"/>
    <s v="Cebada"/>
    <n v="5"/>
    <s v="Cebada cervecera"/>
    <n v="100111"/>
    <s v="Cereales"/>
    <n v="100111004"/>
    <s v="Cebada"/>
    <n v="3151"/>
  </r>
  <r>
    <n v="7"/>
    <s v="Maule"/>
    <s v="Cereales"/>
    <s v="Cebada"/>
    <n v="6"/>
    <s v="Cebada forrajera"/>
    <n v="100111"/>
    <s v="Cereales"/>
    <n v="100111004"/>
    <s v="Cebada"/>
    <n v="264"/>
  </r>
  <r>
    <n v="7"/>
    <s v="Maule"/>
    <s v="Cereales"/>
    <s v="Maíz"/>
    <n v="11"/>
    <s v="Maíz"/>
    <n v="100111"/>
    <s v="Cereales"/>
    <n v="100111003"/>
    <s v="Maíz"/>
    <n v="20660"/>
  </r>
  <r>
    <n v="7"/>
    <s v="Maule"/>
    <s v="Cereales"/>
    <s v="Maíz"/>
    <n v="12"/>
    <s v="Maíz consumo"/>
    <n v="100111"/>
    <s v="Cereales"/>
    <n v="100111003"/>
    <s v="Maíz"/>
    <n v="15580"/>
  </r>
  <r>
    <n v="7"/>
    <s v="Maule"/>
    <s v="Cereales"/>
    <s v="Maíz"/>
    <n v="13"/>
    <s v="Maíz semilla"/>
    <n v="100111"/>
    <s v="Cereales"/>
    <n v="100111003"/>
    <s v="Maíz"/>
    <n v="5080"/>
  </r>
  <r>
    <n v="7"/>
    <s v="Maule"/>
    <s v="Cereales"/>
    <s v="Otros cereales"/>
    <n v="16"/>
    <s v="Otros cereales"/>
    <n v="100111"/>
    <s v="Cereales"/>
    <n v="100111011"/>
    <s v="Otros cereales"/>
    <n v="0"/>
  </r>
  <r>
    <n v="7"/>
    <s v="Maule"/>
    <s v="Cereales"/>
    <s v="Trigo"/>
    <n v="25"/>
    <s v="Trigo"/>
    <n v="100111"/>
    <s v="Cereales"/>
    <n v="100111002"/>
    <s v="Trigo"/>
    <n v="22740"/>
  </r>
  <r>
    <n v="7"/>
    <s v="Maule"/>
    <s v="Cereales"/>
    <s v="Trigo"/>
    <n v="26"/>
    <s v="Trigo candeal"/>
    <n v="100111"/>
    <s v="Cereales"/>
    <n v="100111002"/>
    <s v="Trigo"/>
    <n v="4500"/>
  </r>
  <r>
    <n v="7"/>
    <s v="Maule"/>
    <s v="Cereales"/>
    <s v="Trigo"/>
    <n v="27"/>
    <s v="Trigo harinero"/>
    <n v="100111"/>
    <s v="Cereales"/>
    <n v="100111002"/>
    <s v="Trigo"/>
    <n v="18240"/>
  </r>
  <r>
    <n v="7"/>
    <s v="Maule"/>
    <s v="Cereales"/>
    <s v="Triticale"/>
    <n v="28"/>
    <s v="Triticale"/>
    <n v="100111"/>
    <s v="Cereales"/>
    <n v="100111012"/>
    <s v="Triticale"/>
    <n v="0"/>
  </r>
  <r>
    <n v="7"/>
    <s v="Maule"/>
    <s v="Industriales"/>
    <s v="Achicoria"/>
    <n v="1"/>
    <s v="Achicoria industrial"/>
    <n v="100112"/>
    <s v="Hortalizas"/>
    <n v="100112010"/>
    <s v="Achicoria"/>
    <n v="163"/>
  </r>
  <r>
    <n v="7"/>
    <s v="Maule"/>
    <s v="Industriales"/>
    <s v="Lupino"/>
    <n v="9"/>
    <s v="Lupino"/>
    <n v="100113"/>
    <s v="Industriales"/>
    <n v="100113001"/>
    <s v="Lupino"/>
    <n v="0"/>
  </r>
  <r>
    <n v="7"/>
    <s v="Maule"/>
    <s v="Industriales"/>
    <s v="Lupino"/>
    <n v="10"/>
    <s v="Lupino amargo (grano seco)"/>
    <n v="100113"/>
    <s v="Industriales"/>
    <n v="100113001"/>
    <s v="Lupino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</r>
  <r>
    <n v="7"/>
    <s v="Maule"/>
    <s v="Industriales"/>
    <s v="Maravilla"/>
    <n v="14"/>
    <s v="Maravilla"/>
    <n v="100113"/>
    <s v="Industriales"/>
    <n v="100113002"/>
    <s v="Maravilla"/>
    <n v="1361"/>
  </r>
  <r>
    <n v="7"/>
    <s v="Maule"/>
    <s v="Industriales"/>
    <s v="Otros industriales"/>
    <n v="17"/>
    <s v="Otros industriales"/>
    <n v="100113"/>
    <s v="Industriales"/>
    <n v="100113006"/>
    <s v="Otras industriales"/>
    <n v="595"/>
  </r>
  <r>
    <n v="7"/>
    <s v="Maule"/>
    <s v="Industriales"/>
    <s v="Raps"/>
    <n v="21"/>
    <s v="Raps"/>
    <n v="100113"/>
    <s v="Industriales"/>
    <n v="100113003"/>
    <s v="Raps"/>
    <n v="71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</r>
  <r>
    <n v="7"/>
    <s v="Maule"/>
    <s v="Industriales"/>
    <s v="Tabaco"/>
    <n v="23"/>
    <s v="Tabaco"/>
    <n v="100113"/>
    <s v="Industriales"/>
    <n v="100113005"/>
    <s v="Tabaco"/>
    <n v="642"/>
  </r>
  <r>
    <n v="7"/>
    <s v="Maule"/>
    <s v="Industriales"/>
    <s v="Tomate"/>
    <n v="24"/>
    <s v="Tomate industrial"/>
    <n v="100112"/>
    <s v="Hortalizas"/>
    <n v="100112020"/>
    <s v="Tomate"/>
    <n v="2715"/>
  </r>
  <r>
    <n v="7"/>
    <s v="Maule"/>
    <s v="Legumbres"/>
    <s v="Garbanzos"/>
    <n v="7"/>
    <s v="Garbanzos"/>
    <n v="100110"/>
    <s v="Legumbres"/>
    <n v="100110005"/>
    <s v="Garbanzos"/>
    <n v="80"/>
  </r>
  <r>
    <n v="7"/>
    <s v="Maule"/>
    <s v="Legumbres"/>
    <s v="Lentejas"/>
    <n v="8"/>
    <s v="Lentejas"/>
    <n v="100110"/>
    <s v="Legumbres"/>
    <n v="100110003"/>
    <s v="Lentejas"/>
    <n v="279"/>
  </r>
  <r>
    <n v="7"/>
    <s v="Maule"/>
    <s v="Legumbres"/>
    <s v="Otras legumbres"/>
    <n v="15"/>
    <s v="Otras legumbres"/>
    <n v="100110"/>
    <s v="Legumbres"/>
    <n v="100110007"/>
    <s v="Otras Legumbres"/>
    <n v="241"/>
  </r>
  <r>
    <n v="7"/>
    <s v="Maule"/>
    <s v="Legumbres"/>
    <s v="Porotos"/>
    <n v="20"/>
    <s v="Porotos"/>
    <n v="100110"/>
    <s v="Legumbres"/>
    <n v="100110002"/>
    <s v="Porotos"/>
    <n v="2419"/>
  </r>
  <r>
    <n v="7"/>
    <s v="Maule"/>
    <s v="Tubérculos"/>
    <s v="Papa"/>
    <n v="19"/>
    <s v="Papa"/>
    <n v="100114"/>
    <s v="Tubérculos"/>
    <n v="100114001"/>
    <s v="Papa"/>
    <n v="5389"/>
  </r>
  <r>
    <n v="8"/>
    <s v="Biobío "/>
    <s v="Cereales"/>
    <s v="Arroz"/>
    <n v="2"/>
    <s v="Arroz"/>
    <n v="100111"/>
    <s v="Cereales"/>
    <n v="100111001"/>
    <s v="Arroz"/>
    <n v="0"/>
  </r>
  <r>
    <n v="8"/>
    <s v="Biobío "/>
    <s v="Cereales"/>
    <s v="Avena"/>
    <n v="3"/>
    <s v="Avena"/>
    <n v="100111"/>
    <s v="Cereales"/>
    <n v="100111005"/>
    <s v="Avena"/>
    <n v="10069"/>
  </r>
  <r>
    <n v="8"/>
    <s v="Biobío "/>
    <s v="Cereales"/>
    <s v="Cebada"/>
    <n v="4"/>
    <s v="Cebada"/>
    <n v="100111"/>
    <s v="Cereales"/>
    <n v="100111004"/>
    <s v="Cebada"/>
    <n v="4098"/>
  </r>
  <r>
    <n v="8"/>
    <s v="Biobío "/>
    <s v="Cereales"/>
    <s v="Cebada"/>
    <n v="5"/>
    <s v="Cebada cervecera"/>
    <n v="100111"/>
    <s v="Cereales"/>
    <n v="100111004"/>
    <s v="Cebada"/>
    <n v="3446"/>
  </r>
  <r>
    <n v="8"/>
    <s v="Biobío "/>
    <s v="Cereales"/>
    <s v="Cebada"/>
    <n v="6"/>
    <s v="Cebada forrajera"/>
    <n v="100111"/>
    <s v="Cereales"/>
    <n v="100111004"/>
    <s v="Cebada"/>
    <n v="652"/>
  </r>
  <r>
    <n v="8"/>
    <s v="Biobío "/>
    <s v="Cereales"/>
    <s v="Maíz"/>
    <n v="11"/>
    <s v="Maíz"/>
    <n v="100111"/>
    <s v="Cereales"/>
    <n v="100111003"/>
    <s v="Maíz"/>
    <n v="8793"/>
  </r>
  <r>
    <n v="8"/>
    <s v="Biobío "/>
    <s v="Cereales"/>
    <s v="Maíz"/>
    <n v="12"/>
    <s v="Maíz consumo"/>
    <n v="100111"/>
    <s v="Cereales"/>
    <n v="100111003"/>
    <s v="Maíz"/>
    <n v="8288"/>
  </r>
  <r>
    <n v="8"/>
    <s v="Biobío "/>
    <s v="Cereales"/>
    <s v="Maíz"/>
    <n v="13"/>
    <s v="Maíz semilla"/>
    <n v="100111"/>
    <s v="Cereales"/>
    <n v="100111003"/>
    <s v="Maíz"/>
    <n v="505"/>
  </r>
  <r>
    <n v="8"/>
    <s v="Biobío "/>
    <s v="Cereales"/>
    <s v="Otros cereales"/>
    <n v="16"/>
    <s v="Otros cereales"/>
    <n v="100111"/>
    <s v="Cereales"/>
    <n v="100111011"/>
    <s v="Otros cereales"/>
    <n v="0"/>
  </r>
  <r>
    <n v="8"/>
    <s v="Biobío "/>
    <s v="Cereales"/>
    <s v="Trigo"/>
    <n v="25"/>
    <s v="Trigo"/>
    <n v="100111"/>
    <s v="Cereales"/>
    <n v="100111002"/>
    <s v="Trigo"/>
    <n v="27745"/>
  </r>
  <r>
    <n v="8"/>
    <s v="Biobío "/>
    <s v="Cereales"/>
    <s v="Trigo"/>
    <n v="26"/>
    <s v="Trigo candeal"/>
    <n v="100111"/>
    <s v="Cereales"/>
    <n v="100111002"/>
    <s v="Trigo"/>
    <n v="5527"/>
  </r>
  <r>
    <n v="8"/>
    <s v="Biobío "/>
    <s v="Cereales"/>
    <s v="Trigo"/>
    <n v="27"/>
    <s v="Trigo harinero"/>
    <n v="100111"/>
    <s v="Cereales"/>
    <n v="100111002"/>
    <s v="Trigo"/>
    <n v="22218"/>
  </r>
  <r>
    <n v="8"/>
    <s v="Biobío "/>
    <s v="Cereales"/>
    <s v="Triticale"/>
    <n v="28"/>
    <s v="Triticale"/>
    <n v="100111"/>
    <s v="Cereales"/>
    <n v="100111012"/>
    <s v="Triticale"/>
    <n v="1157"/>
  </r>
  <r>
    <n v="8"/>
    <s v="Biobío "/>
    <s v="Industriales"/>
    <s v="Achicoria"/>
    <n v="1"/>
    <s v="Achicoria industrial"/>
    <n v="100112"/>
    <s v="Hortalizas"/>
    <n v="100112010"/>
    <s v="Achicoria"/>
    <n v="2114"/>
  </r>
  <r>
    <n v="8"/>
    <s v="Biobío "/>
    <s v="Industriales"/>
    <s v="Lupino"/>
    <n v="9"/>
    <s v="Lupino"/>
    <n v="100113"/>
    <s v="Industriales"/>
    <n v="100113001"/>
    <s v="Lupino"/>
    <n v="714"/>
  </r>
  <r>
    <n v="8"/>
    <s v="Biobío "/>
    <s v="Industriales"/>
    <s v="Lupino"/>
    <n v="10"/>
    <s v="Lupino amargo (grano seco)"/>
    <n v="100113"/>
    <s v="Industriales"/>
    <n v="100113001"/>
    <s v="Lupino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</r>
  <r>
    <n v="8"/>
    <s v="Biobío "/>
    <s v="Industriales"/>
    <s v="Maravilla"/>
    <n v="14"/>
    <s v="Maravilla"/>
    <n v="100113"/>
    <s v="Industriales"/>
    <n v="100113002"/>
    <s v="Maravilla"/>
    <n v="73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</r>
  <r>
    <n v="8"/>
    <s v="Biobío "/>
    <s v="Industriales"/>
    <s v="Raps"/>
    <n v="21"/>
    <s v="Raps"/>
    <n v="100113"/>
    <s v="Industriales"/>
    <n v="100113003"/>
    <s v="Raps"/>
    <n v="3782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</r>
  <r>
    <n v="8"/>
    <s v="Biobío "/>
    <s v="Industriales"/>
    <s v="Tabaco"/>
    <n v="23"/>
    <s v="Tabaco"/>
    <n v="100113"/>
    <s v="Industriales"/>
    <n v="100113005"/>
    <s v="Tabaco"/>
    <n v="72"/>
  </r>
  <r>
    <n v="8"/>
    <s v="Biobío "/>
    <s v="Industriales"/>
    <s v="Tomate"/>
    <n v="24"/>
    <s v="Tomate industrial"/>
    <n v="100112"/>
    <s v="Hortalizas"/>
    <n v="100112020"/>
    <s v="Tomate"/>
    <n v="44"/>
  </r>
  <r>
    <n v="8"/>
    <s v="Biobío "/>
    <s v="Legumbres"/>
    <s v="Garbanzos"/>
    <n v="7"/>
    <s v="Garbanzos"/>
    <n v="100110"/>
    <s v="Legumbres"/>
    <n v="100110005"/>
    <s v="Garbanzos"/>
    <n v="82"/>
  </r>
  <r>
    <n v="8"/>
    <s v="Biobío "/>
    <s v="Legumbres"/>
    <s v="Lentejas"/>
    <n v="8"/>
    <s v="Lentejas"/>
    <n v="100110"/>
    <s v="Legumbres"/>
    <n v="100110003"/>
    <s v="Lentejas"/>
    <n v="256"/>
  </r>
  <r>
    <n v="8"/>
    <s v="Biobío "/>
    <s v="Legumbres"/>
    <s v="Otras legumbres"/>
    <n v="15"/>
    <s v="Otras legumbres"/>
    <n v="100110"/>
    <s v="Legumbres"/>
    <n v="100110007"/>
    <s v="Otras Legumbres"/>
    <n v="29"/>
  </r>
  <r>
    <n v="8"/>
    <s v="Biobío "/>
    <s v="Legumbres"/>
    <s v="Porotos"/>
    <n v="20"/>
    <s v="Porotos"/>
    <n v="100110"/>
    <s v="Legumbres"/>
    <n v="100110002"/>
    <s v="Porotos"/>
    <n v="1684"/>
  </r>
  <r>
    <n v="8"/>
    <s v="Biobío "/>
    <s v="Tubérculos"/>
    <s v="Papa"/>
    <n v="19"/>
    <s v="Papa"/>
    <n v="100114"/>
    <s v="Tubérculos"/>
    <n v="100114001"/>
    <s v="Papa"/>
    <n v="4463"/>
  </r>
  <r>
    <n v="9"/>
    <s v="Araucanía"/>
    <s v="Cereales"/>
    <s v="Arroz"/>
    <n v="2"/>
    <s v="Arroz"/>
    <n v="100111"/>
    <s v="Cereales"/>
    <n v="100111001"/>
    <s v="Arroz"/>
    <n v="0"/>
  </r>
  <r>
    <n v="9"/>
    <s v="Araucanía"/>
    <s v="Cereales"/>
    <s v="Avena"/>
    <n v="3"/>
    <s v="Avena"/>
    <n v="100111"/>
    <s v="Cereales"/>
    <n v="100111005"/>
    <s v="Avena"/>
    <n v="51037"/>
  </r>
  <r>
    <n v="9"/>
    <s v="Araucanía"/>
    <s v="Cereales"/>
    <s v="Cebada"/>
    <n v="4"/>
    <s v="Cebada"/>
    <n v="100111"/>
    <s v="Cereales"/>
    <n v="100111004"/>
    <s v="Cebada"/>
    <n v="11417"/>
  </r>
  <r>
    <n v="9"/>
    <s v="Araucanía"/>
    <s v="Cereales"/>
    <s v="Cebada"/>
    <n v="5"/>
    <s v="Cebada cervecera"/>
    <n v="100111"/>
    <s v="Cereales"/>
    <n v="100111004"/>
    <s v="Cebada"/>
    <n v="8547"/>
  </r>
  <r>
    <n v="9"/>
    <s v="Araucanía"/>
    <s v="Cereales"/>
    <s v="Cebada"/>
    <n v="6"/>
    <s v="Cebada forrajera"/>
    <n v="100111"/>
    <s v="Cereales"/>
    <n v="100111004"/>
    <s v="Cebada"/>
    <n v="2870"/>
  </r>
  <r>
    <n v="9"/>
    <s v="Araucanía"/>
    <s v="Cereales"/>
    <s v="Maíz"/>
    <n v="11"/>
    <s v="Maíz"/>
    <n v="100111"/>
    <s v="Cereales"/>
    <n v="100111003"/>
    <s v="Maíz"/>
    <n v="109"/>
  </r>
  <r>
    <n v="9"/>
    <s v="Araucanía"/>
    <s v="Cereales"/>
    <s v="Maíz"/>
    <n v="12"/>
    <s v="Maíz consumo"/>
    <n v="100111"/>
    <s v="Cereales"/>
    <n v="100111003"/>
    <s v="Maíz"/>
    <n v="109"/>
  </r>
  <r>
    <n v="9"/>
    <s v="Araucanía"/>
    <s v="Cereales"/>
    <s v="Maíz"/>
    <n v="13"/>
    <s v="Maíz semilla"/>
    <n v="100111"/>
    <s v="Cereales"/>
    <n v="100111003"/>
    <s v="Maíz"/>
    <n v="0"/>
  </r>
  <r>
    <n v="9"/>
    <s v="Araucanía"/>
    <s v="Cereales"/>
    <s v="Otros cereales"/>
    <n v="16"/>
    <s v="Otros cereales"/>
    <n v="100111"/>
    <s v="Cereales"/>
    <n v="100111011"/>
    <s v="Otros cereales"/>
    <n v="537"/>
  </r>
  <r>
    <n v="9"/>
    <s v="Araucanía"/>
    <s v="Cereales"/>
    <s v="Trigo"/>
    <n v="25"/>
    <s v="Trigo"/>
    <n v="100111"/>
    <s v="Cereales"/>
    <n v="100111002"/>
    <s v="Trigo"/>
    <n v="82895"/>
  </r>
  <r>
    <n v="9"/>
    <s v="Araucanía"/>
    <s v="Cereales"/>
    <s v="Trigo"/>
    <n v="26"/>
    <s v="Trigo candeal"/>
    <n v="100111"/>
    <s v="Cereales"/>
    <n v="100111002"/>
    <s v="Trigo"/>
    <n v="562"/>
  </r>
  <r>
    <n v="9"/>
    <s v="Araucanía"/>
    <s v="Cereales"/>
    <s v="Trigo"/>
    <n v="27"/>
    <s v="Trigo harinero"/>
    <n v="100111"/>
    <s v="Cereales"/>
    <n v="100111002"/>
    <s v="Trigo"/>
    <n v="82333"/>
  </r>
  <r>
    <n v="9"/>
    <s v="Araucanía"/>
    <s v="Cereales"/>
    <s v="Triticale"/>
    <n v="28"/>
    <s v="Triticale"/>
    <n v="100111"/>
    <s v="Cereales"/>
    <n v="100111012"/>
    <s v="Triticale"/>
    <n v="14850"/>
  </r>
  <r>
    <n v="9"/>
    <s v="Araucanía"/>
    <s v="Industriales"/>
    <s v="Achicoria"/>
    <n v="1"/>
    <s v="Achicoria industrial"/>
    <n v="100112"/>
    <s v="Hortalizas"/>
    <n v="100112010"/>
    <s v="Achicoria"/>
    <n v="0"/>
  </r>
  <r>
    <n v="9"/>
    <s v="Araucanía"/>
    <s v="Industriales"/>
    <s v="Lupino"/>
    <n v="9"/>
    <s v="Lupino"/>
    <n v="100113"/>
    <s v="Industriales"/>
    <n v="100113001"/>
    <s v="Lupino"/>
    <n v="12090"/>
  </r>
  <r>
    <n v="9"/>
    <s v="Araucanía"/>
    <s v="Industriales"/>
    <s v="Lupino"/>
    <n v="10"/>
    <s v="Lupino amargo (grano seco)"/>
    <n v="100113"/>
    <s v="Industriales"/>
    <n v="100113001"/>
    <s v="Lupino"/>
    <n v="5304"/>
  </r>
  <r>
    <n v="9"/>
    <s v="Araucanía"/>
    <s v="Industriales"/>
    <s v="Lupino"/>
    <n v="18"/>
    <s v="Otros lupinos (australiano y dulce)"/>
    <n v="100113"/>
    <s v="Industriales"/>
    <n v="100113001"/>
    <s v="Lupino"/>
    <n v="6786"/>
  </r>
  <r>
    <n v="9"/>
    <s v="Araucanía"/>
    <s v="Industriales"/>
    <s v="Maravilla"/>
    <n v="14"/>
    <s v="Maravilla"/>
    <n v="100113"/>
    <s v="Industriales"/>
    <n v="100113002"/>
    <s v="Maravilla"/>
    <n v="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</r>
  <r>
    <n v="9"/>
    <s v="Araucanía"/>
    <s v="Industriales"/>
    <s v="Raps"/>
    <n v="21"/>
    <s v="Raps"/>
    <n v="100113"/>
    <s v="Industriales"/>
    <n v="100113003"/>
    <s v="Raps"/>
    <n v="24408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</r>
  <r>
    <n v="9"/>
    <s v="Araucanía"/>
    <s v="Industriales"/>
    <s v="Tabaco"/>
    <n v="23"/>
    <s v="Tabaco"/>
    <n v="100113"/>
    <s v="Industriales"/>
    <n v="100113005"/>
    <s v="Tabaco"/>
    <n v="0"/>
  </r>
  <r>
    <n v="9"/>
    <s v="Araucanía"/>
    <s v="Industriales"/>
    <s v="Tomate"/>
    <n v="24"/>
    <s v="Tomate industrial"/>
    <n v="100112"/>
    <s v="Hortalizas"/>
    <n v="100112020"/>
    <s v="Tomate"/>
    <n v="0"/>
  </r>
  <r>
    <n v="9"/>
    <s v="Araucanía"/>
    <s v="Legumbres"/>
    <s v="Garbanzos"/>
    <n v="7"/>
    <s v="Garbanzos"/>
    <n v="100110"/>
    <s v="Legumbres"/>
    <n v="100110005"/>
    <s v="Garbanzos"/>
    <n v="0"/>
  </r>
  <r>
    <n v="9"/>
    <s v="Araucanía"/>
    <s v="Legumbres"/>
    <s v="Lentejas"/>
    <n v="8"/>
    <s v="Lentejas"/>
    <n v="100110"/>
    <s v="Legumbres"/>
    <n v="100110003"/>
    <s v="Lentejas"/>
    <n v="176"/>
  </r>
  <r>
    <n v="9"/>
    <s v="Araucanía"/>
    <s v="Legumbres"/>
    <s v="Otras legumbres"/>
    <n v="15"/>
    <s v="Otras legumbres"/>
    <n v="100110"/>
    <s v="Legumbres"/>
    <n v="100110007"/>
    <s v="Otras Legumbres"/>
    <n v="437"/>
  </r>
  <r>
    <n v="9"/>
    <s v="Araucanía"/>
    <s v="Legumbres"/>
    <s v="Porotos"/>
    <n v="20"/>
    <s v="Porotos"/>
    <n v="100110"/>
    <s v="Legumbres"/>
    <n v="100110002"/>
    <s v="Porotos"/>
    <n v="939"/>
  </r>
  <r>
    <n v="9"/>
    <s v="Araucanía"/>
    <s v="Tubérculos"/>
    <s v="Papa"/>
    <n v="19"/>
    <s v="Papa"/>
    <n v="100114"/>
    <s v="Tubérculos"/>
    <n v="100114001"/>
    <s v="Papa"/>
    <n v="11578"/>
  </r>
  <r>
    <n v="10"/>
    <s v="Los Lagos"/>
    <s v="Cereales"/>
    <s v="Arroz"/>
    <n v="2"/>
    <s v="Arroz"/>
    <n v="100111"/>
    <s v="Cereales"/>
    <n v="100111001"/>
    <s v="Arroz"/>
    <n v="0"/>
  </r>
  <r>
    <n v="10"/>
    <s v="Los Lagos"/>
    <s v="Cereales"/>
    <s v="Avena"/>
    <n v="3"/>
    <s v="Avena"/>
    <n v="100111"/>
    <s v="Cereales"/>
    <n v="100111005"/>
    <s v="Avena"/>
    <n v="6165"/>
  </r>
  <r>
    <n v="10"/>
    <s v="Los Lagos"/>
    <s v="Cereales"/>
    <s v="Cebada"/>
    <n v="4"/>
    <s v="Cebada"/>
    <n v="100111"/>
    <s v="Cereales"/>
    <n v="100111004"/>
    <s v="Cebada"/>
    <n v="4150"/>
  </r>
  <r>
    <n v="10"/>
    <s v="Los Lagos"/>
    <s v="Cereales"/>
    <s v="Cebada"/>
    <n v="5"/>
    <s v="Cebada cervecera"/>
    <n v="100111"/>
    <s v="Cereales"/>
    <n v="100111004"/>
    <s v="Cebada"/>
    <n v="3454"/>
  </r>
  <r>
    <n v="10"/>
    <s v="Los Lagos"/>
    <s v="Cereales"/>
    <s v="Cebada"/>
    <n v="6"/>
    <s v="Cebada forrajera"/>
    <n v="100111"/>
    <s v="Cereales"/>
    <n v="100111004"/>
    <s v="Cebada"/>
    <n v="696"/>
  </r>
  <r>
    <n v="10"/>
    <s v="Los Lagos"/>
    <s v="Cereales"/>
    <s v="Maíz"/>
    <n v="11"/>
    <s v="Maíz"/>
    <n v="100111"/>
    <s v="Cereales"/>
    <n v="100111003"/>
    <s v="Maíz"/>
    <n v="0"/>
  </r>
  <r>
    <n v="10"/>
    <s v="Los Lagos"/>
    <s v="Cereales"/>
    <s v="Maíz"/>
    <n v="12"/>
    <s v="Maíz consumo"/>
    <n v="100111"/>
    <s v="Cereales"/>
    <n v="100111003"/>
    <s v="Maíz"/>
    <n v="0"/>
  </r>
  <r>
    <n v="10"/>
    <s v="Los Lagos"/>
    <s v="Cereales"/>
    <s v="Maíz"/>
    <n v="13"/>
    <s v="Maíz semilla"/>
    <n v="100111"/>
    <s v="Cereales"/>
    <n v="100111003"/>
    <s v="Maíz"/>
    <n v="0"/>
  </r>
  <r>
    <n v="10"/>
    <s v="Los Lagos"/>
    <s v="Cereales"/>
    <s v="Otros cereales"/>
    <n v="16"/>
    <s v="Otros cereales"/>
    <n v="100111"/>
    <s v="Cereales"/>
    <n v="100111011"/>
    <s v="Otros cereales"/>
    <n v="0"/>
  </r>
  <r>
    <n v="10"/>
    <s v="Los Lagos"/>
    <s v="Cereales"/>
    <s v="Trigo"/>
    <n v="25"/>
    <s v="Trigo"/>
    <n v="100111"/>
    <s v="Cereales"/>
    <n v="100111002"/>
    <s v="Trigo"/>
    <n v="10720"/>
  </r>
  <r>
    <n v="10"/>
    <s v="Los Lagos"/>
    <s v="Cereales"/>
    <s v="Trigo"/>
    <n v="26"/>
    <s v="Trigo candeal"/>
    <n v="100111"/>
    <s v="Cereales"/>
    <n v="100111002"/>
    <s v="Trigo"/>
    <n v="0"/>
  </r>
  <r>
    <n v="10"/>
    <s v="Los Lagos"/>
    <s v="Cereales"/>
    <s v="Trigo"/>
    <n v="27"/>
    <s v="Trigo harinero"/>
    <n v="100111"/>
    <s v="Cereales"/>
    <n v="100111002"/>
    <s v="Trigo"/>
    <n v="10720"/>
  </r>
  <r>
    <n v="10"/>
    <s v="Los Lagos"/>
    <s v="Cereales"/>
    <s v="Triticale"/>
    <n v="28"/>
    <s v="Triticale"/>
    <n v="100111"/>
    <s v="Cereales"/>
    <n v="100111012"/>
    <s v="Triticale"/>
    <n v="743"/>
  </r>
  <r>
    <n v="10"/>
    <s v="Los Lagos"/>
    <s v="Industriales"/>
    <s v="Achicoria"/>
    <n v="1"/>
    <s v="Achicoria industrial"/>
    <n v="100112"/>
    <s v="Hortalizas"/>
    <n v="100112010"/>
    <s v="Achicoria"/>
    <n v="0"/>
  </r>
  <r>
    <n v="10"/>
    <s v="Los Lagos"/>
    <s v="Industriales"/>
    <s v="Lupino"/>
    <n v="9"/>
    <s v="Lupino"/>
    <n v="100113"/>
    <s v="Industriales"/>
    <n v="100113001"/>
    <s v="Lupino"/>
    <n v="0"/>
  </r>
  <r>
    <n v="10"/>
    <s v="Los Lagos"/>
    <s v="Industriales"/>
    <s v="Lupino"/>
    <n v="10"/>
    <s v="Lupino amargo (grano seco)"/>
    <n v="100113"/>
    <s v="Industriales"/>
    <n v="100113001"/>
    <s v="Lupino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</r>
  <r>
    <n v="10"/>
    <s v="Los Lagos"/>
    <s v="Industriales"/>
    <s v="Maravilla"/>
    <n v="14"/>
    <s v="Maravilla"/>
    <n v="100113"/>
    <s v="Industriales"/>
    <n v="100113002"/>
    <s v="Maravilla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</r>
  <r>
    <n v="10"/>
    <s v="Los Lagos"/>
    <s v="Industriales"/>
    <s v="Raps"/>
    <n v="21"/>
    <s v="Raps"/>
    <n v="100113"/>
    <s v="Industriales"/>
    <n v="100113003"/>
    <s v="Raps"/>
    <n v="5459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</r>
  <r>
    <n v="10"/>
    <s v="Los Lagos"/>
    <s v="Industriales"/>
    <s v="Tabaco"/>
    <n v="23"/>
    <s v="Tabaco"/>
    <n v="100113"/>
    <s v="Industriales"/>
    <n v="100113005"/>
    <s v="Tabaco"/>
    <n v="0"/>
  </r>
  <r>
    <n v="10"/>
    <s v="Los Lagos"/>
    <s v="Industriales"/>
    <s v="Tomate"/>
    <n v="24"/>
    <s v="Tomate industrial"/>
    <n v="100112"/>
    <s v="Hortalizas"/>
    <n v="100112020"/>
    <s v="Tomate"/>
    <n v="0"/>
  </r>
  <r>
    <n v="10"/>
    <s v="Los Lagos"/>
    <s v="Legumbres"/>
    <s v="Garbanzos"/>
    <n v="7"/>
    <s v="Garbanzos"/>
    <n v="100110"/>
    <s v="Legumbres"/>
    <n v="100110005"/>
    <s v="Garbanzos"/>
    <n v="0"/>
  </r>
  <r>
    <n v="10"/>
    <s v="Los Lagos"/>
    <s v="Legumbres"/>
    <s v="Lentejas"/>
    <n v="8"/>
    <s v="Lentejas"/>
    <n v="100110"/>
    <s v="Legumbres"/>
    <n v="100110003"/>
    <s v="Lentejas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</r>
  <r>
    <n v="10"/>
    <s v="Los Lagos"/>
    <s v="Legumbres"/>
    <s v="Porotos"/>
    <n v="20"/>
    <s v="Porotos"/>
    <n v="100110"/>
    <s v="Legumbres"/>
    <n v="100110002"/>
    <s v="Porotos"/>
    <n v="0"/>
  </r>
  <r>
    <n v="10"/>
    <s v="Los Lagos"/>
    <s v="Tubérculos"/>
    <s v="Papa"/>
    <n v="19"/>
    <s v="Papa"/>
    <n v="100114"/>
    <s v="Tubérculos"/>
    <n v="100114001"/>
    <s v="Papa"/>
    <n v="10602"/>
  </r>
  <r>
    <n v="13"/>
    <s v="Metropolitana"/>
    <s v="Cereales"/>
    <s v="Arroz"/>
    <n v="2"/>
    <s v="Arroz"/>
    <n v="100111"/>
    <s v="Cereales"/>
    <n v="100111001"/>
    <s v="Arroz"/>
    <n v="0"/>
  </r>
  <r>
    <n v="13"/>
    <s v="Metropolitana"/>
    <s v="Cereales"/>
    <s v="Avena"/>
    <n v="3"/>
    <s v="Avena"/>
    <n v="100111"/>
    <s v="Cereales"/>
    <n v="100111005"/>
    <s v="Avena"/>
    <n v="7685"/>
  </r>
  <r>
    <n v="13"/>
    <s v="Metropolitana"/>
    <s v="Cereales"/>
    <s v="Cebada"/>
    <n v="4"/>
    <s v="Cebada"/>
    <n v="100111"/>
    <s v="Cereales"/>
    <n v="100111004"/>
    <s v="Cebada"/>
    <n v="0"/>
  </r>
  <r>
    <n v="13"/>
    <s v="Metropolitana"/>
    <s v="Cereales"/>
    <s v="Cebada"/>
    <n v="5"/>
    <s v="Cebada cervecera"/>
    <n v="100111"/>
    <s v="Cereales"/>
    <n v="100111004"/>
    <s v="Cebada"/>
    <n v="0"/>
  </r>
  <r>
    <n v="13"/>
    <s v="Metropolitana"/>
    <s v="Cereales"/>
    <s v="Cebada"/>
    <n v="6"/>
    <s v="Cebada forrajera"/>
    <n v="100111"/>
    <s v="Cereales"/>
    <n v="100111004"/>
    <s v="Cebada"/>
    <n v="0"/>
  </r>
  <r>
    <n v="13"/>
    <s v="Metropolitana"/>
    <s v="Cereales"/>
    <s v="Maíz"/>
    <n v="11"/>
    <s v="Maíz"/>
    <n v="100111"/>
    <s v="Cereales"/>
    <n v="100111003"/>
    <s v="Maíz"/>
    <n v="4481"/>
  </r>
  <r>
    <n v="13"/>
    <s v="Metropolitana"/>
    <s v="Cereales"/>
    <s v="Maíz"/>
    <n v="12"/>
    <s v="Maíz consumo"/>
    <n v="100111"/>
    <s v="Cereales"/>
    <n v="100111003"/>
    <s v="Maíz"/>
    <n v="3608"/>
  </r>
  <r>
    <n v="13"/>
    <s v="Metropolitana"/>
    <s v="Cereales"/>
    <s v="Maíz"/>
    <n v="13"/>
    <s v="Maíz semilla"/>
    <n v="100111"/>
    <s v="Cereales"/>
    <n v="100111003"/>
    <s v="Maíz"/>
    <n v="873"/>
  </r>
  <r>
    <n v="13"/>
    <s v="Metropolitana"/>
    <s v="Cereales"/>
    <s v="Otros cereales"/>
    <n v="16"/>
    <s v="Otros cereales"/>
    <n v="100111"/>
    <s v="Cereales"/>
    <n v="100111011"/>
    <s v="Otros cereales"/>
    <n v="0"/>
  </r>
  <r>
    <n v="13"/>
    <s v="Metropolitana"/>
    <s v="Cereales"/>
    <s v="Trigo"/>
    <n v="25"/>
    <s v="Trigo"/>
    <n v="100111"/>
    <s v="Cereales"/>
    <n v="100111002"/>
    <s v="Trigo"/>
    <n v="4128"/>
  </r>
  <r>
    <n v="13"/>
    <s v="Metropolitana"/>
    <s v="Cereales"/>
    <s v="Trigo"/>
    <n v="26"/>
    <s v="Trigo candeal"/>
    <n v="100111"/>
    <s v="Cereales"/>
    <n v="100111002"/>
    <s v="Trigo"/>
    <n v="2486"/>
  </r>
  <r>
    <n v="13"/>
    <s v="Metropolitana"/>
    <s v="Cereales"/>
    <s v="Trigo"/>
    <n v="27"/>
    <s v="Trigo harinero"/>
    <n v="100111"/>
    <s v="Cereales"/>
    <n v="100111002"/>
    <s v="Trigo"/>
    <n v="1642"/>
  </r>
  <r>
    <n v="13"/>
    <s v="Metropolitana"/>
    <s v="Cereales"/>
    <s v="Triticale"/>
    <n v="28"/>
    <s v="Triticale"/>
    <n v="100111"/>
    <s v="Cereales"/>
    <n v="100111012"/>
    <s v="Triticale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</r>
  <r>
    <n v="13"/>
    <s v="Metropolitana"/>
    <s v="Industriales"/>
    <s v="Lupino"/>
    <n v="9"/>
    <s v="Lupino"/>
    <n v="100113"/>
    <s v="Industriales"/>
    <n v="100113001"/>
    <s v="Lupino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</r>
  <r>
    <n v="13"/>
    <s v="Metropolitana"/>
    <s v="Industriales"/>
    <s v="Maravilla"/>
    <n v="14"/>
    <s v="Maravilla"/>
    <n v="100113"/>
    <s v="Industriales"/>
    <n v="100113002"/>
    <s v="Maravilla"/>
    <n v="752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</r>
  <r>
    <n v="13"/>
    <s v="Metropolitana"/>
    <s v="Industriales"/>
    <s v="Raps"/>
    <n v="21"/>
    <s v="Raps"/>
    <n v="100113"/>
    <s v="Industriales"/>
    <n v="100113003"/>
    <s v="Raps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</r>
  <r>
    <n v="13"/>
    <s v="Metropolitana"/>
    <s v="Industriales"/>
    <s v="Tabaco"/>
    <n v="23"/>
    <s v="Tabaco"/>
    <n v="100113"/>
    <s v="Industriales"/>
    <n v="100113005"/>
    <s v="Tabaco"/>
    <n v="0"/>
  </r>
  <r>
    <n v="13"/>
    <s v="Metropolitana"/>
    <s v="Industriales"/>
    <s v="Tomate"/>
    <n v="24"/>
    <s v="Tomate industrial"/>
    <n v="100112"/>
    <s v="Hortalizas"/>
    <n v="100112020"/>
    <s v="Tomate"/>
    <n v="0"/>
  </r>
  <r>
    <n v="13"/>
    <s v="Metropolitana"/>
    <s v="Legumbres"/>
    <s v="Garbanzos"/>
    <n v="7"/>
    <s v="Garbanzos"/>
    <n v="100110"/>
    <s v="Legumbres"/>
    <n v="100110005"/>
    <s v="Garbanzos"/>
    <n v="0"/>
  </r>
  <r>
    <n v="13"/>
    <s v="Metropolitana"/>
    <s v="Legumbres"/>
    <s v="Lentejas"/>
    <n v="8"/>
    <s v="Lentejas"/>
    <n v="100110"/>
    <s v="Legumbres"/>
    <n v="100110003"/>
    <s v="Lentejas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</r>
  <r>
    <n v="13"/>
    <s v="Metropolitana"/>
    <s v="Legumbres"/>
    <s v="Porotos"/>
    <n v="20"/>
    <s v="Porotos"/>
    <n v="100110"/>
    <s v="Legumbres"/>
    <n v="100110002"/>
    <s v="Porotos"/>
    <n v="541"/>
  </r>
  <r>
    <n v="13"/>
    <s v="Metropolitana"/>
    <s v="Tubérculos"/>
    <s v="Papa"/>
    <n v="19"/>
    <s v="Papa"/>
    <n v="100114"/>
    <s v="Tubérculos"/>
    <n v="100114001"/>
    <s v="Papa"/>
    <n v="3599"/>
  </r>
  <r>
    <n v="14"/>
    <s v="Los Ríos"/>
    <s v="Cereales"/>
    <s v="Arroz"/>
    <n v="2"/>
    <s v="Arroz"/>
    <n v="100111"/>
    <s v="Cereales"/>
    <n v="100111001"/>
    <s v="Arroz"/>
    <n v="0"/>
  </r>
  <r>
    <n v="14"/>
    <s v="Los Ríos"/>
    <s v="Cereales"/>
    <s v="Avena"/>
    <n v="3"/>
    <s v="Avena"/>
    <n v="100111"/>
    <s v="Cereales"/>
    <n v="100111005"/>
    <s v="Avena"/>
    <n v="3579"/>
  </r>
  <r>
    <n v="14"/>
    <s v="Los Ríos"/>
    <s v="Cereales"/>
    <s v="Cebada"/>
    <n v="4"/>
    <s v="Cebada"/>
    <n v="100111"/>
    <s v="Cereales"/>
    <n v="100111004"/>
    <s v="Cebada"/>
    <n v="3151"/>
  </r>
  <r>
    <n v="14"/>
    <s v="Los Ríos"/>
    <s v="Cereales"/>
    <s v="Cebada"/>
    <n v="5"/>
    <s v="Cebada cervecera"/>
    <n v="100111"/>
    <s v="Cereales"/>
    <n v="100111004"/>
    <s v="Cebada"/>
    <n v="1467"/>
  </r>
  <r>
    <n v="14"/>
    <s v="Los Ríos"/>
    <s v="Cereales"/>
    <s v="Cebada"/>
    <n v="6"/>
    <s v="Cebada forrajera"/>
    <n v="100111"/>
    <s v="Cereales"/>
    <n v="100111004"/>
    <s v="Cebada"/>
    <n v="1684"/>
  </r>
  <r>
    <n v="14"/>
    <s v="Los Ríos"/>
    <s v="Cereales"/>
    <s v="Maíz"/>
    <n v="11"/>
    <s v="Maíz"/>
    <n v="100111"/>
    <s v="Cereales"/>
    <n v="100111003"/>
    <s v="Maíz"/>
    <n v="0"/>
  </r>
  <r>
    <n v="14"/>
    <s v="Los Ríos"/>
    <s v="Cereales"/>
    <s v="Maíz"/>
    <n v="12"/>
    <s v="Maíz consumo"/>
    <n v="100111"/>
    <s v="Cereales"/>
    <n v="100111003"/>
    <s v="Maíz"/>
    <n v="0"/>
  </r>
  <r>
    <n v="14"/>
    <s v="Los Ríos"/>
    <s v="Cereales"/>
    <s v="Maíz"/>
    <n v="13"/>
    <s v="Maíz semilla"/>
    <n v="100111"/>
    <s v="Cereales"/>
    <n v="100111003"/>
    <s v="Maíz"/>
    <n v="0"/>
  </r>
  <r>
    <n v="14"/>
    <s v="Los Ríos"/>
    <s v="Cereales"/>
    <s v="Otros cereales"/>
    <n v="16"/>
    <s v="Otros cereales"/>
    <n v="100111"/>
    <s v="Cereales"/>
    <n v="100111011"/>
    <s v="Otros cereales"/>
    <n v="0"/>
  </r>
  <r>
    <n v="14"/>
    <s v="Los Ríos"/>
    <s v="Cereales"/>
    <s v="Trigo"/>
    <n v="25"/>
    <s v="Trigo"/>
    <n v="100111"/>
    <s v="Cereales"/>
    <n v="100111002"/>
    <s v="Trigo"/>
    <n v="10398"/>
  </r>
  <r>
    <n v="14"/>
    <s v="Los Ríos"/>
    <s v="Cereales"/>
    <s v="Trigo"/>
    <n v="26"/>
    <s v="Trigo candeal"/>
    <n v="100111"/>
    <s v="Cereales"/>
    <n v="100111002"/>
    <s v="Trigo"/>
    <n v="0"/>
  </r>
  <r>
    <n v="14"/>
    <s v="Los Ríos"/>
    <s v="Cereales"/>
    <s v="Trigo"/>
    <n v="27"/>
    <s v="Trigo harinero"/>
    <n v="100111"/>
    <s v="Cereales"/>
    <n v="100111002"/>
    <s v="Trigo"/>
    <n v="10398"/>
  </r>
  <r>
    <n v="14"/>
    <s v="Los Ríos"/>
    <s v="Cereales"/>
    <s v="Triticale"/>
    <n v="28"/>
    <s v="Triticale"/>
    <n v="100111"/>
    <s v="Cereales"/>
    <n v="100111012"/>
    <s v="Triticale"/>
    <n v="925"/>
  </r>
  <r>
    <n v="14"/>
    <s v="Los Ríos"/>
    <s v="Industriales"/>
    <s v="Achicoria"/>
    <n v="1"/>
    <s v="Achicoria industrial"/>
    <n v="100112"/>
    <s v="Hortalizas"/>
    <n v="100112010"/>
    <s v="Achicoria"/>
    <n v="0"/>
  </r>
  <r>
    <n v="14"/>
    <s v="Los Ríos"/>
    <s v="Industriales"/>
    <s v="Lupino"/>
    <n v="9"/>
    <s v="Lupino"/>
    <n v="100113"/>
    <s v="Industriales"/>
    <n v="100113001"/>
    <s v="Lupino"/>
    <n v="0"/>
  </r>
  <r>
    <n v="14"/>
    <s v="Los Ríos"/>
    <s v="Industriales"/>
    <s v="Lupino"/>
    <n v="10"/>
    <s v="Lupino amargo (grano seco)"/>
    <n v="100113"/>
    <s v="Industriales"/>
    <n v="100113001"/>
    <s v="Lupino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</r>
  <r>
    <n v="14"/>
    <s v="Los Ríos"/>
    <s v="Industriales"/>
    <s v="Maravilla"/>
    <n v="14"/>
    <s v="Maravilla"/>
    <n v="100113"/>
    <s v="Industriales"/>
    <n v="100113002"/>
    <s v="Maravilla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</r>
  <r>
    <n v="14"/>
    <s v="Los Ríos"/>
    <s v="Industriales"/>
    <s v="Raps"/>
    <n v="21"/>
    <s v="Raps"/>
    <n v="100113"/>
    <s v="Industriales"/>
    <n v="100113003"/>
    <s v="Raps"/>
    <n v="2277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</r>
  <r>
    <n v="14"/>
    <s v="Los Ríos"/>
    <s v="Industriales"/>
    <s v="Tabaco"/>
    <n v="23"/>
    <s v="Tabaco"/>
    <n v="100113"/>
    <s v="Industriales"/>
    <n v="100113005"/>
    <s v="Tabaco"/>
    <n v="0"/>
  </r>
  <r>
    <n v="14"/>
    <s v="Los Ríos"/>
    <s v="Industriales"/>
    <s v="Tomate"/>
    <n v="24"/>
    <s v="Tomate industrial"/>
    <n v="100112"/>
    <s v="Hortalizas"/>
    <n v="100112020"/>
    <s v="Tomate"/>
    <n v="0"/>
  </r>
  <r>
    <n v="14"/>
    <s v="Los Ríos"/>
    <s v="Legumbres"/>
    <s v="Garbanzos"/>
    <n v="7"/>
    <s v="Garbanzos"/>
    <n v="100110"/>
    <s v="Legumbres"/>
    <n v="100110005"/>
    <s v="Garbanzos"/>
    <n v="0"/>
  </r>
  <r>
    <n v="14"/>
    <s v="Los Ríos"/>
    <s v="Legumbres"/>
    <s v="Lentejas"/>
    <n v="8"/>
    <s v="Lentejas"/>
    <n v="100110"/>
    <s v="Legumbres"/>
    <n v="100110003"/>
    <s v="Lentejas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</r>
  <r>
    <n v="14"/>
    <s v="Los Ríos"/>
    <s v="Legumbres"/>
    <s v="Porotos"/>
    <n v="20"/>
    <s v="Porotos"/>
    <n v="100110"/>
    <s v="Legumbres"/>
    <n v="100110002"/>
    <s v="Porotos"/>
    <n v="0"/>
  </r>
  <r>
    <n v="14"/>
    <s v="Los Ríos"/>
    <s v="Tubérculos"/>
    <s v="Papa"/>
    <n v="19"/>
    <s v="Papa"/>
    <n v="100114"/>
    <s v="Tubérculos"/>
    <n v="100114001"/>
    <s v="Papa"/>
    <n v="2514"/>
  </r>
  <r>
    <n v="16"/>
    <s v="Ñuble"/>
    <s v="Cereales"/>
    <s v="Arroz"/>
    <n v="2"/>
    <s v="Arroz"/>
    <n v="100111"/>
    <s v="Cereales"/>
    <n v="100111001"/>
    <s v="Arroz"/>
    <n v="6209"/>
  </r>
  <r>
    <n v="16"/>
    <s v="Ñuble"/>
    <s v="Cereales"/>
    <s v="Avena"/>
    <n v="3"/>
    <s v="Avena"/>
    <n v="100111"/>
    <s v="Cereales"/>
    <n v="100111005"/>
    <s v="Avena"/>
    <n v="14594"/>
  </r>
  <r>
    <n v="16"/>
    <s v="Ñuble"/>
    <s v="Cereales"/>
    <s v="Cebada"/>
    <n v="4"/>
    <s v="Cebada"/>
    <n v="100111"/>
    <s v="Cereales"/>
    <n v="100111004"/>
    <s v="Cebada"/>
    <n v="2164"/>
  </r>
  <r>
    <n v="16"/>
    <s v="Ñuble"/>
    <s v="Cereales"/>
    <s v="Cebada"/>
    <n v="5"/>
    <s v="Cebada cervecera"/>
    <n v="100111"/>
    <s v="Cereales"/>
    <n v="100111004"/>
    <s v="Cebada"/>
    <n v="1693"/>
  </r>
  <r>
    <n v="16"/>
    <s v="Ñuble"/>
    <s v="Cereales"/>
    <s v="Cebada"/>
    <n v="6"/>
    <s v="Cebada forrajera"/>
    <n v="100111"/>
    <s v="Cereales"/>
    <n v="100111004"/>
    <s v="Cebada"/>
    <n v="471"/>
  </r>
  <r>
    <n v="16"/>
    <s v="Ñuble"/>
    <s v="Cereales"/>
    <s v="Maíz"/>
    <n v="11"/>
    <s v="Maíz"/>
    <n v="100111"/>
    <s v="Cereales"/>
    <n v="100111003"/>
    <s v="Maíz"/>
    <n v="6877"/>
  </r>
  <r>
    <n v="16"/>
    <s v="Ñuble"/>
    <s v="Cereales"/>
    <s v="Maíz"/>
    <n v="12"/>
    <s v="Maíz consumo"/>
    <n v="100111"/>
    <s v="Cereales"/>
    <n v="100111003"/>
    <s v="Maíz"/>
    <n v="5999"/>
  </r>
  <r>
    <n v="16"/>
    <s v="Ñuble"/>
    <s v="Cereales"/>
    <s v="Maíz"/>
    <n v="13"/>
    <s v="Maíz semilla"/>
    <n v="100111"/>
    <s v="Cereales"/>
    <n v="100111003"/>
    <s v="Maíz"/>
    <n v="878"/>
  </r>
  <r>
    <n v="16"/>
    <s v="Ñuble"/>
    <s v="Cereales"/>
    <s v="Otros cereales"/>
    <n v="16"/>
    <s v="Otros cereales"/>
    <n v="100111"/>
    <s v="Cereales"/>
    <n v="100111011"/>
    <s v="Otros cereales"/>
    <n v="51"/>
  </r>
  <r>
    <n v="16"/>
    <s v="Ñuble"/>
    <s v="Cereales"/>
    <s v="Trigo"/>
    <n v="25"/>
    <s v="Trigo"/>
    <n v="100111"/>
    <s v="Cereales"/>
    <n v="100111002"/>
    <s v="Trigo"/>
    <n v="35888"/>
  </r>
  <r>
    <n v="16"/>
    <s v="Ñuble"/>
    <s v="Cereales"/>
    <s v="Trigo"/>
    <n v="26"/>
    <s v="Trigo candeal"/>
    <n v="100111"/>
    <s v="Cereales"/>
    <n v="100111002"/>
    <s v="Trigo"/>
    <n v="4803"/>
  </r>
  <r>
    <n v="16"/>
    <s v="Ñuble"/>
    <s v="Cereales"/>
    <s v="Trigo"/>
    <n v="27"/>
    <s v="Trigo harinero"/>
    <n v="100111"/>
    <s v="Cereales"/>
    <n v="100111002"/>
    <s v="Trigo"/>
    <n v="31085"/>
  </r>
  <r>
    <n v="16"/>
    <s v="Ñuble"/>
    <s v="Cereales"/>
    <s v="Triticale"/>
    <n v="28"/>
    <s v="Triticale"/>
    <n v="100111"/>
    <s v="Cereales"/>
    <n v="100111012"/>
    <s v="Triticale"/>
    <n v="698"/>
  </r>
  <r>
    <n v="16"/>
    <s v="Ñuble"/>
    <s v="Industriales"/>
    <s v="Achicoria"/>
    <n v="1"/>
    <s v="Achicoria industrial"/>
    <n v="100112"/>
    <s v="Hortalizas"/>
    <n v="100112010"/>
    <s v="Achicoria"/>
    <n v="1312"/>
  </r>
  <r>
    <n v="16"/>
    <s v="Ñuble"/>
    <s v="Industriales"/>
    <s v="Lupino"/>
    <n v="9"/>
    <s v="Lupino"/>
    <n v="100113"/>
    <s v="Industriales"/>
    <n v="100113001"/>
    <s v="Lupino"/>
    <n v="0"/>
  </r>
  <r>
    <n v="16"/>
    <s v="Ñuble"/>
    <s v="Industriales"/>
    <s v="Lupino"/>
    <n v="10"/>
    <s v="Lupino amargo (grano seco)"/>
    <n v="100113"/>
    <s v="Industriales"/>
    <n v="100113001"/>
    <s v="Lupino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</r>
  <r>
    <n v="16"/>
    <s v="Ñuble"/>
    <s v="Industriales"/>
    <s v="Maravilla"/>
    <n v="14"/>
    <s v="Maravilla"/>
    <n v="100113"/>
    <s v="Industriales"/>
    <n v="100113002"/>
    <s v="Maravilla"/>
    <n v="9"/>
  </r>
  <r>
    <n v="16"/>
    <s v="Ñuble"/>
    <s v="Industriales"/>
    <s v="Otros industriales"/>
    <n v="17"/>
    <s v="Otros industriales"/>
    <n v="100113"/>
    <s v="Industriales"/>
    <n v="100113006"/>
    <s v="Otras industriales"/>
    <n v="0"/>
  </r>
  <r>
    <n v="16"/>
    <s v="Ñuble"/>
    <s v="Industriales"/>
    <s v="Raps"/>
    <n v="21"/>
    <s v="Raps"/>
    <n v="100113"/>
    <s v="Industriales"/>
    <n v="100113003"/>
    <s v="Raps"/>
    <n v="1945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</r>
  <r>
    <n v="16"/>
    <s v="Ñuble"/>
    <s v="Industriales"/>
    <s v="Tabaco"/>
    <n v="23"/>
    <s v="Tabaco"/>
    <n v="100113"/>
    <s v="Industriales"/>
    <n v="100113005"/>
    <s v="Tabaco"/>
    <n v="401"/>
  </r>
  <r>
    <n v="16"/>
    <s v="Ñuble"/>
    <s v="Industriales"/>
    <s v="Tomate"/>
    <n v="24"/>
    <s v="Tomate industrial"/>
    <n v="100112"/>
    <s v="Hortalizas"/>
    <n v="100112020"/>
    <s v="Tomate"/>
    <n v="572"/>
  </r>
  <r>
    <n v="16"/>
    <s v="Ñuble"/>
    <s v="Legumbres"/>
    <s v="Garbanzos"/>
    <n v="7"/>
    <s v="Garbanzos"/>
    <n v="100110"/>
    <s v="Legumbres"/>
    <n v="100110005"/>
    <s v="Garbanzos"/>
    <n v="31"/>
  </r>
  <r>
    <n v="16"/>
    <s v="Ñuble"/>
    <s v="Legumbres"/>
    <s v="Lentejas"/>
    <n v="8"/>
    <s v="Lentejas"/>
    <n v="100110"/>
    <s v="Legumbres"/>
    <n v="100110003"/>
    <s v="Lentejas"/>
    <n v="414"/>
  </r>
  <r>
    <n v="16"/>
    <s v="Ñuble"/>
    <s v="Legumbres"/>
    <s v="Otras legumbres"/>
    <n v="15"/>
    <s v="Otras legumbres"/>
    <n v="100110"/>
    <s v="Legumbres"/>
    <n v="100110007"/>
    <s v="Otras Legumbres"/>
    <n v="514"/>
  </r>
  <r>
    <n v="16"/>
    <s v="Ñuble"/>
    <s v="Legumbres"/>
    <s v="Porotos"/>
    <n v="20"/>
    <s v="Porotos"/>
    <n v="100110"/>
    <s v="Legumbres"/>
    <n v="100110002"/>
    <s v="Porotos"/>
    <n v="890"/>
  </r>
  <r>
    <n v="16"/>
    <s v="Ñuble"/>
    <s v="Tubérculos"/>
    <s v="Papa"/>
    <n v="19"/>
    <s v="Papa"/>
    <n v="100114"/>
    <s v="Tubérculos"/>
    <n v="100114001"/>
    <s v="Papa"/>
    <n v="2341"/>
  </r>
  <r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E8A17BD-FDA1-4B08-9682-B6752369C119}" name="Región15" displayName="Región15" ref="A1:C12" totalsRowShown="0" headerRowDxfId="58">
  <autoFilter ref="A1:C12" xr:uid="{9CF04E26-1E4C-480B-8444-3551D4E09F0D}"/>
  <tableColumns count="3">
    <tableColumn id="1" xr3:uid="{6269B078-22C7-46A5-BEB8-4D7C519A409B}" name="Codreg" dataDxfId="57"/>
    <tableColumn id="2" xr3:uid="{06696E85-5A0E-4D29-9AAF-427E3FE831FA}" name="Región"/>
    <tableColumn id="3" xr3:uid="{B6674F3C-B060-43E8-BFFA-F11B753D5D7E}" name="Cod" dataDxfId="56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F743C2-F33B-4AA2-8AF6-1082DF435E20}" name="Producto19" displayName="Producto19" ref="A1:B6" totalsRowShown="0" headerRowDxfId="55">
  <autoFilter ref="A1:B6" xr:uid="{0FFB930D-C668-4B67-926E-87D64E82B887}"/>
  <tableColumns count="2">
    <tableColumn id="1" xr3:uid="{E5B106FE-93EF-424B-99D8-3F4F3C21921B}" name="Id_Producto" dataDxfId="54"/>
    <tableColumn id="2" xr3:uid="{86D26232-CD45-450C-BA77-AE34E0C4F5DC}" name="Producto" dataDxfId="53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4D0420-9F39-4861-A08E-3042A9F930D2}" name="Categoría20" displayName="Categoría20" ref="A1:B21" totalsRowShown="0" headerRowDxfId="52">
  <autoFilter ref="A1:B21" xr:uid="{02808E7F-8BC8-45E6-B951-BEB34E5E3B56}"/>
  <sortState xmlns:xlrd2="http://schemas.microsoft.com/office/spreadsheetml/2017/richdata2" ref="A2:B59">
    <sortCondition ref="A5:A62"/>
  </sortState>
  <tableColumns count="2">
    <tableColumn id="1" xr3:uid="{774908C3-B5C2-40CE-88E2-FFAF443E3B85}" name="Id_Categoría" dataDxfId="51"/>
    <tableColumn id="2" xr3:uid="{6F3BB62B-C97D-4BDA-AFF4-E69AEFAB0235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7D0A31B-449C-45F8-8131-652DF2363765}" name="Codigos_comunas" displayName="Codigos_comunas" ref="A1:C347" totalsRowShown="0" headerRowDxfId="50" tableBorderDxfId="49">
  <autoFilter ref="A1:C347" xr:uid="{77336688-63A3-4A3A-AE99-BEA5A9976B27}"/>
  <tableColumns count="3">
    <tableColumn id="1" xr3:uid="{B13D0185-4E6C-48F5-AE85-1D1BB4C32481}" name="Cod_Comuna"/>
    <tableColumn id="2" xr3:uid="{8F948CF0-75B4-4759-A176-4C12748B0089}" name="Comuna"/>
    <tableColumn id="3" xr3:uid="{D4863AF3-D9FC-448C-B6E9-27746352E09C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3DFCAA1-4F3E-42A5-8941-26C9385DC4FB}" name="Codigos_regiones" displayName="Codigos_regiones" ref="E1:G17" totalsRowShown="0" headerRowDxfId="48" tableBorderDxfId="47">
  <autoFilter ref="E1:G17" xr:uid="{D653F0A9-029A-4E04-8EF6-471E9781B03D}"/>
  <tableColumns count="3">
    <tableColumn id="1" xr3:uid="{177B41CC-1DDA-4891-ADEE-C4206499602F}" name="Código_Región"/>
    <tableColumn id="2" xr3:uid="{2FEB68CC-E597-4AFB-86B8-558F67D869D9}" name="Región"/>
    <tableColumn id="3" xr3:uid="{28BF320E-3180-440F-9E57-1D28808C76BF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35E577C-22AF-4824-BCF0-2C140EE83D08}" name="Codigos_provincia" displayName="Codigos_provincia" ref="I1:K58" totalsRowShown="0" headerRowDxfId="46" tableBorderDxfId="45">
  <autoFilter ref="I1:K58" xr:uid="{E26C80EB-647B-46C0-805F-E2898B2C5F5E}"/>
  <tableColumns count="3">
    <tableColumn id="1" xr3:uid="{6C193DBA-3B49-4082-9730-94237DAE3C61}" name="Cod_provincia"/>
    <tableColumn id="2" xr3:uid="{A2A06A26-7245-41A0-9415-AABB9E308C70}" name="Provincia"/>
    <tableColumn id="3" xr3:uid="{710B6CAA-B56D-4B72-816E-554DCC1B7B3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22" totalsRowShown="0" headerRowDxfId="44">
  <autoFilter ref="O2:P22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43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2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1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3" totalsRowShown="0" headerRowDxfId="40">
  <autoFilter ref="A2:B13" xr:uid="{E8C358C9-C232-4995-89C4-258171B3A892}"/>
  <tableColumns count="2">
    <tableColumn id="1" xr3:uid="{54A7C740-26CB-4CAE-B67C-179775545237}" name="Codreg" dataDxfId="39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F30184-F846-4F91-B7FA-F2758AC8818F}" name="Comuna" displayName="Comuna" ref="F2:G30" totalsRowShown="0" headerRowDxfId="38">
  <autoFilter ref="F2:G30" xr:uid="{7EF0A108-5D27-4A8D-8F3C-4067BE9B426A}"/>
  <tableColumns count="2">
    <tableColumn id="1" xr3:uid="{C6F0F792-0DCB-4405-8C49-43B0898FF965}" name="Id_tipo_cultivo"/>
    <tableColumn id="2" xr3:uid="{F76C902E-34DD-4A4F-B5E7-8F0D96B85902}" name="Tipo cultivo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24673A-9449-485E-86F8-A1DB950C018D}" name="Producto" displayName="Producto" ref="K2:L7" totalsRowShown="0" headerRowDxfId="37">
  <autoFilter ref="K2:L7" xr:uid="{F6C26CBA-FFD4-4538-8C5D-B9EF2F5809B5}"/>
  <tableColumns count="2">
    <tableColumn id="1" xr3:uid="{AC11436E-B945-4FD7-BF86-18A1D8611250}" name="Id_Producto" dataDxfId="36"/>
    <tableColumn id="2" xr3:uid="{0E49063E-9EF5-4C5D-9017-CC502E1EE0AA}" name="Producto" dataDxfId="35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67E66F-E4CF-4747-B604-B0B22B277ADE}" name="Tabla18" displayName="Tabla18" ref="A1:Y309" totalsRowShown="0">
  <autoFilter ref="A1:Y309" xr:uid="{EA38BAC5-53E7-4B4D-90C1-6ACA783E5074}"/>
  <tableColumns count="25">
    <tableColumn id="1" xr3:uid="{D8E109D5-A674-4500-840F-53F0BC98AF70}" name="Codreg"/>
    <tableColumn id="2" xr3:uid="{7A76246E-49DB-41DE-B6E5-A0A9E55334DF}" name="Región"/>
    <tableColumn id="3" xr3:uid="{AA36C926-2537-496D-B860-5404A6BD29AE}" name="Categoría cultivo"/>
    <tableColumn id="4" xr3:uid="{C0431F59-3524-4B9A-818C-919A786E1665}" name="Cultivo"/>
    <tableColumn id="25" xr3:uid="{9FE78C48-1EE4-4C6B-A576-BC67A9B5A6F1}" name="Id_tipo_cultivo"/>
    <tableColumn id="5" xr3:uid="{552CECA7-D2F6-41E8-AFA6-15648DE7E554}" name="Tipo cultivos"/>
    <tableColumn id="6" xr3:uid="{6D7EF9A8-D5FE-4987-B566-875478BD3009}" name="Id_Producto"/>
    <tableColumn id="7" xr3:uid="{FA4C99D5-E1C3-435B-AC3C-89CAAE67847F}" name="Producto"/>
    <tableColumn id="8" xr3:uid="{2E1AD840-5EAE-4E69-9B75-5EE2755CE6C8}" name="Id_Categoría"/>
    <tableColumn id="9" xr3:uid="{5F04DDA0-31BD-4F8A-941E-6EEBD77E5AB9}" name="Categoría"/>
    <tableColumn id="10" xr3:uid="{3978879E-0658-470A-ADEB-0CE88DBEC118}" name="2019-2020"/>
    <tableColumn id="11" xr3:uid="{5FB8AA0F-DD40-42D8-B390-76ED9C127531}" name="2018-2019"/>
    <tableColumn id="12" xr3:uid="{8968C007-F55D-4061-A09E-314844391599}" name="2017-2018"/>
    <tableColumn id="13" xr3:uid="{3A12FE1C-92CC-4A2A-A780-C17D08382BFE}" name="2016-2017"/>
    <tableColumn id="14" xr3:uid="{0F12975C-50FD-4506-9838-CF4CB6003AA0}" name="2015-2016"/>
    <tableColumn id="15" xr3:uid="{A5C97A11-3BFF-47F2-98B5-F5D08D636BA5}" name="2014-2015"/>
    <tableColumn id="16" xr3:uid="{0B677BC7-1752-430B-AF58-8F5BC8998295}" name="2013-2014"/>
    <tableColumn id="17" xr3:uid="{B3135620-FD0A-4585-AF4F-66145981E45F}" name="2012-2013"/>
    <tableColumn id="18" xr3:uid="{CAD30A44-E389-4F80-9839-D40468B68F4D}" name="2011-2012"/>
    <tableColumn id="19" xr3:uid="{DEF82E9E-9BC2-42C5-9A83-CAB7333BCA50}" name="2010-2011"/>
    <tableColumn id="20" xr3:uid="{7D0042BA-ECD3-48C6-B5A3-138B01E74AE6}" name="2009-2010"/>
    <tableColumn id="21" xr3:uid="{C8FD4756-C545-42DD-9632-8D4982CE93EC}" name="2008-2009"/>
    <tableColumn id="22" xr3:uid="{E71677B4-77E0-4F19-AECE-DBDE3A241C8E}" name="2007-2008"/>
    <tableColumn id="23" xr3:uid="{9AD3B7D1-354F-4C30-9FF4-33C08502A8E0}" name="2006-2007"/>
    <tableColumn id="24" xr3:uid="{8386A859-3485-4B40-9489-499A20CE2E07}" name="2005-2006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1" tableType="queryTable" totalsRowShown="0">
  <autoFilter ref="A10:F81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183719?ZOHO_CRITERIA=%22Trasposicion_4.9%22.%22Superficie%20Cosechada%20Ha%22%3E0.99%20and%20%22Trasposicion_4.9%22.%22Id_producto%22%3D100110" TargetMode="External"/><Relationship Id="rId3" Type="http://schemas.openxmlformats.org/officeDocument/2006/relationships/hyperlink" Target="https://analytics.zoho.com/open-view/2395394000006005069?ZOHO_CRITERIA=%224.9%20Superficie%20cosechada%20Ha%22.%22Codreg%22%3D13" TargetMode="External"/><Relationship Id="rId7" Type="http://schemas.openxmlformats.org/officeDocument/2006/relationships/hyperlink" Target="https://analytics.zoho.com/open-view/2395394000006174897?ZOHO_CRITERIA=%22Trasposicion_4.9%22.%22Superficie%20Cosechada%20Ha%22%3E0.99%20and%20%22Trasposicion_4.9%22.%22Regi%C3%B3n%22%3D13" TargetMode="External"/><Relationship Id="rId2" Type="http://schemas.openxmlformats.org/officeDocument/2006/relationships/hyperlink" Target="https://analytics.zoho.com/open-view/2395394000005923956?ZOHO_CRITERIA=%224.9%20Superficie%20cosechada%20Ha%22.%22Codreg%22%3D13" TargetMode="External"/><Relationship Id="rId1" Type="http://schemas.openxmlformats.org/officeDocument/2006/relationships/hyperlink" Target="https://analytics.zoho.com/open-view/2395394000006068557" TargetMode="External"/><Relationship Id="rId6" Type="http://schemas.openxmlformats.org/officeDocument/2006/relationships/hyperlink" Target="https://analytics.zoho.com/open-view/2395394000006167438?ZOHO_CRITERIA=%224.9%20Superficie%20cosechada%20Ha%22.%222019-2020%22%3E0.99%20and%20%224.9%20Superficie%20cosechada%20Ha%22.%22Id_Producto%22%3D100110" TargetMode="External"/><Relationship Id="rId5" Type="http://schemas.openxmlformats.org/officeDocument/2006/relationships/hyperlink" Target="https://analytics.zoho.com/open-view/2395394000006162015?ZOHO_CRITERIA=%224.9%20Superficie%20cosechada%20Ha%22.%222019-2020%22%3E0.99%20and%20%224.9%20Superficie%20cosechada%20Ha%22.%22Codreg%22%3D13" TargetMode="External"/><Relationship Id="rId4" Type="http://schemas.openxmlformats.org/officeDocument/2006/relationships/hyperlink" Target="https://analytics.zoho.com/open-view/2395394000006005990?ZOHO_CRITERIA=%224.9%20Superficie%20cosechada%20Ha%22.%22Id_Producto%22%3D10011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zoomScaleNormal="100" workbookViewId="0">
      <selection activeCell="B25" sqref="B25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6.28515625" style="35" bestFit="1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23977</v>
      </c>
      <c r="B3" s="35" t="s">
        <v>23981</v>
      </c>
      <c r="C3" s="35" t="s">
        <v>23976</v>
      </c>
      <c r="D3" s="35" t="s">
        <v>29</v>
      </c>
      <c r="E3" s="25" t="s">
        <v>22544</v>
      </c>
      <c r="F3" s="25" t="s">
        <v>22542</v>
      </c>
      <c r="G3" s="25" t="s">
        <v>22543</v>
      </c>
      <c r="H3" s="25" t="s">
        <v>22947</v>
      </c>
      <c r="I3" s="25" t="s">
        <v>22948</v>
      </c>
      <c r="J3" s="36" t="s">
        <v>22545</v>
      </c>
      <c r="K3" s="36" t="s">
        <v>23986</v>
      </c>
      <c r="L3" s="36" t="s">
        <v>23987</v>
      </c>
      <c r="M3" s="37" t="s">
        <v>22306</v>
      </c>
      <c r="N3" s="38" t="s">
        <v>22293</v>
      </c>
      <c r="O3" s="38" t="s">
        <v>22294</v>
      </c>
      <c r="P3" s="38" t="s">
        <v>22292</v>
      </c>
      <c r="Q3" s="38" t="s">
        <v>22319</v>
      </c>
      <c r="R3" s="37" t="s">
        <v>22336</v>
      </c>
      <c r="S3" s="37" t="s">
        <v>22304</v>
      </c>
      <c r="T3" s="37" t="s">
        <v>22305</v>
      </c>
      <c r="U3" s="37" t="s">
        <v>22307</v>
      </c>
      <c r="V3" s="37" t="s">
        <v>22308</v>
      </c>
      <c r="W3" s="37" t="s">
        <v>22309</v>
      </c>
      <c r="X3" s="37" t="s">
        <v>22310</v>
      </c>
      <c r="Y3" s="37" t="s">
        <v>22311</v>
      </c>
      <c r="Z3" s="37" t="s">
        <v>22312</v>
      </c>
      <c r="AA3" s="37" t="s">
        <v>22313</v>
      </c>
      <c r="AB3" s="37" t="s">
        <v>22314</v>
      </c>
      <c r="AC3" s="37" t="s">
        <v>22315</v>
      </c>
      <c r="AD3" s="37" t="s">
        <v>22316</v>
      </c>
      <c r="AE3" s="37" t="s">
        <v>22317</v>
      </c>
      <c r="AF3" s="37" t="s">
        <v>22318</v>
      </c>
      <c r="AG3" s="38" t="s">
        <v>22320</v>
      </c>
      <c r="AH3" s="39" t="s">
        <v>22321</v>
      </c>
      <c r="AI3" s="38" t="s">
        <v>22322</v>
      </c>
      <c r="AJ3" s="38" t="s">
        <v>22323</v>
      </c>
      <c r="AK3" s="38" t="s">
        <v>22324</v>
      </c>
      <c r="AL3" s="37" t="s">
        <v>22325</v>
      </c>
      <c r="AM3" s="37" t="s">
        <v>22326</v>
      </c>
      <c r="AN3" s="37" t="s">
        <v>22327</v>
      </c>
      <c r="AO3" s="37" t="s">
        <v>22328</v>
      </c>
      <c r="AP3" s="38" t="s">
        <v>22329</v>
      </c>
      <c r="AQ3" s="38" t="s">
        <v>22330</v>
      </c>
    </row>
    <row r="4" spans="1:43" x14ac:dyDescent="0.25">
      <c r="A4" s="35" t="str">
        <f>+D4&amp;" FILT "&amp;E4&amp;" MUEST "&amp;G4&amp;" ||"&amp;F4</f>
        <v>Gráfico 1 FILT Región MUEST Producto ||Superficie cosechada (ha)</v>
      </c>
      <c r="B4" s="63" t="s">
        <v>28687</v>
      </c>
      <c r="C4">
        <v>11</v>
      </c>
      <c r="D4" s="21" t="s">
        <v>22295</v>
      </c>
      <c r="E4" s="49" t="s">
        <v>519</v>
      </c>
      <c r="F4" s="49" t="s">
        <v>24024</v>
      </c>
      <c r="G4" s="49" t="s">
        <v>6459</v>
      </c>
      <c r="H4" s="49"/>
      <c r="J4" s="25" t="s">
        <v>530</v>
      </c>
      <c r="K4" s="25"/>
      <c r="L4" s="25"/>
      <c r="M4" s="19" t="str">
        <f>+F4&amp;" de cultivos de "&amp;J4&amp;" por "&amp;G4&amp;", entre los años 2019-2020."</f>
        <v>Superficie cosechada (ha)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24030</v>
      </c>
      <c r="P4" s="20" t="str">
        <f>+IF($F4="Superficie cosechada (ha)","Superficie",IF($F4="0","0","0"))</f>
        <v>Superficie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+IF($F4="Superficie cosechada (ha)","hectárea",IF($F4="0","0","0"))</f>
        <v>hectárea</v>
      </c>
      <c r="S4" s="19"/>
      <c r="T4" s="19" t="str">
        <f>M4</f>
        <v>Superficie cosechada (ha) de cultivos de Coquimbo por Producto, entre los años 2019-2020.</v>
      </c>
      <c r="U4" s="19" t="str">
        <f t="shared" ref="U4:U14" si="1">+E4&amp;": "&amp;J4</f>
        <v>Región: Coquimbo</v>
      </c>
      <c r="V4" t="s">
        <v>24031</v>
      </c>
      <c r="W4" s="35" t="str">
        <f t="shared" ref="W4:W14" si="2">HYPERLINK(B4,B4)</f>
        <v>https://analytics.zoho.com/open-view/2395394000005923956?ZOHO_CRITERIA=%224.9%20Superficie%20cosechada%20Ha%22.%22Codreg%22%3D13</v>
      </c>
      <c r="X4" s="21" t="s">
        <v>117</v>
      </c>
      <c r="Y4" s="21" t="str">
        <f>+IF($E4="Región","Regional",IF($E4="Comuna","Comunal","Nacional"))</f>
        <v>Regional</v>
      </c>
      <c r="Z4" t="str">
        <f t="shared" ref="Z4:Z25" si="3">"Gráfico que muestra la "&amp;T4&amp;" en "&amp;R4&amp;" según datos recopilados de los catastros frutícolas efectuados por el INE durante el "&amp;O4&amp;"."</f>
        <v>Gráfico que muestra la Superficie cosechada (ha) de cultivos de Coquimbo por Producto, entre los años 2019-2020. en hectárea según datos recopilados de los catastros frutícolas efectuados por el INE durante el Periodo 2019-2020.</v>
      </c>
      <c r="AA4" s="24">
        <v>44321</v>
      </c>
      <c r="AB4" s="22" t="s">
        <v>22331</v>
      </c>
      <c r="AC4" s="22" t="s">
        <v>22351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91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62" t="s">
        <v>24032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1">
        <f>VLOOKUP($R4,unidad_medida[[#All],[nombre]:[Columna1]],5,0)</f>
        <v>35</v>
      </c>
    </row>
    <row r="5" spans="1:43" x14ac:dyDescent="0.25">
      <c r="A5" s="35" t="str">
        <f t="shared" ref="A5:A14" si="4">+D5&amp;" FILT "&amp;E5&amp;" MUEST "&amp;G5&amp;" ||"&amp;F5</f>
        <v>Gráfico 2 FILT Región MUEST Categoría ||Superficie cosechada (ha)</v>
      </c>
      <c r="B5" s="63" t="s">
        <v>28688</v>
      </c>
      <c r="C5">
        <v>11</v>
      </c>
      <c r="D5" s="21" t="s">
        <v>22296</v>
      </c>
      <c r="E5" s="49" t="s">
        <v>519</v>
      </c>
      <c r="F5" s="49" t="s">
        <v>24024</v>
      </c>
      <c r="G5" s="49" t="s">
        <v>6462</v>
      </c>
      <c r="H5" s="49" t="s">
        <v>24025</v>
      </c>
      <c r="J5" s="25" t="s">
        <v>530</v>
      </c>
      <c r="K5" s="25"/>
      <c r="L5" s="25"/>
      <c r="M5" s="19" t="str">
        <f t="shared" ref="M5:M13" si="5">+F5&amp;" de cultivos de "&amp;J5&amp;" por "&amp;G5&amp;", entre los años 2019-2020."</f>
        <v>Superficie cosechada (ha) de cultivos de Coquimbo por Categoría, entre los años 2019-2020.</v>
      </c>
      <c r="N5" s="20" t="str">
        <f t="shared" si="0"/>
        <v>Coquimbo</v>
      </c>
      <c r="O5" s="20" t="str">
        <f t="shared" ref="O5" si="6">+O4</f>
        <v>Periodo 2019-2020</v>
      </c>
      <c r="P5" s="20" t="str">
        <f t="shared" ref="P5:P25" si="7">+IF($F5="Superficie cosechada (ha)","Superficie",IF($F5="0","0","0"))</f>
        <v>Superficie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3" si="8">+IF($F5="Superficie cosechada (ha)","hectárea",IF($F5="0","0","0"))</f>
        <v>hectárea</v>
      </c>
      <c r="S5" s="19"/>
      <c r="T5" s="19" t="str">
        <f t="shared" ref="T5:T14" si="9">M5</f>
        <v>Superficie cosechada (ha) de cultivos de Coquimbo por Categoría, entre los años 2019-2020.</v>
      </c>
      <c r="U5" s="19" t="str">
        <f t="shared" si="1"/>
        <v>Región: Coquimbo</v>
      </c>
      <c r="V5" t="s">
        <v>24031</v>
      </c>
      <c r="W5" s="35" t="str">
        <f t="shared" si="2"/>
        <v>https://analytics.zoho.com/open-view/2395394000006005069?ZOHO_CRITERIA=%224.9%20Superficie%20cosechada%20Ha%22.%22Codreg%22%3D13</v>
      </c>
      <c r="X5" s="21" t="str">
        <f>+X4</f>
        <v>CHL</v>
      </c>
      <c r="Y5" s="21" t="str">
        <f t="shared" ref="Y5:Y25" si="10">+IF($E5="Región","Regional",IF($E5="Comuna","Comunal","Nacional"))</f>
        <v>Regional</v>
      </c>
      <c r="Z5" t="str">
        <f t="shared" si="3"/>
        <v>Gráfico que muestra la Superficie cosechada (ha) de cultivos de Coquimbo por Categoría, entre los años 2019-2020. en hectárea según datos recopilados de los catastros frutícolas efectuados por el INE durante el Periodo 2019-2020.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91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62" t="str">
        <f>+AL4</f>
        <v>INE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1">
        <f>VLOOKUP($R5,unidad_medida[[#All],[nombre]:[Columna1]],5,0)</f>
        <v>35</v>
      </c>
    </row>
    <row r="6" spans="1:43" x14ac:dyDescent="0.25">
      <c r="A6" s="35" t="str">
        <f t="shared" si="4"/>
        <v>Gráfico 3 FILT Producto MUEST Región ||Superficie cosechada (ha)</v>
      </c>
      <c r="B6" s="63" t="s">
        <v>28689</v>
      </c>
      <c r="C6">
        <v>5</v>
      </c>
      <c r="D6" s="21" t="s">
        <v>22297</v>
      </c>
      <c r="E6" s="50" t="s">
        <v>6459</v>
      </c>
      <c r="F6" s="50" t="s">
        <v>24024</v>
      </c>
      <c r="G6" s="50" t="s">
        <v>519</v>
      </c>
      <c r="H6" s="50"/>
      <c r="J6" s="25" t="s">
        <v>8378</v>
      </c>
      <c r="K6" s="25"/>
      <c r="L6" s="25"/>
      <c r="M6" s="19" t="str">
        <f t="shared" si="5"/>
        <v>Superficie cosechada (ha)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7"/>
        <v>Superficie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8"/>
        <v>hectárea</v>
      </c>
      <c r="S6" s="19"/>
      <c r="T6" s="19" t="str">
        <f t="shared" si="9"/>
        <v>Superficie cosechada (ha) de cultivos de Legumbres por Región, entre los años 2019-2020.</v>
      </c>
      <c r="U6" s="19" t="str">
        <f t="shared" si="1"/>
        <v>Producto: Legumbres</v>
      </c>
      <c r="V6" t="s">
        <v>24031</v>
      </c>
      <c r="W6" s="35" t="str">
        <f t="shared" si="2"/>
        <v>https://analytics.zoho.com/open-view/2395394000006005990?ZOHO_CRITERIA=%224.9%20Superficie%20cosechada%20Ha%22.%22Id_Producto%22%3D100110</v>
      </c>
      <c r="X6" s="21" t="str">
        <f t="shared" ref="X6:X25" si="13">+X5</f>
        <v>CHL</v>
      </c>
      <c r="Y6" s="21" t="str">
        <f t="shared" si="10"/>
        <v>Nacional</v>
      </c>
      <c r="Z6" t="str">
        <f t="shared" si="3"/>
        <v>Gráfico que muestra la Superficie cosechada (ha) de cultivos de Legumbres por Región, entre los años 2019-2020. en hectárea según datos recopilados de los catastros frutícolas efectuados por el INE durante el Periodo 2019-2020.</v>
      </c>
      <c r="AA6" s="24">
        <f t="shared" ref="AA6:AA24" si="14">+AA5</f>
        <v>44321</v>
      </c>
      <c r="AB6" s="22" t="str">
        <f t="shared" ref="AB6:AB24" si="15">+AB5</f>
        <v>Español</v>
      </c>
      <c r="AC6" s="22" t="str">
        <f t="shared" ref="AC6:AC24" si="16">+AC5</f>
        <v>Paula</v>
      </c>
      <c r="AD6" s="22" t="str">
        <f t="shared" ref="AD6:AD24" si="17">+AD5</f>
        <v>No Aplica</v>
      </c>
      <c r="AE6" s="22" t="str">
        <f t="shared" ref="AE6:AE24" si="18">+AE5</f>
        <v>No Aplica</v>
      </c>
      <c r="AF6" s="22" t="str">
        <f t="shared" ref="AF6:AF24" si="19">+AF5</f>
        <v>No Aplica</v>
      </c>
      <c r="AG6" s="23">
        <f>+VLOOKUP($P6,Parametros[[nombre]:[Columna1]],5,0)</f>
        <v>91</v>
      </c>
      <c r="AH6" s="23">
        <f t="shared" ref="AH6:AH24" si="20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62" t="str">
        <f t="shared" ref="AL6:AO24" si="21">+AL5</f>
        <v>INE</v>
      </c>
      <c r="AM6" s="22" t="str">
        <f t="shared" ref="AM6:AO19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1">
        <f>VLOOKUP($R6,unidad_medida[[#All],[nombre]:[Columna1]],5,0)</f>
        <v>35</v>
      </c>
    </row>
    <row r="7" spans="1:43" x14ac:dyDescent="0.25">
      <c r="A7" s="35" t="str">
        <f t="shared" si="4"/>
        <v>Gráfico 4 FILT Producto MUEST Categoría ||Superficie cosechada (ha)</v>
      </c>
      <c r="B7" s="35" t="s">
        <v>28690</v>
      </c>
      <c r="C7">
        <v>5</v>
      </c>
      <c r="D7" s="21" t="s">
        <v>22298</v>
      </c>
      <c r="E7" s="50" t="s">
        <v>6459</v>
      </c>
      <c r="F7" s="50" t="s">
        <v>24024</v>
      </c>
      <c r="G7" s="50" t="s">
        <v>6462</v>
      </c>
      <c r="H7" s="50" t="s">
        <v>24025</v>
      </c>
      <c r="J7" s="25" t="s">
        <v>8378</v>
      </c>
      <c r="K7" s="25"/>
      <c r="L7" s="25"/>
      <c r="M7" s="19" t="str">
        <f t="shared" si="5"/>
        <v>Superficie cosechada (ha)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7"/>
        <v>Superficie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8"/>
        <v>hectárea</v>
      </c>
      <c r="S7" s="19"/>
      <c r="T7" s="19" t="str">
        <f t="shared" si="9"/>
        <v>Superficie cosechada (ha) de cultivos de Legumbres por Categoría, entre los años 2019-2020.</v>
      </c>
      <c r="U7" s="19" t="str">
        <f t="shared" si="1"/>
        <v>Producto: Legumbres</v>
      </c>
      <c r="V7" t="s">
        <v>24031</v>
      </c>
      <c r="W7" s="35" t="str">
        <f t="shared" si="2"/>
        <v>https://analytics.zoho.com/open-view/2395394000006010575?ZOHO_CRITERIA=%224.9%20Superficie%20cosechada%20Ha%22.%22Id_Producto%22%3D100110%0A</v>
      </c>
      <c r="X7" s="21" t="str">
        <f t="shared" si="13"/>
        <v>CHL</v>
      </c>
      <c r="Y7" s="21" t="str">
        <f t="shared" si="10"/>
        <v>Nacional</v>
      </c>
      <c r="Z7" t="str">
        <f t="shared" si="3"/>
        <v>Gráfico que muestra la Superficie cosechada (ha) de cultivos de Legumbres por Categoría, entre los años 2019-2020. en hectárea según datos recopilados de los catastros frutícolas efectuados por el INE durante el Periodo 2019-2020.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91</v>
      </c>
      <c r="AH7" s="23">
        <f t="shared" si="20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62" t="str">
        <f t="shared" si="21"/>
        <v>INE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1">
        <f>VLOOKUP($R7,unidad_medida[[#All],[nombre]:[Columna1]],5,0)</f>
        <v>35</v>
      </c>
    </row>
    <row r="8" spans="1:43" x14ac:dyDescent="0.25">
      <c r="A8" s="35" t="str">
        <f t="shared" si="4"/>
        <v>Gráfico 5 FILT Categoria MUEST Región ||Superficie cosechada (ha)</v>
      </c>
      <c r="B8" s="35" t="s">
        <v>28691</v>
      </c>
      <c r="C8">
        <v>20</v>
      </c>
      <c r="D8" s="21" t="s">
        <v>22299</v>
      </c>
      <c r="E8" s="51" t="s">
        <v>24026</v>
      </c>
      <c r="F8" s="51" t="s">
        <v>24024</v>
      </c>
      <c r="G8" s="51" t="s">
        <v>519</v>
      </c>
      <c r="H8" s="51"/>
      <c r="J8" s="25" t="s">
        <v>14623</v>
      </c>
      <c r="K8" s="25"/>
      <c r="L8" s="25"/>
      <c r="M8" s="19" t="str">
        <f t="shared" si="5"/>
        <v>Superficie cosechada (ha)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7"/>
        <v>Superficie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8"/>
        <v>hectárea</v>
      </c>
      <c r="S8" s="19"/>
      <c r="T8" s="19" t="str">
        <f t="shared" si="9"/>
        <v>Superficie cosechada (ha) de cultivos de Porotos por Región, entre los años 2019-2020.</v>
      </c>
      <c r="U8" s="19" t="str">
        <f t="shared" si="1"/>
        <v>Categoria: Porotos</v>
      </c>
      <c r="V8" t="s">
        <v>24031</v>
      </c>
      <c r="W8" s="35" t="str">
        <f t="shared" si="2"/>
        <v>https://analytics.zoho.com/open-view/2395394000006068371?ZOHO_CRITERIA=%224.9%20Superficie%20cosechada%20Ha%22.%22Id_Categor%C3%ADa%22%3D100110002</v>
      </c>
      <c r="X8" s="21" t="str">
        <f t="shared" si="13"/>
        <v>CHL</v>
      </c>
      <c r="Y8" s="21" t="str">
        <f t="shared" si="10"/>
        <v>Nacional</v>
      </c>
      <c r="Z8" t="str">
        <f t="shared" si="3"/>
        <v>Gráfico que muestra la Superficie cosechada (ha) de cultivos de Porotos por Región, entre los años 2019-2020. en hectárea según datos recopilados de los catastros frutícolas efectuados por el INE durante el Periodo 2019-2020.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91</v>
      </c>
      <c r="AH8" s="23">
        <f t="shared" si="20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62" t="str">
        <f t="shared" si="21"/>
        <v>INE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1">
        <f>VLOOKUP($R8,unidad_medida[[#All],[nombre]:[Columna1]],5,0)</f>
        <v>35</v>
      </c>
    </row>
    <row r="9" spans="1:43" x14ac:dyDescent="0.25">
      <c r="A9" s="35" t="str">
        <f t="shared" si="4"/>
        <v>Gráfico 6 FILT Nacional MUEST Región ||Superficie cosechada (ha)</v>
      </c>
      <c r="B9" s="35" t="s">
        <v>28692</v>
      </c>
      <c r="C9" s="35">
        <v>1</v>
      </c>
      <c r="D9" s="21" t="s">
        <v>22300</v>
      </c>
      <c r="E9" s="52" t="s">
        <v>23984</v>
      </c>
      <c r="F9" s="52" t="s">
        <v>24024</v>
      </c>
      <c r="G9" s="52" t="s">
        <v>519</v>
      </c>
      <c r="H9" s="53"/>
      <c r="J9" s="14" t="str">
        <f>G9</f>
        <v>Región</v>
      </c>
      <c r="K9" s="25"/>
      <c r="L9" s="25"/>
      <c r="M9" s="19" t="str">
        <f>+F9&amp;" de cultivos por "&amp;G9&amp;", entre los años 2019-2020."</f>
        <v>Superficie cosechada (ha)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7"/>
        <v>Superficie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8"/>
        <v>hectárea</v>
      </c>
      <c r="S9" s="19"/>
      <c r="T9" s="19" t="str">
        <f t="shared" si="9"/>
        <v>Superficie cosechada (ha) de cultivos por Región, entre los años 2019-2020.</v>
      </c>
      <c r="U9" s="19" t="str">
        <f t="shared" si="1"/>
        <v>Nacional: Región</v>
      </c>
      <c r="V9" t="s">
        <v>24031</v>
      </c>
      <c r="W9" s="35" t="str">
        <f t="shared" si="2"/>
        <v>https://analytics.zoho.com/open-view/2395394000006068499</v>
      </c>
      <c r="X9" s="21" t="str">
        <f t="shared" si="13"/>
        <v>CHL</v>
      </c>
      <c r="Y9" s="21" t="str">
        <f t="shared" si="10"/>
        <v>Nacional</v>
      </c>
      <c r="Z9" t="str">
        <f t="shared" si="3"/>
        <v>Gráfico que muestra la Superficie cosechada (ha) de cultivos por Región, entre los años 2019-2020. en hectárea según datos recopilados de los catastros frutícolas efectuados por el INE durante el Periodo 2019-2020.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91</v>
      </c>
      <c r="AH9" s="23">
        <f t="shared" si="20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62" t="str">
        <f t="shared" si="21"/>
        <v>INE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1">
        <f>VLOOKUP($R9,unidad_medida[[#All],[nombre]:[Columna1]],5,0)</f>
        <v>35</v>
      </c>
    </row>
    <row r="10" spans="1:43" x14ac:dyDescent="0.25">
      <c r="A10" s="35" t="str">
        <f t="shared" si="4"/>
        <v>Gráfico 7 FILT Nacional MUEST Producto ||Superficie cosechada (ha)</v>
      </c>
      <c r="B10" s="63" t="s">
        <v>28693</v>
      </c>
      <c r="C10" s="35">
        <v>1</v>
      </c>
      <c r="D10" s="21" t="s">
        <v>22301</v>
      </c>
      <c r="E10" s="52" t="s">
        <v>23984</v>
      </c>
      <c r="F10" s="52" t="s">
        <v>24024</v>
      </c>
      <c r="G10" s="52" t="s">
        <v>6459</v>
      </c>
      <c r="H10" s="53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Superficie cosechada (ha)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7"/>
        <v>Superficie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8"/>
        <v>hectárea</v>
      </c>
      <c r="S10" s="19"/>
      <c r="T10" s="19" t="str">
        <f t="shared" si="9"/>
        <v>Superficie cosechada (ha) de cultivos por Producto, entre los años 2019-2020.</v>
      </c>
      <c r="U10" s="19" t="str">
        <f t="shared" si="1"/>
        <v>Nacional: Producto</v>
      </c>
      <c r="V10" t="s">
        <v>24031</v>
      </c>
      <c r="W10" s="35" t="str">
        <f t="shared" si="2"/>
        <v>https://analytics.zoho.com/open-view/2395394000006068557</v>
      </c>
      <c r="X10" s="21" t="str">
        <f t="shared" si="13"/>
        <v>CHL</v>
      </c>
      <c r="Y10" s="21" t="str">
        <f t="shared" si="10"/>
        <v>Nacional</v>
      </c>
      <c r="Z10" t="str">
        <f t="shared" si="3"/>
        <v>Gráfico que muestra la Superficie cosechada (ha) de cultivos por Producto, entre los años 2019-2020. en hectárea según datos recopilados de los catastros frutícolas efectuados por el INE durante el Periodo 2019-2020.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91</v>
      </c>
      <c r="AH10" s="23">
        <f t="shared" si="20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62" t="str">
        <f t="shared" si="21"/>
        <v>INE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1">
        <f>VLOOKUP($R10,unidad_medida[[#All],[nombre]:[Columna1]],5,0)</f>
        <v>35</v>
      </c>
    </row>
    <row r="11" spans="1:43" x14ac:dyDescent="0.25">
      <c r="A11" s="35" t="str">
        <f t="shared" si="4"/>
        <v>Gráfico 8 FILT Nacional MUEST Categoría ||Superficie cosechada (ha)</v>
      </c>
      <c r="B11" s="35" t="s">
        <v>28694</v>
      </c>
      <c r="C11" s="35">
        <v>1</v>
      </c>
      <c r="D11" s="21" t="s">
        <v>22302</v>
      </c>
      <c r="E11" s="52" t="s">
        <v>23984</v>
      </c>
      <c r="F11" s="52" t="s">
        <v>24024</v>
      </c>
      <c r="G11" s="52" t="s">
        <v>6462</v>
      </c>
      <c r="H11" s="52" t="s">
        <v>24025</v>
      </c>
      <c r="J11" s="14" t="str">
        <f t="shared" si="27"/>
        <v>Categoría</v>
      </c>
      <c r="K11" s="25"/>
      <c r="L11" s="25"/>
      <c r="M11" s="19" t="str">
        <f t="shared" si="28"/>
        <v>Superficie cosechada (ha)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7"/>
        <v>Superficie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8"/>
        <v>hectárea</v>
      </c>
      <c r="S11" s="19"/>
      <c r="T11" s="19" t="str">
        <f t="shared" si="9"/>
        <v>Superficie cosechada (ha) de cultivos por Categoría, entre los años 2019-2020.</v>
      </c>
      <c r="U11" s="19" t="str">
        <f t="shared" si="1"/>
        <v>Nacional: Categoría</v>
      </c>
      <c r="V11" t="s">
        <v>24031</v>
      </c>
      <c r="W11" s="35" t="str">
        <f t="shared" si="2"/>
        <v>https://analytics.zoho.com/open-view/2395394000006068629</v>
      </c>
      <c r="X11" s="21" t="str">
        <f t="shared" si="13"/>
        <v>CHL</v>
      </c>
      <c r="Y11" s="21" t="str">
        <f t="shared" si="10"/>
        <v>Nacional</v>
      </c>
      <c r="Z11" t="str">
        <f t="shared" si="3"/>
        <v>Gráfico que muestra la Superficie cosechada (ha) de cultivos por Categoría, entre los años 2019-2020. en hectárea según datos recopilados de los catastros frutícolas efectuados por el INE durante el Periodo 2019-2020.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91</v>
      </c>
      <c r="AH11" s="23">
        <f t="shared" si="20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62" t="str">
        <f t="shared" si="21"/>
        <v>INE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1">
        <f>VLOOKUP($R11,unidad_medida[[#All],[nombre]:[Columna1]],5,0)</f>
        <v>35</v>
      </c>
    </row>
    <row r="12" spans="1:43" x14ac:dyDescent="0.25">
      <c r="A12" s="64" t="str">
        <f t="shared" si="4"/>
        <v>Informe Interactivo 1 FILT Región MUEST Producto-Categoría ||Superficie cosechada (ha)</v>
      </c>
      <c r="B12" s="65" t="s">
        <v>28705</v>
      </c>
      <c r="C12">
        <v>11</v>
      </c>
      <c r="D12" s="21" t="s">
        <v>22949</v>
      </c>
      <c r="E12" s="49" t="s">
        <v>519</v>
      </c>
      <c r="F12" s="49" t="s">
        <v>24024</v>
      </c>
      <c r="G12" s="49" t="s">
        <v>24027</v>
      </c>
      <c r="H12" s="49" t="s">
        <v>24025</v>
      </c>
      <c r="J12" s="25" t="s">
        <v>530</v>
      </c>
      <c r="K12" s="25" t="s">
        <v>27207</v>
      </c>
      <c r="L12" s="25" t="str">
        <f>"Cosecha agrícola en "&amp;J12&amp;" || Chile || 2019-2020"</f>
        <v>Cosecha agrícola en Coquimbo || Chile || 2019-2020</v>
      </c>
      <c r="M12" s="19" t="str">
        <f t="shared" si="5"/>
        <v>Superficie cosechada (ha) de cultivos de Coquimbo por Producto-Categoría, entre los años 2019-2020.</v>
      </c>
      <c r="N12" s="20" t="str">
        <f t="shared" si="0"/>
        <v>Coquimbo</v>
      </c>
      <c r="O12" s="20" t="str">
        <f t="shared" si="12"/>
        <v>Periodo 2019-2020</v>
      </c>
      <c r="P12" s="20" t="str">
        <f t="shared" si="7"/>
        <v>Superficie</v>
      </c>
      <c r="Q12" s="40">
        <f>+IF($E12="PRODUCTO",VLOOKUP(J12,Categorias[[Producto]:[Columna1]],9,0)&amp;"000",IF($E12="CATEGORÍA",VLOOKUP(J12,Categorias[[Categoría]:[Columna2]],7,0),$Q$1))</f>
        <v>100100000</v>
      </c>
      <c r="R12" s="20" t="str">
        <f t="shared" si="8"/>
        <v>hectárea</v>
      </c>
      <c r="S12" s="19"/>
      <c r="T12" s="19" t="str">
        <f t="shared" si="9"/>
        <v>Superficie cosechada (ha) de cultivos de Coquimbo por Producto-Categoría, entre los años 2019-2020.</v>
      </c>
      <c r="U12" s="19" t="str">
        <f t="shared" si="1"/>
        <v>Región: Coquimbo</v>
      </c>
      <c r="V12" t="s">
        <v>24031</v>
      </c>
      <c r="W12" s="35" t="str">
        <f t="shared" si="2"/>
        <v>https://analytics.zoho.com/open-view/2395394000006162015?ZOHO_CRITERIA=%224.9%20Superficie%20cosechada%20Ha%22.%222019-2020%22%3E0.99%20and%20%224.9%20Superficie%20cosechada%20Ha%22.%22Codreg%22%3D13</v>
      </c>
      <c r="X12" s="21" t="str">
        <f t="shared" si="13"/>
        <v>CHL</v>
      </c>
      <c r="Y12" s="21" t="str">
        <f t="shared" si="10"/>
        <v>Regional</v>
      </c>
      <c r="Z12" t="str">
        <f t="shared" si="3"/>
        <v>Gráfico que muestra la Superficie cosechada (ha) de cultivos de Coquimbo por Producto-Categoría, entre los años 2019-2020. en hectárea según datos recopilados de los catastros frutícolas efectuados por el INE durante el Periodo 2019-2020.</v>
      </c>
      <c r="AA12" s="24">
        <v>44322</v>
      </c>
      <c r="AB12" s="22" t="s">
        <v>22331</v>
      </c>
      <c r="AC12" s="22" t="s">
        <v>22351</v>
      </c>
      <c r="AD12" s="22" t="s">
        <v>25</v>
      </c>
      <c r="AE12" s="22" t="s">
        <v>25</v>
      </c>
      <c r="AF12" s="22" t="s">
        <v>25</v>
      </c>
      <c r="AG12" s="23">
        <f>+VLOOKUP($P12,Parametros[[nombre]:[Columna1]],5,0)</f>
        <v>91</v>
      </c>
      <c r="AH12" s="23">
        <v>2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62" t="s">
        <v>24032</v>
      </c>
      <c r="AM12" s="22" t="s">
        <v>25</v>
      </c>
      <c r="AN12" s="22" t="s">
        <v>25</v>
      </c>
      <c r="AO12" s="22" t="s">
        <v>25</v>
      </c>
      <c r="AP12" s="35">
        <f>VLOOKUP($AC12,Responsables[],3,0)</f>
        <v>7</v>
      </c>
      <c r="AQ12" s="41">
        <f>VLOOKUP($R12,unidad_medida[[#All],[nombre]:[Columna1]],5,0)</f>
        <v>35</v>
      </c>
    </row>
    <row r="13" spans="1:43" x14ac:dyDescent="0.25">
      <c r="A13" s="64" t="str">
        <f t="shared" si="4"/>
        <v>Informe Interactivo 2 FILT Producto MUEST Región-Categoría ||Superficie cosechada (ha)</v>
      </c>
      <c r="B13" s="65" t="s">
        <v>28706</v>
      </c>
      <c r="C13">
        <v>5</v>
      </c>
      <c r="D13" s="21" t="s">
        <v>22950</v>
      </c>
      <c r="E13" s="50" t="s">
        <v>6459</v>
      </c>
      <c r="F13" s="50" t="s">
        <v>24024</v>
      </c>
      <c r="G13" s="50" t="s">
        <v>24028</v>
      </c>
      <c r="H13" s="50" t="s">
        <v>24025</v>
      </c>
      <c r="J13" s="25" t="s">
        <v>8378</v>
      </c>
      <c r="K13" s="25" t="s">
        <v>27208</v>
      </c>
      <c r="L13" s="25" t="str">
        <f>"Cosecha agrícola de "&amp;J13&amp;" || Chile || 2019-2020"</f>
        <v>Cosecha agrícola de Legumbres || Chile || 2019-2020</v>
      </c>
      <c r="M13" s="19" t="str">
        <f t="shared" si="5"/>
        <v>Superficie cosechada (ha) de cultivos de Legumbres por Región-Categoría,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7"/>
        <v>Superficie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20" t="str">
        <f t="shared" si="8"/>
        <v>hectárea</v>
      </c>
      <c r="S13" s="19"/>
      <c r="T13" s="19" t="str">
        <f t="shared" si="9"/>
        <v>Superficie cosechada (ha) de cultivos de Legumbres por Región-Categoría, entre los años 2019-2020.</v>
      </c>
      <c r="U13" s="19" t="str">
        <f t="shared" si="1"/>
        <v>Producto: Legumbres</v>
      </c>
      <c r="V13" t="s">
        <v>24031</v>
      </c>
      <c r="W13" s="35" t="str">
        <f t="shared" si="2"/>
        <v>https://analytics.zoho.com/open-view/2395394000006167438?ZOHO_CRITERIA=%224.9%20Superficie%20cosechada%20Ha%22.%222019-2020%22%3E0.99%20and%20%224.9%20Superficie%20cosechada%20Ha%22.%22Id_Producto%22%3D100110</v>
      </c>
      <c r="X13" s="21" t="str">
        <f t="shared" si="13"/>
        <v>CHL</v>
      </c>
      <c r="Y13" s="21" t="str">
        <f t="shared" si="10"/>
        <v>Nacional</v>
      </c>
      <c r="Z13" t="str">
        <f t="shared" si="3"/>
        <v>Gráfico que muestra la Superficie cosechada (ha) de cultivos de Legumbres por Región-Categoría, entre los años 2019-2020. en hectárea según datos recopilados de los catastros frutícolas efectuados por el INE durante el Periodo 2019-2020.</v>
      </c>
      <c r="AA13" s="24">
        <f t="shared" ref="AA13:AF13" si="31">+AA12</f>
        <v>44322</v>
      </c>
      <c r="AB13" s="22" t="str">
        <f t="shared" si="31"/>
        <v>Español</v>
      </c>
      <c r="AC13" s="22" t="str">
        <f t="shared" si="31"/>
        <v>Paula</v>
      </c>
      <c r="AD13" s="22" t="str">
        <f t="shared" si="31"/>
        <v>No Aplica</v>
      </c>
      <c r="AE13" s="22" t="str">
        <f t="shared" si="31"/>
        <v>No Aplica</v>
      </c>
      <c r="AF13" s="22" t="str">
        <f t="shared" si="31"/>
        <v>No Aplica</v>
      </c>
      <c r="AG13" s="23">
        <f>+VLOOKUP($P13,Parametros[[nombre]:[Columna1]],5,0)</f>
        <v>91</v>
      </c>
      <c r="AH13" s="23">
        <f t="shared" ref="AH13" si="32">AH12</f>
        <v>2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62" t="str">
        <f t="shared" ref="AL13" si="33">+AL12</f>
        <v>INE</v>
      </c>
      <c r="AM13" s="22" t="str">
        <f t="shared" ref="AM13" si="34">+AM12</f>
        <v>No Aplica</v>
      </c>
      <c r="AN13" s="22" t="str">
        <f t="shared" ref="AN13" si="35">+AN12</f>
        <v>No Aplica</v>
      </c>
      <c r="AO13" s="22" t="str">
        <f t="shared" ref="AO13" si="36">+AO12</f>
        <v>No Aplica</v>
      </c>
      <c r="AP13" s="35">
        <f>VLOOKUP($AC13,Responsables[],3,0)</f>
        <v>7</v>
      </c>
      <c r="AQ13" s="41">
        <f>VLOOKUP($R13,unidad_medida[[#All],[nombre]:[Columna1]],5,0)</f>
        <v>35</v>
      </c>
    </row>
    <row r="14" spans="1:43" x14ac:dyDescent="0.25">
      <c r="A14" s="64" t="str">
        <f t="shared" si="4"/>
        <v>Reporte 360 (1) FILT Nacional MUEST Región-Producto-Categoría ||Superficie cosechada (ha)</v>
      </c>
      <c r="B14" s="64" t="s">
        <v>28707</v>
      </c>
      <c r="C14" s="35">
        <v>1</v>
      </c>
      <c r="D14" s="14" t="s">
        <v>28695</v>
      </c>
      <c r="E14" s="54" t="s">
        <v>23984</v>
      </c>
      <c r="F14" s="55" t="s">
        <v>24024</v>
      </c>
      <c r="G14" s="55" t="s">
        <v>24029</v>
      </c>
      <c r="H14" s="55" t="s">
        <v>24025</v>
      </c>
      <c r="J14" s="25" t="s">
        <v>23985</v>
      </c>
      <c r="K14" s="25"/>
      <c r="L14" s="25"/>
      <c r="M14" s="19" t="str">
        <f>+F14&amp;" de cultivos en Chile, entre los años 2019-2020."</f>
        <v>Superficie cosechada (ha) de cultivos en Chile, entre los años 2019-2020.</v>
      </c>
      <c r="N14" s="20" t="str">
        <f t="shared" si="0"/>
        <v>Chile</v>
      </c>
      <c r="O14" s="20" t="str">
        <f t="shared" si="12"/>
        <v>Periodo 2019-2020</v>
      </c>
      <c r="P14" s="20" t="str">
        <f t="shared" si="7"/>
        <v>Superficie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>+IF($F14="Superficie cosechada (ha)","hectárea",IF($F14="0","0","0"))</f>
        <v>hectárea</v>
      </c>
      <c r="S14" s="19"/>
      <c r="T14" s="19" t="str">
        <f t="shared" si="9"/>
        <v>Superficie cosechada (ha) de cultivos en Chile, entre los años 2019-2020.</v>
      </c>
      <c r="U14" s="19" t="str">
        <f t="shared" si="1"/>
        <v>Nacional: Total</v>
      </c>
      <c r="V14" t="s">
        <v>24031</v>
      </c>
      <c r="W14" s="35" t="str">
        <f t="shared" si="2"/>
        <v>https://analytics.zoho.com/open-view/2395394000006186146?ZOHO_CRITERIA=%224.9%20Superficie%20cosechada%20Ha%22.%222019-2020%22%3E0.99</v>
      </c>
      <c r="X14" s="21" t="str">
        <f t="shared" si="13"/>
        <v>CHL</v>
      </c>
      <c r="Y14" s="21" t="str">
        <f t="shared" si="10"/>
        <v>Nacional</v>
      </c>
      <c r="Z14" t="str">
        <f t="shared" si="3"/>
        <v>Gráfico que muestra la Superficie cosechada (ha) de cultivos en Chile, entre los años 2019-2020. en hectárea según datos recopilados de los catastros frutícolas efectuados por el INE durante el Periodo 2019-2020.</v>
      </c>
      <c r="AA14" s="24">
        <f t="shared" si="14"/>
        <v>44322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91</v>
      </c>
      <c r="AH14" s="23">
        <f t="shared" si="20"/>
        <v>2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62" t="str">
        <f t="shared" si="21"/>
        <v>INE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1">
        <f>VLOOKUP($R14,unidad_medida[[#All],[nombre]:[Columna1]],5,0)</f>
        <v>35</v>
      </c>
    </row>
    <row r="15" spans="1:43" x14ac:dyDescent="0.25">
      <c r="A15" s="35" t="str">
        <f>+D15&amp;" FILT "&amp;E15&amp;" MUEST "&amp;G15&amp;" ||"&amp;F15</f>
        <v>Gráfico 9 FILT Región MUEST Producto ||Superficie cosechada (ha)</v>
      </c>
      <c r="B15" s="35" t="s">
        <v>28697</v>
      </c>
      <c r="C15">
        <v>11</v>
      </c>
      <c r="D15" s="21" t="s">
        <v>22370</v>
      </c>
      <c r="E15" s="49" t="s">
        <v>519</v>
      </c>
      <c r="F15" s="49" t="s">
        <v>24024</v>
      </c>
      <c r="G15" s="49" t="s">
        <v>6459</v>
      </c>
      <c r="H15" s="49"/>
      <c r="J15" s="25" t="s">
        <v>530</v>
      </c>
      <c r="K15" s="25"/>
      <c r="L15" s="25"/>
      <c r="M15" s="19" t="str">
        <f>+F15&amp;" de cultivos de "&amp;J15&amp;" por "&amp;G15&amp;", entre los años 2005-2002."</f>
        <v>Superficie cosechada (ha) de cultivos de Coquimbo por Producto, entre los años 2005-2002.</v>
      </c>
      <c r="N15" s="20" t="str">
        <f t="shared" ref="N15:N21" si="37">IF(E15="Región",J15,IF(E15="Comuna",J15,"Chile"))</f>
        <v>Coquimbo</v>
      </c>
      <c r="O15" s="20" t="s">
        <v>27211</v>
      </c>
      <c r="P15" s="20" t="str">
        <f>+IF($F15="Superficie cosechada (ha)","Superficie",IF($F15="0","0","0"))</f>
        <v>Superficie</v>
      </c>
      <c r="Q15" s="40">
        <f>+IF($E15="PRODUCTO",VLOOKUP(J15,Categorias[[Producto]:[Columna1]],9,0)&amp;"000",IF($E15="CATEGORÍA",VLOOKUP(J15,Categorias[[Categoría]:[Columna2]],7,0),$Q$1))</f>
        <v>100100000</v>
      </c>
      <c r="R15" s="20" t="str">
        <f>+IF($F15="Superficie cosechada (ha)","hectárea",IF($F15="0","0","0"))</f>
        <v>hectárea</v>
      </c>
      <c r="S15" s="19"/>
      <c r="T15" s="19" t="str">
        <f>M15</f>
        <v>Superficie cosechada (ha) de cultivos de Coquimbo por Producto, entre los años 2005-2002.</v>
      </c>
      <c r="U15" s="19" t="str">
        <f t="shared" ref="U15:U21" si="38">+E15&amp;": "&amp;J15</f>
        <v>Región: Coquimbo</v>
      </c>
      <c r="V15" t="s">
        <v>24031</v>
      </c>
      <c r="W15" s="35" t="str">
        <f>HYPERLINK(B15,B15)</f>
        <v>https://analytics.zoho.com/open-view/2395394000006068890?ZOHO_CRITERIA=%22Trasposicion_4.9%22.%22Codreg%22%3D13</v>
      </c>
      <c r="X15" s="21" t="str">
        <f t="shared" si="13"/>
        <v>CHL</v>
      </c>
      <c r="Y15" s="21" t="str">
        <f t="shared" si="10"/>
        <v>Regional</v>
      </c>
      <c r="Z15" t="str">
        <f t="shared" si="3"/>
        <v>Gráfico que muestra la Superficie cosechada (ha) de cultivos de Coquimbo por Producto, entre los años 2005-2002. en hectárea según datos recopilados de los catastros frutícolas efectuados por el INE durante el Periodo 2005-2020.</v>
      </c>
      <c r="AA15" s="24">
        <f t="shared" si="14"/>
        <v>44322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91</v>
      </c>
      <c r="AH15" s="23">
        <f t="shared" si="20"/>
        <v>2</v>
      </c>
      <c r="AI15" s="23">
        <f>+VLOOKUP($N15,Territorio[[nombre]:[Columna1]],7,0)</f>
        <v>244</v>
      </c>
      <c r="AJ15" s="23">
        <f>+VLOOKUP(O15,Temporalidad[[nombre]:[Columna1]],7,0)</f>
        <v>1767</v>
      </c>
      <c r="AK15" s="23">
        <f>+VLOOKUP(LEFT($D15,3),Tipo_Gráfico[[id3]:[Tipo Gráfico]],2,0)</f>
        <v>1</v>
      </c>
      <c r="AL15" s="62" t="str">
        <f t="shared" si="21"/>
        <v>INE</v>
      </c>
      <c r="AM15" s="22" t="str">
        <f t="shared" si="22"/>
        <v>No Aplica</v>
      </c>
      <c r="AN15" s="22" t="str">
        <f t="shared" si="22"/>
        <v>No Aplica</v>
      </c>
      <c r="AO15" s="22" t="str">
        <f t="shared" si="22"/>
        <v>No Aplica</v>
      </c>
      <c r="AP15" s="35">
        <f>VLOOKUP($AC15,Responsables[],3,0)</f>
        <v>7</v>
      </c>
      <c r="AQ15" s="41">
        <f>VLOOKUP($R15,unidad_medida[[#All],[nombre]:[Columna1]],5,0)</f>
        <v>35</v>
      </c>
    </row>
    <row r="16" spans="1:43" x14ac:dyDescent="0.25">
      <c r="A16" s="35" t="str">
        <f t="shared" ref="A16:A25" si="39">+D16&amp;" FILT "&amp;E16&amp;" MUEST "&amp;G16&amp;" ||"&amp;F16</f>
        <v>Gráfico 10 FILT Región MUEST Categoría ||Superficie cosechada (ha)</v>
      </c>
      <c r="B16" s="35" t="s">
        <v>28698</v>
      </c>
      <c r="C16">
        <v>11</v>
      </c>
      <c r="D16" s="21" t="s">
        <v>22537</v>
      </c>
      <c r="E16" s="49" t="s">
        <v>519</v>
      </c>
      <c r="F16" s="49" t="s">
        <v>24024</v>
      </c>
      <c r="G16" s="49" t="s">
        <v>6462</v>
      </c>
      <c r="H16" s="49" t="s">
        <v>24025</v>
      </c>
      <c r="J16" s="25" t="s">
        <v>530</v>
      </c>
      <c r="K16" s="25"/>
      <c r="L16" s="25"/>
      <c r="M16" s="19" t="str">
        <f>+F16&amp;" de cultivos de "&amp;J16&amp;" por "&amp;G16&amp;", entre los años 2005-2002."</f>
        <v>Superficie cosechada (ha) de cultivos de Coquimbo por Categoría, entre los años 2005-2002.</v>
      </c>
      <c r="N16" s="20" t="str">
        <f t="shared" si="37"/>
        <v>Coquimbo</v>
      </c>
      <c r="O16" s="20" t="str">
        <f t="shared" ref="O16:O25" si="40">+O15</f>
        <v>Periodo 2005-2020</v>
      </c>
      <c r="P16" s="20" t="str">
        <f t="shared" si="7"/>
        <v>Superficie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ref="R16:R25" si="41">+IF($F16="Superficie cosechada (ha)","hectárea",IF($F16="0","0","0"))</f>
        <v>hectárea</v>
      </c>
      <c r="S16" s="19"/>
      <c r="T16" s="19" t="str">
        <f t="shared" ref="T16:T21" si="42">M16</f>
        <v>Superficie cosechada (ha) de cultivos de Coquimbo por Categoría, entre los años 2005-2002.</v>
      </c>
      <c r="U16" s="19" t="str">
        <f t="shared" si="38"/>
        <v>Región: Coquimbo</v>
      </c>
      <c r="V16" t="s">
        <v>24031</v>
      </c>
      <c r="W16" s="35" t="e">
        <f>HYPERLINK(#REF!,#REF!)</f>
        <v>#REF!</v>
      </c>
      <c r="X16" s="21" t="str">
        <f t="shared" si="13"/>
        <v>CHL</v>
      </c>
      <c r="Y16" s="21" t="str">
        <f t="shared" si="10"/>
        <v>Regional</v>
      </c>
      <c r="Z16" t="str">
        <f t="shared" si="3"/>
        <v>Gráfico que muestra la Superficie cosechada (ha) de cultivos de Coquimbo por Categoría, entre los años 2005-2002. en hectárea según datos recopilados de los catastros frutícolas efectuados por el INE durante el Periodo 2005-2020.</v>
      </c>
      <c r="AA16" s="24">
        <f t="shared" si="14"/>
        <v>44322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91</v>
      </c>
      <c r="AH16" s="23">
        <f t="shared" si="20"/>
        <v>2</v>
      </c>
      <c r="AI16" s="23">
        <f>+VLOOKUP($N16,Territorio[[nombre]:[Columna1]],7,0)</f>
        <v>244</v>
      </c>
      <c r="AJ16" s="23">
        <f>+VLOOKUP(O16,Temporalidad[[nombre]:[Columna1]],7,0)</f>
        <v>1767</v>
      </c>
      <c r="AK16" s="23">
        <f>+VLOOKUP(LEFT($D16,3),Tipo_Gráfico[[id3]:[Tipo Gráfico]],2,0)</f>
        <v>1</v>
      </c>
      <c r="AL16" s="62" t="str">
        <f t="shared" si="21"/>
        <v>INE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1">
        <f>VLOOKUP($R16,unidad_medida[[#All],[nombre]:[Columna1]],5,0)</f>
        <v>35</v>
      </c>
    </row>
    <row r="17" spans="1:43" x14ac:dyDescent="0.25">
      <c r="A17" s="35" t="str">
        <f t="shared" si="39"/>
        <v>Gráfico 11 FILT Producto MUEST Región ||Superficie cosechada (ha)</v>
      </c>
      <c r="B17" s="35" t="s">
        <v>28699</v>
      </c>
      <c r="C17">
        <v>5</v>
      </c>
      <c r="D17" s="21" t="s">
        <v>27199</v>
      </c>
      <c r="E17" s="50" t="s">
        <v>6459</v>
      </c>
      <c r="F17" s="50" t="s">
        <v>24024</v>
      </c>
      <c r="G17" s="50" t="s">
        <v>519</v>
      </c>
      <c r="H17" s="50"/>
      <c r="J17" s="25" t="s">
        <v>8378</v>
      </c>
      <c r="K17" s="25"/>
      <c r="L17" s="25"/>
      <c r="M17" s="19" t="str">
        <f>+F17&amp;" de cultivos de "&amp;J17&amp;" por "&amp;G17&amp;", entre los años 2005-2002."</f>
        <v>Superficie cosechada (ha) de cultivos de Legumbres por Región, entre los años 2005-2002.</v>
      </c>
      <c r="N17" s="20" t="str">
        <f t="shared" si="37"/>
        <v>Chile</v>
      </c>
      <c r="O17" s="20" t="str">
        <f t="shared" si="40"/>
        <v>Periodo 2005-2020</v>
      </c>
      <c r="P17" s="20" t="str">
        <f t="shared" si="7"/>
        <v>Superficie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20" t="str">
        <f t="shared" si="41"/>
        <v>hectárea</v>
      </c>
      <c r="S17" s="19"/>
      <c r="T17" s="19" t="str">
        <f t="shared" si="42"/>
        <v>Superficie cosechada (ha) de cultivos de Legumbres por Región, entre los años 2005-2002.</v>
      </c>
      <c r="U17" s="19" t="str">
        <f t="shared" si="38"/>
        <v>Producto: Legumbres</v>
      </c>
      <c r="V17" t="s">
        <v>24031</v>
      </c>
      <c r="W17" s="35" t="str">
        <f t="shared" ref="W17:W21" si="43">HYPERLINK(B17,B17)</f>
        <v>https://analytics.zoho.com/open-view/2395394000006085153?ZOHO_CRITERIA=%22Trasposicion_4.9%22.%22Id_producto%22%3D100110</v>
      </c>
      <c r="X17" s="21" t="str">
        <f t="shared" si="13"/>
        <v>CHL</v>
      </c>
      <c r="Y17" s="21" t="str">
        <f t="shared" si="10"/>
        <v>Nacional</v>
      </c>
      <c r="Z17" t="str">
        <f t="shared" si="3"/>
        <v>Gráfico que muestra la Superficie cosechada (ha) de cultivos de Legumbres por Región, entre los años 2005-2002. en hectárea según datos recopilados de los catastros frutícolas efectuados por el INE durante el Periodo 2005-2020.</v>
      </c>
      <c r="AA17" s="24">
        <f t="shared" si="14"/>
        <v>44322</v>
      </c>
      <c r="AB17" s="22" t="str">
        <f t="shared" si="15"/>
        <v>Español</v>
      </c>
      <c r="AC17" s="22" t="str">
        <f t="shared" si="16"/>
        <v>Paula</v>
      </c>
      <c r="AD17" s="22" t="str">
        <f t="shared" si="17"/>
        <v>No Aplica</v>
      </c>
      <c r="AE17" s="22" t="str">
        <f t="shared" si="18"/>
        <v>No Aplica</v>
      </c>
      <c r="AF17" s="22" t="str">
        <f t="shared" si="19"/>
        <v>No Aplica</v>
      </c>
      <c r="AG17" s="23">
        <f>+VLOOKUP($P17,Parametros[[nombre]:[Columna1]],5,0)</f>
        <v>91</v>
      </c>
      <c r="AH17" s="23">
        <f t="shared" si="20"/>
        <v>2</v>
      </c>
      <c r="AI17" s="23">
        <f>+VLOOKUP($N17,Territorio[[nombre]:[Columna1]],7,0)</f>
        <v>38</v>
      </c>
      <c r="AJ17" s="23">
        <f>+VLOOKUP(O17,Temporalidad[[nombre]:[Columna1]],7,0)</f>
        <v>1767</v>
      </c>
      <c r="AK17" s="23">
        <f>+VLOOKUP(LEFT($D17,3),Tipo_Gráfico[[id3]:[Tipo Gráfico]],2,0)</f>
        <v>1</v>
      </c>
      <c r="AL17" s="62" t="str">
        <f t="shared" si="21"/>
        <v>INE</v>
      </c>
      <c r="AM17" s="22" t="str">
        <f t="shared" si="22"/>
        <v>No Aplica</v>
      </c>
      <c r="AN17" s="22" t="str">
        <f t="shared" si="22"/>
        <v>No Aplica</v>
      </c>
      <c r="AO17" s="22" t="str">
        <f t="shared" si="22"/>
        <v>No Aplica</v>
      </c>
      <c r="AP17" s="35">
        <f>VLOOKUP($AC17,Responsables[],3,0)</f>
        <v>7</v>
      </c>
      <c r="AQ17" s="41">
        <f>VLOOKUP($R17,unidad_medida[[#All],[nombre]:[Columna1]],5,0)</f>
        <v>35</v>
      </c>
    </row>
    <row r="18" spans="1:43" x14ac:dyDescent="0.25">
      <c r="A18" s="35" t="str">
        <f t="shared" si="39"/>
        <v>Gráfico 12 FILT Producto MUEST Categoría ||Superficie cosechada (ha)</v>
      </c>
      <c r="B18" s="35" t="s">
        <v>28700</v>
      </c>
      <c r="C18">
        <v>5</v>
      </c>
      <c r="D18" s="21" t="s">
        <v>27200</v>
      </c>
      <c r="E18" s="50" t="s">
        <v>6459</v>
      </c>
      <c r="F18" s="50" t="s">
        <v>24024</v>
      </c>
      <c r="G18" s="50" t="s">
        <v>6462</v>
      </c>
      <c r="H18" s="50" t="s">
        <v>24025</v>
      </c>
      <c r="J18" s="25" t="s">
        <v>8378</v>
      </c>
      <c r="K18" s="25"/>
      <c r="L18" s="25"/>
      <c r="M18" s="19" t="str">
        <f>+F18&amp;" de cultivos de "&amp;J18&amp;" por "&amp;G18&amp;", entre los años 2005-2002."</f>
        <v>Superficie cosechada (ha) de cultivos de Legumbres por Categoría, entre los años 2005-2002.</v>
      </c>
      <c r="N18" s="20" t="str">
        <f t="shared" si="37"/>
        <v>Chile</v>
      </c>
      <c r="O18" s="20" t="str">
        <f t="shared" si="40"/>
        <v>Periodo 2005-2020</v>
      </c>
      <c r="P18" s="20" t="str">
        <f t="shared" si="7"/>
        <v>Superficie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20" t="str">
        <f t="shared" si="41"/>
        <v>hectárea</v>
      </c>
      <c r="S18" s="19"/>
      <c r="T18" s="19" t="str">
        <f t="shared" si="42"/>
        <v>Superficie cosechada (ha) de cultivos de Legumbres por Categoría, entre los años 2005-2002.</v>
      </c>
      <c r="U18" s="19" t="str">
        <f t="shared" si="38"/>
        <v>Producto: Legumbres</v>
      </c>
      <c r="V18" t="s">
        <v>24031</v>
      </c>
      <c r="W18" s="35" t="str">
        <f t="shared" si="43"/>
        <v>https://analytics.zoho.com/open-view/2395394000006085213?ZOHO_CRITERIA=%22Trasposicion_4.9%22.%22Id_producto%22%3D100110</v>
      </c>
      <c r="X18" s="21" t="str">
        <f t="shared" si="13"/>
        <v>CHL</v>
      </c>
      <c r="Y18" s="21" t="str">
        <f t="shared" si="10"/>
        <v>Nacional</v>
      </c>
      <c r="Z18" t="str">
        <f t="shared" si="3"/>
        <v>Gráfico que muestra la Superficie cosechada (ha) de cultivos de Legumbres por Categoría, entre los años 2005-2002. en hectárea según datos recopilados de los catastros frutícolas efectuados por el INE durante el Periodo 2005-2020.</v>
      </c>
      <c r="AA18" s="24">
        <f t="shared" si="14"/>
        <v>44322</v>
      </c>
      <c r="AB18" s="22" t="str">
        <f t="shared" si="15"/>
        <v>Español</v>
      </c>
      <c r="AC18" s="22" t="str">
        <f t="shared" si="16"/>
        <v>Paula</v>
      </c>
      <c r="AD18" s="22" t="str">
        <f t="shared" si="17"/>
        <v>No Aplica</v>
      </c>
      <c r="AE18" s="22" t="str">
        <f t="shared" si="18"/>
        <v>No Aplica</v>
      </c>
      <c r="AF18" s="22" t="str">
        <f t="shared" si="19"/>
        <v>No Aplica</v>
      </c>
      <c r="AG18" s="23">
        <f>+VLOOKUP($P18,Parametros[[nombre]:[Columna1]],5,0)</f>
        <v>91</v>
      </c>
      <c r="AH18" s="23">
        <f t="shared" si="20"/>
        <v>2</v>
      </c>
      <c r="AI18" s="23">
        <f>+VLOOKUP($N18,Territorio[[nombre]:[Columna1]],7,0)</f>
        <v>38</v>
      </c>
      <c r="AJ18" s="23">
        <f>+VLOOKUP(O18,Temporalidad[[nombre]:[Columna1]],7,0)</f>
        <v>1767</v>
      </c>
      <c r="AK18" s="23">
        <f>+VLOOKUP(LEFT($D18,3),Tipo_Gráfico[[id3]:[Tipo Gráfico]],2,0)</f>
        <v>1</v>
      </c>
      <c r="AL18" s="62" t="str">
        <f t="shared" si="21"/>
        <v>INE</v>
      </c>
      <c r="AM18" s="22" t="str">
        <f t="shared" si="22"/>
        <v>No Aplica</v>
      </c>
      <c r="AN18" s="22" t="s">
        <v>25</v>
      </c>
      <c r="AO18" s="22" t="s">
        <v>25</v>
      </c>
      <c r="AP18" s="35">
        <f>VLOOKUP($AC18,Responsables[],3,0)</f>
        <v>7</v>
      </c>
      <c r="AQ18" s="41">
        <f>VLOOKUP($R18,unidad_medida[[#All],[nombre]:[Columna1]],5,0)</f>
        <v>35</v>
      </c>
    </row>
    <row r="19" spans="1:43" x14ac:dyDescent="0.25">
      <c r="A19" s="35" t="str">
        <f t="shared" si="39"/>
        <v>Gráfico 13 FILT Categoria MUEST Región ||Superficie cosechada (ha)</v>
      </c>
      <c r="B19" s="35" t="s">
        <v>28701</v>
      </c>
      <c r="C19">
        <v>20</v>
      </c>
      <c r="D19" s="21" t="s">
        <v>27201</v>
      </c>
      <c r="E19" s="51" t="s">
        <v>24026</v>
      </c>
      <c r="F19" s="51" t="s">
        <v>24024</v>
      </c>
      <c r="G19" s="51" t="s">
        <v>519</v>
      </c>
      <c r="H19" s="51"/>
      <c r="J19" s="25" t="s">
        <v>14623</v>
      </c>
      <c r="K19" s="25"/>
      <c r="L19" s="25"/>
      <c r="M19" s="19" t="str">
        <f>+F19&amp;" de cultivos de "&amp;J19&amp;" por "&amp;G19&amp;", entre los años 2005-2002."</f>
        <v>Superficie cosechada (ha) de cultivos de Porotos por Región, entre los años 2005-2002.</v>
      </c>
      <c r="N19" s="20" t="str">
        <f t="shared" si="37"/>
        <v>Chile</v>
      </c>
      <c r="O19" s="20" t="str">
        <f t="shared" si="40"/>
        <v>Periodo 2005-2020</v>
      </c>
      <c r="P19" s="20" t="str">
        <f t="shared" si="7"/>
        <v>Superficie</v>
      </c>
      <c r="Q19" s="40">
        <f>+IF($E19="PRODUCTO",VLOOKUP(J19,Categorias[[Producto]:[Columna1]],9,0)&amp;"000",IF($E19="CATEGORÍA",VLOOKUP(J19,Categorias[[Categoría]:[Columna2]],7,0),$Q$1))</f>
        <v>100100000</v>
      </c>
      <c r="R19" s="20" t="str">
        <f t="shared" si="41"/>
        <v>hectárea</v>
      </c>
      <c r="S19" s="19"/>
      <c r="T19" s="19" t="str">
        <f t="shared" si="42"/>
        <v>Superficie cosechada (ha) de cultivos de Porotos por Región, entre los años 2005-2002.</v>
      </c>
      <c r="U19" s="19" t="str">
        <f t="shared" si="38"/>
        <v>Categoria: Porotos</v>
      </c>
      <c r="V19" t="s">
        <v>24031</v>
      </c>
      <c r="W19" s="35" t="str">
        <f t="shared" si="43"/>
        <v>https://analytics.zoho.com/open-view/2395394000006085375?ZOHO_CRITERIA=%224.9%20Superficie%20cosechada%20Ha%22.%22Id_Categor%C3%ADa%22%3D100110002</v>
      </c>
      <c r="X19" s="21" t="str">
        <f t="shared" si="13"/>
        <v>CHL</v>
      </c>
      <c r="Y19" s="21" t="str">
        <f t="shared" si="10"/>
        <v>Nacional</v>
      </c>
      <c r="Z19" t="str">
        <f t="shared" si="3"/>
        <v>Gráfico que muestra la Superficie cosechada (ha) de cultivos de Porotos por Región, entre los años 2005-2002. en hectárea según datos recopilados de los catastros frutícolas efectuados por el INE durante el Periodo 2005-2020.</v>
      </c>
      <c r="AA19" s="24">
        <f t="shared" si="14"/>
        <v>44322</v>
      </c>
      <c r="AB19" s="22" t="str">
        <f t="shared" si="15"/>
        <v>Español</v>
      </c>
      <c r="AC19" s="22" t="str">
        <f t="shared" si="16"/>
        <v>Paula</v>
      </c>
      <c r="AD19" s="22" t="str">
        <f t="shared" si="17"/>
        <v>No Aplica</v>
      </c>
      <c r="AE19" s="22" t="str">
        <f t="shared" si="18"/>
        <v>No Aplica</v>
      </c>
      <c r="AF19" s="22" t="str">
        <f t="shared" si="19"/>
        <v>No Aplica</v>
      </c>
      <c r="AG19" s="23">
        <f>+VLOOKUP($P19,Parametros[[nombre]:[Columna1]],5,0)</f>
        <v>91</v>
      </c>
      <c r="AH19" s="23">
        <f t="shared" si="20"/>
        <v>2</v>
      </c>
      <c r="AI19" s="23">
        <f>+VLOOKUP($N19,Territorio[[nombre]:[Columna1]],7,0)</f>
        <v>38</v>
      </c>
      <c r="AJ19" s="23">
        <f>+VLOOKUP(O19,Temporalidad[[nombre]:[Columna1]],7,0)</f>
        <v>1767</v>
      </c>
      <c r="AK19" s="23">
        <f>+VLOOKUP(LEFT($D19,3),Tipo_Gráfico[[id3]:[Tipo Gráfico]],2,0)</f>
        <v>1</v>
      </c>
      <c r="AL19" s="62" t="str">
        <f t="shared" si="21"/>
        <v>INE</v>
      </c>
      <c r="AM19" s="22" t="str">
        <f t="shared" si="22"/>
        <v>No Aplica</v>
      </c>
      <c r="AN19" s="22" t="str">
        <f t="shared" si="22"/>
        <v>No Aplica</v>
      </c>
      <c r="AO19" s="22" t="str">
        <f t="shared" si="22"/>
        <v>No Aplica</v>
      </c>
      <c r="AP19" s="35">
        <f>VLOOKUP($AC19,Responsables[],3,0)</f>
        <v>7</v>
      </c>
      <c r="AQ19" s="41">
        <f>VLOOKUP($R19,unidad_medida[[#All],[nombre]:[Columna1]],5,0)</f>
        <v>35</v>
      </c>
    </row>
    <row r="20" spans="1:43" x14ac:dyDescent="0.25">
      <c r="A20" s="35" t="str">
        <f t="shared" si="39"/>
        <v>Gráfico 14 FILT Nacional MUEST Región ||Superficie cosechada (ha)</v>
      </c>
      <c r="B20" s="35" t="s">
        <v>28702</v>
      </c>
      <c r="C20" s="35">
        <v>1</v>
      </c>
      <c r="D20" s="21" t="s">
        <v>27202</v>
      </c>
      <c r="E20" s="52" t="s">
        <v>23984</v>
      </c>
      <c r="F20" s="52" t="s">
        <v>24024</v>
      </c>
      <c r="G20" s="52" t="s">
        <v>519</v>
      </c>
      <c r="H20" s="53"/>
      <c r="J20" s="14" t="str">
        <f>G20</f>
        <v>Región</v>
      </c>
      <c r="K20" s="25"/>
      <c r="L20" s="25"/>
      <c r="M20" s="19" t="str">
        <f>+F20&amp;" de cultivos por "&amp;G20&amp;", entre los años 2005-2002."</f>
        <v>Superficie cosechada (ha) de cultivos por Región, entre los años 2005-2002.</v>
      </c>
      <c r="N20" s="20" t="str">
        <f t="shared" si="37"/>
        <v>Chile</v>
      </c>
      <c r="O20" s="20" t="str">
        <f t="shared" si="40"/>
        <v>Periodo 2005-2020</v>
      </c>
      <c r="P20" s="20" t="str">
        <f t="shared" si="7"/>
        <v>Superficie</v>
      </c>
      <c r="Q20" s="40">
        <f>+IF($E20="PRODUCTO",VLOOKUP(J20,Categorias[[Producto]:[Columna1]],9,0)&amp;"000",IF($E20="CATEGORÍA",VLOOKUP(J20,Categorias[[Categoría]:[Columna2]],7,0),$Q$1))</f>
        <v>100100000</v>
      </c>
      <c r="R20" s="20" t="str">
        <f t="shared" si="41"/>
        <v>hectárea</v>
      </c>
      <c r="S20" s="19"/>
      <c r="T20" s="19" t="str">
        <f t="shared" si="42"/>
        <v>Superficie cosechada (ha) de cultivos por Región, entre los años 2005-2002.</v>
      </c>
      <c r="U20" s="19" t="str">
        <f t="shared" si="38"/>
        <v>Nacional: Región</v>
      </c>
      <c r="V20" t="s">
        <v>24031</v>
      </c>
      <c r="W20" s="35" t="str">
        <f t="shared" si="43"/>
        <v>https://analytics.zoho.com/open-view/2395394000006085488</v>
      </c>
      <c r="X20" s="21" t="str">
        <f t="shared" si="13"/>
        <v>CHL</v>
      </c>
      <c r="Y20" s="21" t="str">
        <f t="shared" si="10"/>
        <v>Nacional</v>
      </c>
      <c r="Z20" t="str">
        <f t="shared" si="3"/>
        <v>Gráfico que muestra la Superficie cosechada (ha) de cultivos por Región, entre los años 2005-2002. en hectárea según datos recopilados de los catastros frutícolas efectuados por el INE durante el Periodo 2005-2020.</v>
      </c>
      <c r="AA20" s="24">
        <v>44323</v>
      </c>
      <c r="AB20" s="22" t="s">
        <v>22331</v>
      </c>
      <c r="AC20" s="22" t="s">
        <v>22351</v>
      </c>
      <c r="AD20" s="22" t="s">
        <v>25</v>
      </c>
      <c r="AE20" s="22" t="s">
        <v>25</v>
      </c>
      <c r="AF20" s="22" t="s">
        <v>25</v>
      </c>
      <c r="AG20" s="23">
        <f>+VLOOKUP($P20,Parametros[[nombre]:[Columna1]],5,0)</f>
        <v>91</v>
      </c>
      <c r="AH20" s="23">
        <v>3</v>
      </c>
      <c r="AI20" s="23">
        <f>+VLOOKUP($N20,Territorio[[nombre]:[Columna1]],7,0)</f>
        <v>38</v>
      </c>
      <c r="AJ20" s="23">
        <f>+VLOOKUP(O20,Temporalidad[[nombre]:[Columna1]],7,0)</f>
        <v>1767</v>
      </c>
      <c r="AK20" s="23">
        <f>+VLOOKUP(LEFT($D20,3),Tipo_Gráfico[[id3]:[Tipo Gráfico]],2,0)</f>
        <v>1</v>
      </c>
      <c r="AL20" s="62" t="s">
        <v>24032</v>
      </c>
      <c r="AM20" s="22" t="s">
        <v>25</v>
      </c>
      <c r="AN20" s="22" t="s">
        <v>25</v>
      </c>
      <c r="AO20" s="22" t="s">
        <v>25</v>
      </c>
      <c r="AP20" s="35">
        <f>VLOOKUP($AC20,Responsables[],3,0)</f>
        <v>7</v>
      </c>
      <c r="AQ20" s="41">
        <f>VLOOKUP($R20,unidad_medida[[#All],[nombre]:[Columna1]],5,0)</f>
        <v>35</v>
      </c>
    </row>
    <row r="21" spans="1:43" x14ac:dyDescent="0.25">
      <c r="A21" s="35" t="str">
        <f t="shared" si="39"/>
        <v>Gráfico 15 FILT Nacional MUEST Producto ||Superficie cosechada (ha)</v>
      </c>
      <c r="B21" s="35" t="s">
        <v>28703</v>
      </c>
      <c r="C21" s="35">
        <v>1</v>
      </c>
      <c r="D21" s="21" t="s">
        <v>27203</v>
      </c>
      <c r="E21" s="52" t="s">
        <v>23984</v>
      </c>
      <c r="F21" s="52" t="s">
        <v>24024</v>
      </c>
      <c r="G21" s="52" t="s">
        <v>6459</v>
      </c>
      <c r="H21" s="53"/>
      <c r="J21" s="14" t="str">
        <f t="shared" ref="J21:J22" si="44">G21</f>
        <v>Producto</v>
      </c>
      <c r="K21" s="25"/>
      <c r="L21" s="25"/>
      <c r="M21" s="19" t="str">
        <f>+F21&amp;" de cultivos por "&amp;G21&amp;", entre los años 2005-2002."</f>
        <v>Superficie cosechada (ha) de cultivos por Producto, entre los años 2005-2002.</v>
      </c>
      <c r="N21" s="20" t="str">
        <f t="shared" si="37"/>
        <v>Chile</v>
      </c>
      <c r="O21" s="20" t="str">
        <f t="shared" si="40"/>
        <v>Periodo 2005-2020</v>
      </c>
      <c r="P21" s="20" t="str">
        <f t="shared" si="7"/>
        <v>Superficie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41"/>
        <v>hectárea</v>
      </c>
      <c r="S21" s="19"/>
      <c r="T21" s="19" t="str">
        <f t="shared" si="42"/>
        <v>Superficie cosechada (ha) de cultivos por Producto, entre los años 2005-2002.</v>
      </c>
      <c r="U21" s="19" t="str">
        <f t="shared" si="38"/>
        <v>Nacional: Producto</v>
      </c>
      <c r="V21" t="s">
        <v>24031</v>
      </c>
      <c r="W21" s="35" t="str">
        <f t="shared" si="43"/>
        <v>https://analytics.zoho.com/open-view/2395394000006085543</v>
      </c>
      <c r="X21" s="21" t="str">
        <f t="shared" si="13"/>
        <v>CHL</v>
      </c>
      <c r="Y21" s="21" t="str">
        <f t="shared" si="10"/>
        <v>Nacional</v>
      </c>
      <c r="Z21" t="str">
        <f t="shared" si="3"/>
        <v>Gráfico que muestra la Superficie cosechada (ha) de cultivos por Producto, entre los años 2005-2002. en hectárea según datos recopilados de los catastros frutícolas efectuados por el INE durante el Periodo 2005-2020.</v>
      </c>
      <c r="AA21" s="24">
        <f t="shared" ref="AA21:AF21" si="45">+AA20</f>
        <v>44323</v>
      </c>
      <c r="AB21" s="22" t="str">
        <f t="shared" si="45"/>
        <v>Español</v>
      </c>
      <c r="AC21" s="22" t="str">
        <f t="shared" si="45"/>
        <v>Paula</v>
      </c>
      <c r="AD21" s="22" t="str">
        <f t="shared" si="45"/>
        <v>No Aplica</v>
      </c>
      <c r="AE21" s="22" t="str">
        <f t="shared" si="45"/>
        <v>No Aplica</v>
      </c>
      <c r="AF21" s="22" t="str">
        <f t="shared" si="45"/>
        <v>No Aplica</v>
      </c>
      <c r="AG21" s="23">
        <f>+VLOOKUP($P21,Parametros[[nombre]:[Columna1]],5,0)</f>
        <v>91</v>
      </c>
      <c r="AH21" s="23">
        <f t="shared" ref="AH21" si="46">AH20</f>
        <v>3</v>
      </c>
      <c r="AI21" s="23">
        <f>+VLOOKUP($N21,Territorio[[nombre]:[Columna1]],7,0)</f>
        <v>38</v>
      </c>
      <c r="AJ21" s="23">
        <f>+VLOOKUP(O21,Temporalidad[[nombre]:[Columna1]],7,0)</f>
        <v>1767</v>
      </c>
      <c r="AK21" s="23">
        <f>+VLOOKUP(LEFT($D21,3),Tipo_Gráfico[[id3]:[Tipo Gráfico]],2,0)</f>
        <v>1</v>
      </c>
      <c r="AL21" s="62" t="str">
        <f t="shared" ref="AL21" si="47">+AL20</f>
        <v>INE</v>
      </c>
      <c r="AM21" s="22" t="str">
        <f t="shared" ref="AM21" si="48">+AM20</f>
        <v>No Aplica</v>
      </c>
      <c r="AN21" s="22" t="str">
        <f t="shared" ref="AN21" si="49">+AN20</f>
        <v>No Aplica</v>
      </c>
      <c r="AO21" s="22" t="str">
        <f t="shared" ref="AO21" si="50">+AO20</f>
        <v>No Aplica</v>
      </c>
      <c r="AP21" s="35">
        <f>VLOOKUP($AC21,Responsables[],3,0)</f>
        <v>7</v>
      </c>
      <c r="AQ21" s="41">
        <f>VLOOKUP($R21,unidad_medida[[#All],[nombre]:[Columna1]],5,0)</f>
        <v>35</v>
      </c>
    </row>
    <row r="22" spans="1:43" x14ac:dyDescent="0.25">
      <c r="A22" s="35" t="str">
        <f t="shared" si="39"/>
        <v>Gráfico 16 FILT Nacional MUEST Categoría ||Superficie cosechada (ha)</v>
      </c>
      <c r="B22" s="35" t="s">
        <v>28704</v>
      </c>
      <c r="C22" s="35">
        <v>1</v>
      </c>
      <c r="D22" s="21" t="s">
        <v>27204</v>
      </c>
      <c r="E22" s="52" t="s">
        <v>23984</v>
      </c>
      <c r="F22" s="52" t="s">
        <v>24024</v>
      </c>
      <c r="G22" s="52" t="s">
        <v>6462</v>
      </c>
      <c r="H22" s="52" t="s">
        <v>24025</v>
      </c>
      <c r="J22" s="14" t="str">
        <f t="shared" si="44"/>
        <v>Categoría</v>
      </c>
      <c r="K22" s="25"/>
      <c r="L22" s="25"/>
      <c r="M22" s="19" t="str">
        <f>+F22&amp;" de cultivos por "&amp;G22&amp;", entre los años 2005-2002."</f>
        <v>Superficie cosechada (ha) de cultivos por Categoría, entre los años 2005-2002.</v>
      </c>
      <c r="N22" s="20" t="str">
        <f t="shared" ref="N22:N25" si="51">IF(E22="Región",J22,IF(E22="Comuna",J22,"Chile"))</f>
        <v>Chile</v>
      </c>
      <c r="O22" s="20" t="str">
        <f t="shared" si="40"/>
        <v>Periodo 2005-2020</v>
      </c>
      <c r="P22" s="20" t="str">
        <f t="shared" si="7"/>
        <v>Superficie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41"/>
        <v>hectárea</v>
      </c>
      <c r="S22" s="19"/>
      <c r="T22" s="19" t="str">
        <f t="shared" ref="T22:T25" si="52">M22</f>
        <v>Superficie cosechada (ha) de cultivos por Categoría, entre los años 2005-2002.</v>
      </c>
      <c r="U22" s="19" t="str">
        <f t="shared" ref="U22:U25" si="53">+E22&amp;": "&amp;J22</f>
        <v>Nacional: Categoría</v>
      </c>
      <c r="V22" t="s">
        <v>24031</v>
      </c>
      <c r="W22" s="35" t="str">
        <f t="shared" ref="W22:W25" si="54">HYPERLINK(B22,B22)</f>
        <v>https://analytics.zoho.com/open-view/2395394000006085672</v>
      </c>
      <c r="X22" s="21" t="str">
        <f t="shared" si="13"/>
        <v>CHL</v>
      </c>
      <c r="Y22" s="21" t="str">
        <f t="shared" si="10"/>
        <v>Nacional</v>
      </c>
      <c r="Z22" t="str">
        <f t="shared" si="3"/>
        <v>Gráfico que muestra la Superficie cosechada (ha) de cultivos por Categoría, entre los años 2005-2002. en hectárea según datos recopilados de los catastros frutícolas efectuados por el INE durante el Periodo 2005-2020.</v>
      </c>
      <c r="AA22" s="24">
        <f t="shared" si="14"/>
        <v>44323</v>
      </c>
      <c r="AB22" s="22" t="str">
        <f t="shared" si="15"/>
        <v>Español</v>
      </c>
      <c r="AC22" s="22" t="str">
        <f t="shared" si="16"/>
        <v>Paula</v>
      </c>
      <c r="AD22" s="22" t="str">
        <f t="shared" si="17"/>
        <v>No Aplica</v>
      </c>
      <c r="AE22" s="22" t="str">
        <f t="shared" si="18"/>
        <v>No Aplica</v>
      </c>
      <c r="AF22" s="22" t="str">
        <f t="shared" si="19"/>
        <v>No Aplica</v>
      </c>
      <c r="AG22" s="23">
        <f>+VLOOKUP($P22,Parametros[[nombre]:[Columna1]],5,0)</f>
        <v>91</v>
      </c>
      <c r="AH22" s="23">
        <f t="shared" si="20"/>
        <v>3</v>
      </c>
      <c r="AI22" s="23">
        <f>+VLOOKUP($N22,Territorio[[nombre]:[Columna1]],7,0)</f>
        <v>38</v>
      </c>
      <c r="AJ22" s="23">
        <f>+VLOOKUP(O22,Temporalidad[[nombre]:[Columna1]],7,0)</f>
        <v>1767</v>
      </c>
      <c r="AK22" s="23">
        <f>+VLOOKUP(LEFT($D22,3),Tipo_Gráfico[[id3]:[Tipo Gráfico]],2,0)</f>
        <v>1</v>
      </c>
      <c r="AL22" s="62" t="str">
        <f t="shared" si="21"/>
        <v>INE</v>
      </c>
      <c r="AM22" s="22" t="str">
        <f t="shared" si="21"/>
        <v>No Aplica</v>
      </c>
      <c r="AN22" s="22" t="str">
        <f t="shared" si="21"/>
        <v>No Aplica</v>
      </c>
      <c r="AO22" s="22" t="str">
        <f t="shared" si="21"/>
        <v>No Aplica</v>
      </c>
      <c r="AP22" s="35">
        <f>VLOOKUP($AC22,Responsables[],3,0)</f>
        <v>7</v>
      </c>
      <c r="AQ22" s="41">
        <f>VLOOKUP($R22,unidad_medida[[#All],[nombre]:[Columna1]],5,0)</f>
        <v>35</v>
      </c>
    </row>
    <row r="23" spans="1:43" x14ac:dyDescent="0.25">
      <c r="A23" s="64" t="str">
        <f t="shared" si="39"/>
        <v>Informe Interactivo 3 FILT Región MUEST Producto-Categoría ||Superficie cosechada (ha)</v>
      </c>
      <c r="B23" s="65" t="s">
        <v>28708</v>
      </c>
      <c r="C23">
        <v>11</v>
      </c>
      <c r="D23" s="21" t="s">
        <v>27205</v>
      </c>
      <c r="E23" s="49" t="s">
        <v>519</v>
      </c>
      <c r="F23" s="49" t="s">
        <v>24024</v>
      </c>
      <c r="G23" s="49" t="s">
        <v>24027</v>
      </c>
      <c r="H23" s="49" t="s">
        <v>24025</v>
      </c>
      <c r="J23" s="25" t="s">
        <v>530</v>
      </c>
      <c r="K23" s="25" t="s">
        <v>27209</v>
      </c>
      <c r="L23" s="25" t="str">
        <f>"Cosecha agrícola en "&amp;J23&amp;" || Chile || 2005-2020"</f>
        <v>Cosecha agrícola en Coquimbo || Chile || 2005-2020</v>
      </c>
      <c r="M23" s="19" t="str">
        <f>+F23&amp;" de cultivos de "&amp;J23&amp;" por "&amp;G23&amp;", entre los años 2005-2002."</f>
        <v>Superficie cosechada (ha) de cultivos de Coquimbo por Producto-Categoría, entre los años 2005-2002.</v>
      </c>
      <c r="N23" s="20" t="str">
        <f t="shared" si="51"/>
        <v>Coquimbo</v>
      </c>
      <c r="O23" s="20" t="str">
        <f t="shared" si="40"/>
        <v>Periodo 2005-2020</v>
      </c>
      <c r="P23" s="20" t="str">
        <f t="shared" si="7"/>
        <v>Superficie</v>
      </c>
      <c r="Q23" s="40">
        <f>+IF($E23="PRODUCTO",VLOOKUP(J23,Categorias[[Producto]:[Columna1]],9,0)&amp;"000",IF($E23="CATEGORÍA",VLOOKUP(J23,Categorias[[Categoría]:[Columna2]],7,0),$Q$1))</f>
        <v>100100000</v>
      </c>
      <c r="R23" s="20" t="str">
        <f t="shared" si="41"/>
        <v>hectárea</v>
      </c>
      <c r="S23" s="19"/>
      <c r="T23" s="19" t="str">
        <f t="shared" si="52"/>
        <v>Superficie cosechada (ha) de cultivos de Coquimbo por Producto-Categoría, entre los años 2005-2002.</v>
      </c>
      <c r="U23" s="19" t="str">
        <f t="shared" si="53"/>
        <v>Región: Coquimbo</v>
      </c>
      <c r="V23" t="s">
        <v>24031</v>
      </c>
      <c r="W23" s="35" t="str">
        <f t="shared" si="54"/>
        <v>https://analytics.zoho.com/open-view/2395394000006174897?ZOHO_CRITERIA=%22Trasposicion_4.9%22.%22Superficie%20Cosechada%20Ha%22%3E0.99%20and%20%22Trasposicion_4.9%22.%22Regi%C3%B3n%22%3D13</v>
      </c>
      <c r="X23" s="21" t="str">
        <f t="shared" si="13"/>
        <v>CHL</v>
      </c>
      <c r="Y23" s="21" t="str">
        <f t="shared" si="10"/>
        <v>Regional</v>
      </c>
      <c r="Z23" t="str">
        <f t="shared" si="3"/>
        <v>Gráfico que muestra la Superficie cosechada (ha) de cultivos de Coquimbo por Producto-Categoría, entre los años 2005-2002. en hectárea según datos recopilados de los catastros frutícolas efectuados por el INE durante el Periodo 2005-2020.</v>
      </c>
      <c r="AA23" s="24">
        <f t="shared" si="14"/>
        <v>44323</v>
      </c>
      <c r="AB23" s="22" t="str">
        <f t="shared" si="15"/>
        <v>Español</v>
      </c>
      <c r="AC23" s="22" t="str">
        <f t="shared" si="16"/>
        <v>Paula</v>
      </c>
      <c r="AD23" s="22" t="str">
        <f t="shared" si="17"/>
        <v>No Aplica</v>
      </c>
      <c r="AE23" s="22" t="str">
        <f t="shared" si="18"/>
        <v>No Aplica</v>
      </c>
      <c r="AF23" s="22" t="str">
        <f t="shared" si="19"/>
        <v>No Aplica</v>
      </c>
      <c r="AG23" s="23">
        <f>+VLOOKUP($P23,Parametros[[nombre]:[Columna1]],5,0)</f>
        <v>91</v>
      </c>
      <c r="AH23" s="23">
        <f t="shared" si="20"/>
        <v>3</v>
      </c>
      <c r="AI23" s="23">
        <f>+VLOOKUP($N23,Territorio[[nombre]:[Columna1]],7,0)</f>
        <v>244</v>
      </c>
      <c r="AJ23" s="23">
        <f>+VLOOKUP(O23,Temporalidad[[nombre]:[Columna1]],7,0)</f>
        <v>1767</v>
      </c>
      <c r="AK23" s="23">
        <f>+VLOOKUP(LEFT($D23,3),Tipo_Gráfico[[id3]:[Tipo Gráfico]],2,0)</f>
        <v>3</v>
      </c>
      <c r="AL23" s="62" t="str">
        <f t="shared" si="21"/>
        <v>INE</v>
      </c>
      <c r="AM23" s="22" t="str">
        <f t="shared" si="21"/>
        <v>No Aplica</v>
      </c>
      <c r="AN23" s="22" t="s">
        <v>25</v>
      </c>
      <c r="AO23" s="22" t="s">
        <v>25</v>
      </c>
      <c r="AP23" s="35">
        <f>VLOOKUP($AC23,Responsables[],3,0)</f>
        <v>7</v>
      </c>
      <c r="AQ23" s="41">
        <f>VLOOKUP($R23,unidad_medida[[#All],[nombre]:[Columna1]],5,0)</f>
        <v>35</v>
      </c>
    </row>
    <row r="24" spans="1:43" x14ac:dyDescent="0.25">
      <c r="A24" s="64" t="str">
        <f t="shared" si="39"/>
        <v>Informe Interactivo 4 FILT Producto MUEST Región-Categoría ||Superficie cosechada (ha)</v>
      </c>
      <c r="B24" s="65" t="s">
        <v>28709</v>
      </c>
      <c r="C24">
        <v>5</v>
      </c>
      <c r="D24" s="21" t="s">
        <v>27206</v>
      </c>
      <c r="E24" s="50" t="s">
        <v>6459</v>
      </c>
      <c r="F24" s="50" t="s">
        <v>24024</v>
      </c>
      <c r="G24" s="50" t="s">
        <v>24028</v>
      </c>
      <c r="H24" s="50" t="s">
        <v>24025</v>
      </c>
      <c r="J24" s="25" t="s">
        <v>8378</v>
      </c>
      <c r="K24" s="25" t="s">
        <v>27210</v>
      </c>
      <c r="L24" s="25" t="str">
        <f>"Cosecha agrícola de "&amp;J24&amp;" || Chile || 2005-2020"</f>
        <v>Cosecha agrícola de Legumbres || Chile || 2005-2020</v>
      </c>
      <c r="M24" s="19" t="str">
        <f>+F24&amp;" de cultivos de "&amp;J24&amp;" por "&amp;G24&amp;", entre los años 2005-2002."</f>
        <v>Superficie cosechada (ha) de cultivos de Legumbres por Región-Categoría, entre los años 2005-2002.</v>
      </c>
      <c r="N24" s="20" t="str">
        <f t="shared" si="51"/>
        <v>Chile</v>
      </c>
      <c r="O24" s="20" t="str">
        <f t="shared" si="40"/>
        <v>Periodo 2005-2020</v>
      </c>
      <c r="P24" s="20" t="str">
        <f t="shared" si="7"/>
        <v>Superficie</v>
      </c>
      <c r="Q24" s="40" t="str">
        <f>+IF($E24="PRODUCTO",VLOOKUP(J24,Categorias[[Producto]:[Columna1]],9,0)&amp;"000",IF($E24="CATEGORÍA",VLOOKUP(J24,Categorias[[Categoría]:[Columna2]],7,0),$Q$1))</f>
        <v>100110000</v>
      </c>
      <c r="R24" s="20" t="str">
        <f t="shared" si="41"/>
        <v>hectárea</v>
      </c>
      <c r="S24" s="19"/>
      <c r="T24" s="19" t="str">
        <f t="shared" si="52"/>
        <v>Superficie cosechada (ha) de cultivos de Legumbres por Región-Categoría, entre los años 2005-2002.</v>
      </c>
      <c r="U24" s="19" t="str">
        <f t="shared" si="53"/>
        <v>Producto: Legumbres</v>
      </c>
      <c r="V24" t="s">
        <v>24031</v>
      </c>
      <c r="W24" s="35" t="str">
        <f t="shared" si="54"/>
        <v>https://analytics.zoho.com/open-view/2395394000006183719?ZOHO_CRITERIA=%22Trasposicion_4.9%22.%22Superficie%20Cosechada%20Ha%22%3E0.99%20and%20%22Trasposicion_4.9%22.%22Id_producto%22%3D100110</v>
      </c>
      <c r="X24" s="21" t="str">
        <f t="shared" si="13"/>
        <v>CHL</v>
      </c>
      <c r="Y24" s="21" t="str">
        <f t="shared" si="10"/>
        <v>Nacional</v>
      </c>
      <c r="Z24" t="str">
        <f t="shared" si="3"/>
        <v>Gráfico que muestra la Superficie cosechada (ha) de cultivos de Legumbres por Región-Categoría, entre los años 2005-2002. en hectárea según datos recopilados de los catastros frutícolas efectuados por el INE durante el Periodo 2005-2020.</v>
      </c>
      <c r="AA24" s="24">
        <f t="shared" si="14"/>
        <v>44323</v>
      </c>
      <c r="AB24" s="22" t="str">
        <f t="shared" si="15"/>
        <v>Español</v>
      </c>
      <c r="AC24" s="22" t="str">
        <f t="shared" si="16"/>
        <v>Paula</v>
      </c>
      <c r="AD24" s="22" t="str">
        <f t="shared" si="17"/>
        <v>No Aplica</v>
      </c>
      <c r="AE24" s="22" t="str">
        <f t="shared" si="18"/>
        <v>No Aplica</v>
      </c>
      <c r="AF24" s="22" t="str">
        <f t="shared" si="19"/>
        <v>No Aplica</v>
      </c>
      <c r="AG24" s="23">
        <f>+VLOOKUP($P24,Parametros[[nombre]:[Columna1]],5,0)</f>
        <v>91</v>
      </c>
      <c r="AH24" s="23">
        <f t="shared" si="20"/>
        <v>3</v>
      </c>
      <c r="AI24" s="23">
        <f>+VLOOKUP($N24,Territorio[[nombre]:[Columna1]],7,0)</f>
        <v>38</v>
      </c>
      <c r="AJ24" s="23">
        <f>+VLOOKUP(O24,Temporalidad[[nombre]:[Columna1]],7,0)</f>
        <v>1767</v>
      </c>
      <c r="AK24" s="23">
        <f>+VLOOKUP(LEFT($D24,3),Tipo_Gráfico[[id3]:[Tipo Gráfico]],2,0)</f>
        <v>3</v>
      </c>
      <c r="AL24" s="62" t="str">
        <f t="shared" si="21"/>
        <v>INE</v>
      </c>
      <c r="AM24" s="22" t="str">
        <f t="shared" si="21"/>
        <v>No Aplica</v>
      </c>
      <c r="AN24" s="22" t="str">
        <f t="shared" si="21"/>
        <v>No Aplica</v>
      </c>
      <c r="AO24" s="22" t="str">
        <f t="shared" si="21"/>
        <v>No Aplica</v>
      </c>
      <c r="AP24" s="35">
        <f>VLOOKUP($AC24,Responsables[],3,0)</f>
        <v>7</v>
      </c>
      <c r="AQ24" s="41">
        <f>VLOOKUP($R24,unidad_medida[[#All],[nombre]:[Columna1]],5,0)</f>
        <v>35</v>
      </c>
    </row>
    <row r="25" spans="1:43" x14ac:dyDescent="0.25">
      <c r="A25" s="64" t="str">
        <f t="shared" si="39"/>
        <v>Reporte 360 (2) FILT Nacional MUEST Región-Producto-Categoría ||Superficie cosechada (ha)</v>
      </c>
      <c r="B25" s="64" t="s">
        <v>28710</v>
      </c>
      <c r="C25" s="35">
        <v>1</v>
      </c>
      <c r="D25" s="14" t="s">
        <v>28696</v>
      </c>
      <c r="E25" s="54" t="s">
        <v>23984</v>
      </c>
      <c r="F25" s="55" t="s">
        <v>24024</v>
      </c>
      <c r="G25" s="55" t="s">
        <v>24029</v>
      </c>
      <c r="H25" s="55" t="s">
        <v>24025</v>
      </c>
      <c r="J25" s="25" t="s">
        <v>23985</v>
      </c>
      <c r="K25" s="25"/>
      <c r="L25" s="25"/>
      <c r="M25" s="19" t="str">
        <f>+F25&amp;" de cultivos en Chile, entre los años 2005-2002."</f>
        <v>Superficie cosechada (ha) de cultivos en Chile, entre los años 2005-2002.</v>
      </c>
      <c r="N25" s="20" t="str">
        <f t="shared" si="51"/>
        <v>Chile</v>
      </c>
      <c r="O25" s="20" t="str">
        <f t="shared" si="40"/>
        <v>Periodo 2005-2020</v>
      </c>
      <c r="P25" s="20" t="str">
        <f t="shared" si="7"/>
        <v>Superficie</v>
      </c>
      <c r="Q25" s="40">
        <f>+IF($E25="PRODUCTO",VLOOKUP(J25,Categorias[[Producto]:[Columna1]],9,0)&amp;"000",IF($E25="CATEGORÍA",VLOOKUP(J25,Categorias[[Categoría]:[Columna2]],7,0),$Q$1))</f>
        <v>100100000</v>
      </c>
      <c r="R25" s="20" t="str">
        <f t="shared" si="41"/>
        <v>hectárea</v>
      </c>
      <c r="S25" s="19"/>
      <c r="T25" s="19" t="str">
        <f t="shared" si="52"/>
        <v>Superficie cosechada (ha) de cultivos en Chile, entre los años 2005-2002.</v>
      </c>
      <c r="U25" s="19" t="str">
        <f t="shared" si="53"/>
        <v>Nacional: Total</v>
      </c>
      <c r="V25" t="s">
        <v>24031</v>
      </c>
      <c r="W25" s="35" t="str">
        <f t="shared" si="54"/>
        <v>https://analytics.zoho.com/open-view/2395394000006186199?ZOHO_CRITERIA=%22Trasposicion_4.9%22.%22Superficie%20Cosechada%20Ha%22%3E0.99</v>
      </c>
      <c r="X25" s="21" t="str">
        <f t="shared" si="13"/>
        <v>CHL</v>
      </c>
      <c r="Y25" s="21" t="str">
        <f t="shared" si="10"/>
        <v>Nacional</v>
      </c>
      <c r="Z25" t="str">
        <f t="shared" si="3"/>
        <v>Gráfico que muestra la Superficie cosechada (ha) de cultivos en Chile, entre los años 2005-2002. en hectárea según datos recopilados de los catastros frutícolas efectuados por el INE durante el Periodo 2005-2020.</v>
      </c>
      <c r="AA25" s="24">
        <v>44324</v>
      </c>
      <c r="AB25" s="22" t="s">
        <v>22331</v>
      </c>
      <c r="AC25" s="22" t="s">
        <v>22351</v>
      </c>
      <c r="AD25" s="22" t="s">
        <v>25</v>
      </c>
      <c r="AE25" s="22" t="s">
        <v>25</v>
      </c>
      <c r="AF25" s="22" t="s">
        <v>25</v>
      </c>
      <c r="AG25" s="23">
        <f>+VLOOKUP($P25,Parametros[[nombre]:[Columna1]],5,0)</f>
        <v>91</v>
      </c>
      <c r="AH25" s="23">
        <v>4</v>
      </c>
      <c r="AI25" s="23">
        <f>+VLOOKUP($N25,Territorio[[nombre]:[Columna1]],7,0)</f>
        <v>38</v>
      </c>
      <c r="AJ25" s="23">
        <f>+VLOOKUP(O25,Temporalidad[[nombre]:[Columna1]],7,0)</f>
        <v>1767</v>
      </c>
      <c r="AK25" s="23">
        <f>+VLOOKUP(LEFT($D25,3),Tipo_Gráfico[[id3]:[Tipo Gráfico]],2,0)</f>
        <v>4</v>
      </c>
      <c r="AL25" s="62" t="s">
        <v>24032</v>
      </c>
      <c r="AM25" s="22" t="s">
        <v>25</v>
      </c>
      <c r="AN25" s="22" t="s">
        <v>25</v>
      </c>
      <c r="AO25" s="22" t="s">
        <v>25</v>
      </c>
      <c r="AP25" s="35">
        <f>VLOOKUP($AC25,Responsables[],3,0)</f>
        <v>7</v>
      </c>
      <c r="AQ25" s="41">
        <f>VLOOKUP($R25,unidad_medida[[#All],[nombre]:[Columna1]],5,0)</f>
        <v>35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AL5:AL11 T5:T14 AL13:AL19 U4:U21 T16:T21 AL21:AL24 N4:R25 T22:U25">
    <cfRule type="expression" dxfId="798" priority="13580">
      <formula>$Z4="Reporte 2"</formula>
    </cfRule>
    <cfRule type="expression" dxfId="797" priority="13581">
      <formula>$Z4="Reporte 1"</formula>
    </cfRule>
    <cfRule type="expression" dxfId="796" priority="13582">
      <formula>$Z4="Informe 10"</formula>
    </cfRule>
    <cfRule type="expression" dxfId="795" priority="13583">
      <formula>$Z4="Informe 9"</formula>
    </cfRule>
    <cfRule type="expression" dxfId="794" priority="13584">
      <formula>$Z4="Informe 8"</formula>
    </cfRule>
    <cfRule type="expression" dxfId="793" priority="13585">
      <formula>$Z4="Informe 7"</formula>
    </cfRule>
    <cfRule type="expression" dxfId="792" priority="13586">
      <formula>$Z4="Informe 6"</formula>
    </cfRule>
    <cfRule type="expression" dxfId="791" priority="13587">
      <formula>$Z4="Informe 5"</formula>
    </cfRule>
    <cfRule type="expression" dxfId="790" priority="13588">
      <formula>$Z4="Informe 4"</formula>
    </cfRule>
    <cfRule type="expression" dxfId="789" priority="13589">
      <formula>$Z4="Informe 3"</formula>
    </cfRule>
    <cfRule type="expression" dxfId="788" priority="13590">
      <formula>$Z4="Informe 2"</formula>
    </cfRule>
    <cfRule type="expression" dxfId="787" priority="13591">
      <formula>$Z4="Informe 1"</formula>
    </cfRule>
    <cfRule type="expression" dxfId="786" priority="13592">
      <formula>$Z4="Gráfico 10"</formula>
    </cfRule>
    <cfRule type="expression" dxfId="785" priority="13593">
      <formula>$Z4="Gráfico 25"</formula>
    </cfRule>
    <cfRule type="expression" dxfId="784" priority="13594">
      <formula>$Z4="Gráfico 24"</formula>
    </cfRule>
    <cfRule type="expression" dxfId="783" priority="13595">
      <formula>$Z4="Gráfico 23"</formula>
    </cfRule>
    <cfRule type="expression" dxfId="782" priority="13596">
      <formula>$Z4="Gráfico 22"</formula>
    </cfRule>
    <cfRule type="expression" dxfId="781" priority="13597">
      <formula>$Z4="Gráfico 21"</formula>
    </cfRule>
    <cfRule type="expression" dxfId="780" priority="13598">
      <formula>$Z4="Gráfico 20"</formula>
    </cfRule>
    <cfRule type="expression" dxfId="779" priority="13599">
      <formula>$Z4="Gráfico 18"</formula>
    </cfRule>
    <cfRule type="expression" dxfId="778" priority="13600">
      <formula>$Z4="Gráfico 19"</formula>
    </cfRule>
    <cfRule type="expression" dxfId="777" priority="13601">
      <formula>$Z4="Gráfico 17"</formula>
    </cfRule>
    <cfRule type="expression" dxfId="776" priority="13602">
      <formula>$Z4="Gráfico 16"</formula>
    </cfRule>
    <cfRule type="expression" dxfId="775" priority="13603">
      <formula>$Z4="Gráfico 15"</formula>
    </cfRule>
    <cfRule type="expression" dxfId="774" priority="13604">
      <formula>$Z4="Gráfico 14"</formula>
    </cfRule>
    <cfRule type="expression" dxfId="773" priority="13605">
      <formula>$Z4="Gráfico 12"</formula>
    </cfRule>
    <cfRule type="expression" dxfId="772" priority="13606">
      <formula>$Z4="Gráfico 13"</formula>
    </cfRule>
    <cfRule type="expression" dxfId="771" priority="13607">
      <formula>$Z4="Gráfico 11"</formula>
    </cfRule>
    <cfRule type="expression" dxfId="770" priority="13608">
      <formula>$Z4="Gráfico 9"</formula>
    </cfRule>
    <cfRule type="expression" dxfId="769" priority="13609">
      <formula>$Z4="Gráfico 8"</formula>
    </cfRule>
    <cfRule type="expression" dxfId="768" priority="13610">
      <formula>$Z4="Gráfico 7"</formula>
    </cfRule>
    <cfRule type="expression" dxfId="767" priority="13611">
      <formula>$Z4="Gráfico 6"</formula>
    </cfRule>
    <cfRule type="expression" dxfId="766" priority="13612">
      <formula>$Z4="Gráfico 4"</formula>
    </cfRule>
    <cfRule type="expression" dxfId="765" priority="13613">
      <formula>$Z4="Gráfico 3"</formula>
    </cfRule>
    <cfRule type="expression" dxfId="764" priority="13614">
      <formula>$Z4="Gráfico 2"</formula>
    </cfRule>
    <cfRule type="expression" dxfId="763" priority="13615">
      <formula>$Z4="Gráfico 1"</formula>
    </cfRule>
    <cfRule type="expression" dxfId="762" priority="13616">
      <formula>$Z4="Gráfico 5"</formula>
    </cfRule>
  </conditionalFormatting>
  <conditionalFormatting sqref="S4:T4">
    <cfRule type="expression" dxfId="761" priority="13506">
      <formula>$Z4="Reporte 2"</formula>
    </cfRule>
    <cfRule type="expression" dxfId="760" priority="13507">
      <formula>$Z4="Reporte 1"</formula>
    </cfRule>
    <cfRule type="expression" dxfId="759" priority="13508">
      <formula>$Z4="Informe 10"</formula>
    </cfRule>
    <cfRule type="expression" dxfId="758" priority="13509">
      <formula>$Z4="Informe 9"</formula>
    </cfRule>
    <cfRule type="expression" dxfId="757" priority="13510">
      <formula>$Z4="Informe 8"</formula>
    </cfRule>
    <cfRule type="expression" dxfId="756" priority="13511">
      <formula>$Z4="Informe 7"</formula>
    </cfRule>
    <cfRule type="expression" dxfId="755" priority="13512">
      <formula>$Z4="Informe 6"</formula>
    </cfRule>
    <cfRule type="expression" dxfId="754" priority="13513">
      <formula>$Z4="Informe 5"</formula>
    </cfRule>
    <cfRule type="expression" dxfId="753" priority="13514">
      <formula>$Z4="Informe 4"</formula>
    </cfRule>
    <cfRule type="expression" dxfId="752" priority="13515">
      <formula>$Z4="Informe 3"</formula>
    </cfRule>
    <cfRule type="expression" dxfId="751" priority="13516">
      <formula>$Z4="Informe 2"</formula>
    </cfRule>
    <cfRule type="expression" dxfId="750" priority="13517">
      <formula>$Z4="Informe 1"</formula>
    </cfRule>
    <cfRule type="expression" dxfId="749" priority="13518">
      <formula>$Z4="Gráfico 10"</formula>
    </cfRule>
    <cfRule type="expression" dxfId="748" priority="13519">
      <formula>$Z4="Gráfico 25"</formula>
    </cfRule>
    <cfRule type="expression" dxfId="747" priority="13520">
      <formula>$Z4="Gráfico 24"</formula>
    </cfRule>
    <cfRule type="expression" dxfId="746" priority="13521">
      <formula>$Z4="Gráfico 23"</formula>
    </cfRule>
    <cfRule type="expression" dxfId="745" priority="13522">
      <formula>$Z4="Gráfico 22"</formula>
    </cfRule>
    <cfRule type="expression" dxfId="744" priority="13523">
      <formula>$Z4="Gráfico 21"</formula>
    </cfRule>
    <cfRule type="expression" dxfId="743" priority="13524">
      <formula>$Z4="Gráfico 20"</formula>
    </cfRule>
    <cfRule type="expression" dxfId="742" priority="13525">
      <formula>$Z4="Gráfico 18"</formula>
    </cfRule>
    <cfRule type="expression" dxfId="741" priority="13526">
      <formula>$Z4="Gráfico 19"</formula>
    </cfRule>
    <cfRule type="expression" dxfId="740" priority="13527">
      <formula>$Z4="Gráfico 17"</formula>
    </cfRule>
    <cfRule type="expression" dxfId="739" priority="13528">
      <formula>$Z4="Gráfico 16"</formula>
    </cfRule>
    <cfRule type="expression" dxfId="738" priority="13529">
      <formula>$Z4="Gráfico 15"</formula>
    </cfRule>
    <cfRule type="expression" dxfId="737" priority="13530">
      <formula>$Z4="Gráfico 14"</formula>
    </cfRule>
    <cfRule type="expression" dxfId="736" priority="13531">
      <formula>$Z4="Gráfico 12"</formula>
    </cfRule>
    <cfRule type="expression" dxfId="735" priority="13532">
      <formula>$Z4="Gráfico 13"</formula>
    </cfRule>
    <cfRule type="expression" dxfId="734" priority="13533">
      <formula>$Z4="Gráfico 11"</formula>
    </cfRule>
    <cfRule type="expression" dxfId="733" priority="13534">
      <formula>$Z4="Gráfico 9"</formula>
    </cfRule>
    <cfRule type="expression" dxfId="732" priority="13535">
      <formula>$Z4="Gráfico 8"</formula>
    </cfRule>
    <cfRule type="expression" dxfId="731" priority="13536">
      <formula>$Z4="Gráfico 7"</formula>
    </cfRule>
    <cfRule type="expression" dxfId="730" priority="13537">
      <formula>$Z4="Gráfico 6"</formula>
    </cfRule>
    <cfRule type="expression" dxfId="729" priority="13538">
      <formula>$Z4="Gráfico 4"</formula>
    </cfRule>
    <cfRule type="expression" dxfId="728" priority="13539">
      <formula>$Z4="Gráfico 3"</formula>
    </cfRule>
    <cfRule type="expression" dxfId="727" priority="13540">
      <formula>$Z4="Gráfico 2"</formula>
    </cfRule>
    <cfRule type="expression" dxfId="726" priority="13541">
      <formula>$Z4="Gráfico 1"</formula>
    </cfRule>
    <cfRule type="expression" dxfId="725" priority="13542">
      <formula>$Z4="Gráfico 5"</formula>
    </cfRule>
  </conditionalFormatting>
  <conditionalFormatting sqref="AL4 AL12 AL20 AL25">
    <cfRule type="expression" dxfId="724" priority="13025">
      <formula>$Z4="Reporte 2"</formula>
    </cfRule>
    <cfRule type="expression" dxfId="723" priority="13026">
      <formula>$Z4="Reporte 1"</formula>
    </cfRule>
    <cfRule type="expression" dxfId="722" priority="13027">
      <formula>$Z4="Informe 10"</formula>
    </cfRule>
    <cfRule type="expression" dxfId="721" priority="13028">
      <formula>$Z4="Informe 9"</formula>
    </cfRule>
    <cfRule type="expression" dxfId="720" priority="13029">
      <formula>$Z4="Informe 8"</formula>
    </cfRule>
    <cfRule type="expression" dxfId="719" priority="13030">
      <formula>$Z4="Informe 7"</formula>
    </cfRule>
    <cfRule type="expression" dxfId="718" priority="13031">
      <formula>$Z4="Informe 6"</formula>
    </cfRule>
    <cfRule type="expression" dxfId="717" priority="13032">
      <formula>$Z4="Informe 5"</formula>
    </cfRule>
    <cfRule type="expression" dxfId="716" priority="13033">
      <formula>$Z4="Informe 4"</formula>
    </cfRule>
    <cfRule type="expression" dxfId="715" priority="13034">
      <formula>$Z4="Informe 3"</formula>
    </cfRule>
    <cfRule type="expression" dxfId="714" priority="13035">
      <formula>$Z4="Informe 2"</formula>
    </cfRule>
    <cfRule type="expression" dxfId="713" priority="13036">
      <formula>$Z4="Informe 1"</formula>
    </cfRule>
    <cfRule type="expression" dxfId="712" priority="13037">
      <formula>$Z4="Gráfico 10"</formula>
    </cfRule>
    <cfRule type="expression" dxfId="711" priority="13038">
      <formula>$Z4="Gráfico 25"</formula>
    </cfRule>
    <cfRule type="expression" dxfId="710" priority="13039">
      <formula>$Z4="Gráfico 24"</formula>
    </cfRule>
    <cfRule type="expression" dxfId="709" priority="13040">
      <formula>$Z4="Gráfico 23"</formula>
    </cfRule>
    <cfRule type="expression" dxfId="708" priority="13041">
      <formula>$Z4="Gráfico 22"</formula>
    </cfRule>
    <cfRule type="expression" dxfId="707" priority="13042">
      <formula>$Z4="Gráfico 21"</formula>
    </cfRule>
    <cfRule type="expression" dxfId="706" priority="13043">
      <formula>$Z4="Gráfico 20"</formula>
    </cfRule>
    <cfRule type="expression" dxfId="705" priority="13044">
      <formula>$Z4="Gráfico 18"</formula>
    </cfRule>
    <cfRule type="expression" dxfId="704" priority="13045">
      <formula>$Z4="Gráfico 19"</formula>
    </cfRule>
    <cfRule type="expression" dxfId="703" priority="13046">
      <formula>$Z4="Gráfico 17"</formula>
    </cfRule>
    <cfRule type="expression" dxfId="702" priority="13047">
      <formula>$Z4="Gráfico 16"</formula>
    </cfRule>
    <cfRule type="expression" dxfId="701" priority="13048">
      <formula>$Z4="Gráfico 15"</formula>
    </cfRule>
    <cfRule type="expression" dxfId="700" priority="13049">
      <formula>$Z4="Gráfico 14"</formula>
    </cfRule>
    <cfRule type="expression" dxfId="699" priority="13050">
      <formula>$Z4="Gráfico 12"</formula>
    </cfRule>
    <cfRule type="expression" dxfId="698" priority="13051">
      <formula>$Z4="Gráfico 13"</formula>
    </cfRule>
    <cfRule type="expression" dxfId="697" priority="13052">
      <formula>$Z4="Gráfico 11"</formula>
    </cfRule>
    <cfRule type="expression" dxfId="696" priority="13053">
      <formula>$Z4="Gráfico 9"</formula>
    </cfRule>
    <cfRule type="expression" dxfId="695" priority="13054">
      <formula>$Z4="Gráfico 8"</formula>
    </cfRule>
    <cfRule type="expression" dxfId="694" priority="13055">
      <formula>$Z4="Gráfico 7"</formula>
    </cfRule>
    <cfRule type="expression" dxfId="693" priority="13056">
      <formula>$Z4="Gráfico 6"</formula>
    </cfRule>
    <cfRule type="expression" dxfId="692" priority="13057">
      <formula>$Z4="Gráfico 4"</formula>
    </cfRule>
    <cfRule type="expression" dxfId="691" priority="13058">
      <formula>$Z4="Gráfico 3"</formula>
    </cfRule>
    <cfRule type="expression" dxfId="690" priority="13059">
      <formula>$Z4="Gráfico 2"</formula>
    </cfRule>
    <cfRule type="expression" dxfId="689" priority="13060">
      <formula>$Z4="Gráfico 1"</formula>
    </cfRule>
    <cfRule type="expression" dxfId="688" priority="13061">
      <formula>$Z4="Gráfico 5"</formula>
    </cfRule>
  </conditionalFormatting>
  <conditionalFormatting sqref="S5">
    <cfRule type="expression" dxfId="687" priority="10250">
      <formula>$Z5="Reporte 2"</formula>
    </cfRule>
    <cfRule type="expression" dxfId="686" priority="10251">
      <formula>$Z5="Reporte 1"</formula>
    </cfRule>
    <cfRule type="expression" dxfId="685" priority="10252">
      <formula>$Z5="Informe 10"</formula>
    </cfRule>
    <cfRule type="expression" dxfId="684" priority="10253">
      <formula>$Z5="Informe 9"</formula>
    </cfRule>
    <cfRule type="expression" dxfId="683" priority="10254">
      <formula>$Z5="Informe 8"</formula>
    </cfRule>
    <cfRule type="expression" dxfId="682" priority="10255">
      <formula>$Z5="Informe 7"</formula>
    </cfRule>
    <cfRule type="expression" dxfId="681" priority="10256">
      <formula>$Z5="Informe 6"</formula>
    </cfRule>
    <cfRule type="expression" dxfId="680" priority="10257">
      <formula>$Z5="Informe 5"</formula>
    </cfRule>
    <cfRule type="expression" dxfId="679" priority="10258">
      <formula>$Z5="Informe 4"</formula>
    </cfRule>
    <cfRule type="expression" dxfId="678" priority="10259">
      <formula>$Z5="Informe 3"</formula>
    </cfRule>
    <cfRule type="expression" dxfId="677" priority="10260">
      <formula>$Z5="Informe 2"</formula>
    </cfRule>
    <cfRule type="expression" dxfId="676" priority="10261">
      <formula>$Z5="Informe 1"</formula>
    </cfRule>
    <cfRule type="expression" dxfId="675" priority="10262">
      <formula>$Z5="Gráfico 10"</formula>
    </cfRule>
    <cfRule type="expression" dxfId="674" priority="10263">
      <formula>$Z5="Gráfico 25"</formula>
    </cfRule>
    <cfRule type="expression" dxfId="673" priority="10264">
      <formula>$Z5="Gráfico 24"</formula>
    </cfRule>
    <cfRule type="expression" dxfId="672" priority="10265">
      <formula>$Z5="Gráfico 23"</formula>
    </cfRule>
    <cfRule type="expression" dxfId="671" priority="10266">
      <formula>$Z5="Gráfico 22"</formula>
    </cfRule>
    <cfRule type="expression" dxfId="670" priority="10267">
      <formula>$Z5="Gráfico 21"</formula>
    </cfRule>
    <cfRule type="expression" dxfId="669" priority="10268">
      <formula>$Z5="Gráfico 20"</formula>
    </cfRule>
    <cfRule type="expression" dxfId="668" priority="10269">
      <formula>$Z5="Gráfico 18"</formula>
    </cfRule>
    <cfRule type="expression" dxfId="667" priority="10270">
      <formula>$Z5="Gráfico 19"</formula>
    </cfRule>
    <cfRule type="expression" dxfId="666" priority="10271">
      <formula>$Z5="Gráfico 17"</formula>
    </cfRule>
    <cfRule type="expression" dxfId="665" priority="10272">
      <formula>$Z5="Gráfico 16"</formula>
    </cfRule>
    <cfRule type="expression" dxfId="664" priority="10273">
      <formula>$Z5="Gráfico 15"</formula>
    </cfRule>
    <cfRule type="expression" dxfId="663" priority="10274">
      <formula>$Z5="Gráfico 14"</formula>
    </cfRule>
    <cfRule type="expression" dxfId="662" priority="10275">
      <formula>$Z5="Gráfico 12"</formula>
    </cfRule>
    <cfRule type="expression" dxfId="661" priority="10276">
      <formula>$Z5="Gráfico 13"</formula>
    </cfRule>
    <cfRule type="expression" dxfId="660" priority="10277">
      <formula>$Z5="Gráfico 11"</formula>
    </cfRule>
    <cfRule type="expression" dxfId="659" priority="10278">
      <formula>$Z5="Gráfico 9"</formula>
    </cfRule>
    <cfRule type="expression" dxfId="658" priority="10279">
      <formula>$Z5="Gráfico 8"</formula>
    </cfRule>
    <cfRule type="expression" dxfId="657" priority="10280">
      <formula>$Z5="Gráfico 7"</formula>
    </cfRule>
    <cfRule type="expression" dxfId="656" priority="10281">
      <formula>$Z5="Gráfico 6"</formula>
    </cfRule>
    <cfRule type="expression" dxfId="655" priority="10282">
      <formula>$Z5="Gráfico 4"</formula>
    </cfRule>
    <cfRule type="expression" dxfId="654" priority="10283">
      <formula>$Z5="Gráfico 3"</formula>
    </cfRule>
    <cfRule type="expression" dxfId="653" priority="10284">
      <formula>$Z5="Gráfico 2"</formula>
    </cfRule>
    <cfRule type="expression" dxfId="652" priority="10285">
      <formula>$Z5="Gráfico 1"</formula>
    </cfRule>
    <cfRule type="expression" dxfId="651" priority="10286">
      <formula>$Z5="Gráfico 5"</formula>
    </cfRule>
  </conditionalFormatting>
  <conditionalFormatting sqref="S6">
    <cfRule type="expression" dxfId="650" priority="10213">
      <formula>$Z6="Reporte 2"</formula>
    </cfRule>
    <cfRule type="expression" dxfId="649" priority="10214">
      <formula>$Z6="Reporte 1"</formula>
    </cfRule>
    <cfRule type="expression" dxfId="648" priority="10215">
      <formula>$Z6="Informe 10"</formula>
    </cfRule>
    <cfRule type="expression" dxfId="647" priority="10216">
      <formula>$Z6="Informe 9"</formula>
    </cfRule>
    <cfRule type="expression" dxfId="646" priority="10217">
      <formula>$Z6="Informe 8"</formula>
    </cfRule>
    <cfRule type="expression" dxfId="645" priority="10218">
      <formula>$Z6="Informe 7"</formula>
    </cfRule>
    <cfRule type="expression" dxfId="644" priority="10219">
      <formula>$Z6="Informe 6"</formula>
    </cfRule>
    <cfRule type="expression" dxfId="643" priority="10220">
      <formula>$Z6="Informe 5"</formula>
    </cfRule>
    <cfRule type="expression" dxfId="642" priority="10221">
      <formula>$Z6="Informe 4"</formula>
    </cfRule>
    <cfRule type="expression" dxfId="641" priority="10222">
      <formula>$Z6="Informe 3"</formula>
    </cfRule>
    <cfRule type="expression" dxfId="640" priority="10223">
      <formula>$Z6="Informe 2"</formula>
    </cfRule>
    <cfRule type="expression" dxfId="639" priority="10224">
      <formula>$Z6="Informe 1"</formula>
    </cfRule>
    <cfRule type="expression" dxfId="638" priority="10225">
      <formula>$Z6="Gráfico 10"</formula>
    </cfRule>
    <cfRule type="expression" dxfId="637" priority="10226">
      <formula>$Z6="Gráfico 25"</formula>
    </cfRule>
    <cfRule type="expression" dxfId="636" priority="10227">
      <formula>$Z6="Gráfico 24"</formula>
    </cfRule>
    <cfRule type="expression" dxfId="635" priority="10228">
      <formula>$Z6="Gráfico 23"</formula>
    </cfRule>
    <cfRule type="expression" dxfId="634" priority="10229">
      <formula>$Z6="Gráfico 22"</formula>
    </cfRule>
    <cfRule type="expression" dxfId="633" priority="10230">
      <formula>$Z6="Gráfico 21"</formula>
    </cfRule>
    <cfRule type="expression" dxfId="632" priority="10231">
      <formula>$Z6="Gráfico 20"</formula>
    </cfRule>
    <cfRule type="expression" dxfId="631" priority="10232">
      <formula>$Z6="Gráfico 18"</formula>
    </cfRule>
    <cfRule type="expression" dxfId="630" priority="10233">
      <formula>$Z6="Gráfico 19"</formula>
    </cfRule>
    <cfRule type="expression" dxfId="629" priority="10234">
      <formula>$Z6="Gráfico 17"</formula>
    </cfRule>
    <cfRule type="expression" dxfId="628" priority="10235">
      <formula>$Z6="Gráfico 16"</formula>
    </cfRule>
    <cfRule type="expression" dxfId="627" priority="10236">
      <formula>$Z6="Gráfico 15"</formula>
    </cfRule>
    <cfRule type="expression" dxfId="626" priority="10237">
      <formula>$Z6="Gráfico 14"</formula>
    </cfRule>
    <cfRule type="expression" dxfId="625" priority="10238">
      <formula>$Z6="Gráfico 12"</formula>
    </cfRule>
    <cfRule type="expression" dxfId="624" priority="10239">
      <formula>$Z6="Gráfico 13"</formula>
    </cfRule>
    <cfRule type="expression" dxfId="623" priority="10240">
      <formula>$Z6="Gráfico 11"</formula>
    </cfRule>
    <cfRule type="expression" dxfId="622" priority="10241">
      <formula>$Z6="Gráfico 9"</formula>
    </cfRule>
    <cfRule type="expression" dxfId="621" priority="10242">
      <formula>$Z6="Gráfico 8"</formula>
    </cfRule>
    <cfRule type="expression" dxfId="620" priority="10243">
      <formula>$Z6="Gráfico 7"</formula>
    </cfRule>
    <cfRule type="expression" dxfId="619" priority="10244">
      <formula>$Z6="Gráfico 6"</formula>
    </cfRule>
    <cfRule type="expression" dxfId="618" priority="10245">
      <formula>$Z6="Gráfico 4"</formula>
    </cfRule>
    <cfRule type="expression" dxfId="617" priority="10246">
      <formula>$Z6="Gráfico 3"</formula>
    </cfRule>
    <cfRule type="expression" dxfId="616" priority="10247">
      <formula>$Z6="Gráfico 2"</formula>
    </cfRule>
    <cfRule type="expression" dxfId="615" priority="10248">
      <formula>$Z6="Gráfico 1"</formula>
    </cfRule>
    <cfRule type="expression" dxfId="614" priority="10249">
      <formula>$Z6="Gráfico 5"</formula>
    </cfRule>
  </conditionalFormatting>
  <conditionalFormatting sqref="S7">
    <cfRule type="expression" dxfId="613" priority="10176">
      <formula>$Z7="Reporte 2"</formula>
    </cfRule>
    <cfRule type="expression" dxfId="612" priority="10177">
      <formula>$Z7="Reporte 1"</formula>
    </cfRule>
    <cfRule type="expression" dxfId="611" priority="10178">
      <formula>$Z7="Informe 10"</formula>
    </cfRule>
    <cfRule type="expression" dxfId="610" priority="10179">
      <formula>$Z7="Informe 9"</formula>
    </cfRule>
    <cfRule type="expression" dxfId="609" priority="10180">
      <formula>$Z7="Informe 8"</formula>
    </cfRule>
    <cfRule type="expression" dxfId="608" priority="10181">
      <formula>$Z7="Informe 7"</formula>
    </cfRule>
    <cfRule type="expression" dxfId="607" priority="10182">
      <formula>$Z7="Informe 6"</formula>
    </cfRule>
    <cfRule type="expression" dxfId="606" priority="10183">
      <formula>$Z7="Informe 5"</formula>
    </cfRule>
    <cfRule type="expression" dxfId="605" priority="10184">
      <formula>$Z7="Informe 4"</formula>
    </cfRule>
    <cfRule type="expression" dxfId="604" priority="10185">
      <formula>$Z7="Informe 3"</formula>
    </cfRule>
    <cfRule type="expression" dxfId="603" priority="10186">
      <formula>$Z7="Informe 2"</formula>
    </cfRule>
    <cfRule type="expression" dxfId="602" priority="10187">
      <formula>$Z7="Informe 1"</formula>
    </cfRule>
    <cfRule type="expression" dxfId="601" priority="10188">
      <formula>$Z7="Gráfico 10"</formula>
    </cfRule>
    <cfRule type="expression" dxfId="600" priority="10189">
      <formula>$Z7="Gráfico 25"</formula>
    </cfRule>
    <cfRule type="expression" dxfId="599" priority="10190">
      <formula>$Z7="Gráfico 24"</formula>
    </cfRule>
    <cfRule type="expression" dxfId="598" priority="10191">
      <formula>$Z7="Gráfico 23"</formula>
    </cfRule>
    <cfRule type="expression" dxfId="597" priority="10192">
      <formula>$Z7="Gráfico 22"</formula>
    </cfRule>
    <cfRule type="expression" dxfId="596" priority="10193">
      <formula>$Z7="Gráfico 21"</formula>
    </cfRule>
    <cfRule type="expression" dxfId="595" priority="10194">
      <formula>$Z7="Gráfico 20"</formula>
    </cfRule>
    <cfRule type="expression" dxfId="594" priority="10195">
      <formula>$Z7="Gráfico 18"</formula>
    </cfRule>
    <cfRule type="expression" dxfId="593" priority="10196">
      <formula>$Z7="Gráfico 19"</formula>
    </cfRule>
    <cfRule type="expression" dxfId="592" priority="10197">
      <formula>$Z7="Gráfico 17"</formula>
    </cfRule>
    <cfRule type="expression" dxfId="591" priority="10198">
      <formula>$Z7="Gráfico 16"</formula>
    </cfRule>
    <cfRule type="expression" dxfId="590" priority="10199">
      <formula>$Z7="Gráfico 15"</formula>
    </cfRule>
    <cfRule type="expression" dxfId="589" priority="10200">
      <formula>$Z7="Gráfico 14"</formula>
    </cfRule>
    <cfRule type="expression" dxfId="588" priority="10201">
      <formula>$Z7="Gráfico 12"</formula>
    </cfRule>
    <cfRule type="expression" dxfId="587" priority="10202">
      <formula>$Z7="Gráfico 13"</formula>
    </cfRule>
    <cfRule type="expression" dxfId="586" priority="10203">
      <formula>$Z7="Gráfico 11"</formula>
    </cfRule>
    <cfRule type="expression" dxfId="585" priority="10204">
      <formula>$Z7="Gráfico 9"</formula>
    </cfRule>
    <cfRule type="expression" dxfId="584" priority="10205">
      <formula>$Z7="Gráfico 8"</formula>
    </cfRule>
    <cfRule type="expression" dxfId="583" priority="10206">
      <formula>$Z7="Gráfico 7"</formula>
    </cfRule>
    <cfRule type="expression" dxfId="582" priority="10207">
      <formula>$Z7="Gráfico 6"</formula>
    </cfRule>
    <cfRule type="expression" dxfId="581" priority="10208">
      <formula>$Z7="Gráfico 4"</formula>
    </cfRule>
    <cfRule type="expression" dxfId="580" priority="10209">
      <formula>$Z7="Gráfico 3"</formula>
    </cfRule>
    <cfRule type="expression" dxfId="579" priority="10210">
      <formula>$Z7="Gráfico 2"</formula>
    </cfRule>
    <cfRule type="expression" dxfId="578" priority="10211">
      <formula>$Z7="Gráfico 1"</formula>
    </cfRule>
    <cfRule type="expression" dxfId="577" priority="10212">
      <formula>$Z7="Gráfico 5"</formula>
    </cfRule>
  </conditionalFormatting>
  <conditionalFormatting sqref="S8">
    <cfRule type="expression" dxfId="576" priority="10139">
      <formula>$Z8="Reporte 2"</formula>
    </cfRule>
    <cfRule type="expression" dxfId="575" priority="10140">
      <formula>$Z8="Reporte 1"</formula>
    </cfRule>
    <cfRule type="expression" dxfId="574" priority="10141">
      <formula>$Z8="Informe 10"</formula>
    </cfRule>
    <cfRule type="expression" dxfId="573" priority="10142">
      <formula>$Z8="Informe 9"</formula>
    </cfRule>
    <cfRule type="expression" dxfId="572" priority="10143">
      <formula>$Z8="Informe 8"</formula>
    </cfRule>
    <cfRule type="expression" dxfId="571" priority="10144">
      <formula>$Z8="Informe 7"</formula>
    </cfRule>
    <cfRule type="expression" dxfId="570" priority="10145">
      <formula>$Z8="Informe 6"</formula>
    </cfRule>
    <cfRule type="expression" dxfId="569" priority="10146">
      <formula>$Z8="Informe 5"</formula>
    </cfRule>
    <cfRule type="expression" dxfId="568" priority="10147">
      <formula>$Z8="Informe 4"</formula>
    </cfRule>
    <cfRule type="expression" dxfId="567" priority="10148">
      <formula>$Z8="Informe 3"</formula>
    </cfRule>
    <cfRule type="expression" dxfId="566" priority="10149">
      <formula>$Z8="Informe 2"</formula>
    </cfRule>
    <cfRule type="expression" dxfId="565" priority="10150">
      <formula>$Z8="Informe 1"</formula>
    </cfRule>
    <cfRule type="expression" dxfId="564" priority="10151">
      <formula>$Z8="Gráfico 10"</formula>
    </cfRule>
    <cfRule type="expression" dxfId="563" priority="10152">
      <formula>$Z8="Gráfico 25"</formula>
    </cfRule>
    <cfRule type="expression" dxfId="562" priority="10153">
      <formula>$Z8="Gráfico 24"</formula>
    </cfRule>
    <cfRule type="expression" dxfId="561" priority="10154">
      <formula>$Z8="Gráfico 23"</formula>
    </cfRule>
    <cfRule type="expression" dxfId="560" priority="10155">
      <formula>$Z8="Gráfico 22"</formula>
    </cfRule>
    <cfRule type="expression" dxfId="559" priority="10156">
      <formula>$Z8="Gráfico 21"</formula>
    </cfRule>
    <cfRule type="expression" dxfId="558" priority="10157">
      <formula>$Z8="Gráfico 20"</formula>
    </cfRule>
    <cfRule type="expression" dxfId="557" priority="10158">
      <formula>$Z8="Gráfico 18"</formula>
    </cfRule>
    <cfRule type="expression" dxfId="556" priority="10159">
      <formula>$Z8="Gráfico 19"</formula>
    </cfRule>
    <cfRule type="expression" dxfId="555" priority="10160">
      <formula>$Z8="Gráfico 17"</formula>
    </cfRule>
    <cfRule type="expression" dxfId="554" priority="10161">
      <formula>$Z8="Gráfico 16"</formula>
    </cfRule>
    <cfRule type="expression" dxfId="553" priority="10162">
      <formula>$Z8="Gráfico 15"</formula>
    </cfRule>
    <cfRule type="expression" dxfId="552" priority="10163">
      <formula>$Z8="Gráfico 14"</formula>
    </cfRule>
    <cfRule type="expression" dxfId="551" priority="10164">
      <formula>$Z8="Gráfico 12"</formula>
    </cfRule>
    <cfRule type="expression" dxfId="550" priority="10165">
      <formula>$Z8="Gráfico 13"</formula>
    </cfRule>
    <cfRule type="expression" dxfId="549" priority="10166">
      <formula>$Z8="Gráfico 11"</formula>
    </cfRule>
    <cfRule type="expression" dxfId="548" priority="10167">
      <formula>$Z8="Gráfico 9"</formula>
    </cfRule>
    <cfRule type="expression" dxfId="547" priority="10168">
      <formula>$Z8="Gráfico 8"</formula>
    </cfRule>
    <cfRule type="expression" dxfId="546" priority="10169">
      <formula>$Z8="Gráfico 7"</formula>
    </cfRule>
    <cfRule type="expression" dxfId="545" priority="10170">
      <formula>$Z8="Gráfico 6"</formula>
    </cfRule>
    <cfRule type="expression" dxfId="544" priority="10171">
      <formula>$Z8="Gráfico 4"</formula>
    </cfRule>
    <cfRule type="expression" dxfId="543" priority="10172">
      <formula>$Z8="Gráfico 3"</formula>
    </cfRule>
    <cfRule type="expression" dxfId="542" priority="10173">
      <formula>$Z8="Gráfico 2"</formula>
    </cfRule>
    <cfRule type="expression" dxfId="541" priority="10174">
      <formula>$Z8="Gráfico 1"</formula>
    </cfRule>
    <cfRule type="expression" dxfId="540" priority="10175">
      <formula>$Z8="Gráfico 5"</formula>
    </cfRule>
  </conditionalFormatting>
  <conditionalFormatting sqref="S9">
    <cfRule type="expression" dxfId="539" priority="10102">
      <formula>$Z9="Reporte 2"</formula>
    </cfRule>
    <cfRule type="expression" dxfId="538" priority="10103">
      <formula>$Z9="Reporte 1"</formula>
    </cfRule>
    <cfRule type="expression" dxfId="537" priority="10104">
      <formula>$Z9="Informe 10"</formula>
    </cfRule>
    <cfRule type="expression" dxfId="536" priority="10105">
      <formula>$Z9="Informe 9"</formula>
    </cfRule>
    <cfRule type="expression" dxfId="535" priority="10106">
      <formula>$Z9="Informe 8"</formula>
    </cfRule>
    <cfRule type="expression" dxfId="534" priority="10107">
      <formula>$Z9="Informe 7"</formula>
    </cfRule>
    <cfRule type="expression" dxfId="533" priority="10108">
      <formula>$Z9="Informe 6"</formula>
    </cfRule>
    <cfRule type="expression" dxfId="532" priority="10109">
      <formula>$Z9="Informe 5"</formula>
    </cfRule>
    <cfRule type="expression" dxfId="531" priority="10110">
      <formula>$Z9="Informe 4"</formula>
    </cfRule>
    <cfRule type="expression" dxfId="530" priority="10111">
      <formula>$Z9="Informe 3"</formula>
    </cfRule>
    <cfRule type="expression" dxfId="529" priority="10112">
      <formula>$Z9="Informe 2"</formula>
    </cfRule>
    <cfRule type="expression" dxfId="528" priority="10113">
      <formula>$Z9="Informe 1"</formula>
    </cfRule>
    <cfRule type="expression" dxfId="527" priority="10114">
      <formula>$Z9="Gráfico 10"</formula>
    </cfRule>
    <cfRule type="expression" dxfId="526" priority="10115">
      <formula>$Z9="Gráfico 25"</formula>
    </cfRule>
    <cfRule type="expression" dxfId="525" priority="10116">
      <formula>$Z9="Gráfico 24"</formula>
    </cfRule>
    <cfRule type="expression" dxfId="524" priority="10117">
      <formula>$Z9="Gráfico 23"</formula>
    </cfRule>
    <cfRule type="expression" dxfId="523" priority="10118">
      <formula>$Z9="Gráfico 22"</formula>
    </cfRule>
    <cfRule type="expression" dxfId="522" priority="10119">
      <formula>$Z9="Gráfico 21"</formula>
    </cfRule>
    <cfRule type="expression" dxfId="521" priority="10120">
      <formula>$Z9="Gráfico 20"</formula>
    </cfRule>
    <cfRule type="expression" dxfId="520" priority="10121">
      <formula>$Z9="Gráfico 18"</formula>
    </cfRule>
    <cfRule type="expression" dxfId="519" priority="10122">
      <formula>$Z9="Gráfico 19"</formula>
    </cfRule>
    <cfRule type="expression" dxfId="518" priority="10123">
      <formula>$Z9="Gráfico 17"</formula>
    </cfRule>
    <cfRule type="expression" dxfId="517" priority="10124">
      <formula>$Z9="Gráfico 16"</formula>
    </cfRule>
    <cfRule type="expression" dxfId="516" priority="10125">
      <formula>$Z9="Gráfico 15"</formula>
    </cfRule>
    <cfRule type="expression" dxfId="515" priority="10126">
      <formula>$Z9="Gráfico 14"</formula>
    </cfRule>
    <cfRule type="expression" dxfId="514" priority="10127">
      <formula>$Z9="Gráfico 12"</formula>
    </cfRule>
    <cfRule type="expression" dxfId="513" priority="10128">
      <formula>$Z9="Gráfico 13"</formula>
    </cfRule>
    <cfRule type="expression" dxfId="512" priority="10129">
      <formula>$Z9="Gráfico 11"</formula>
    </cfRule>
    <cfRule type="expression" dxfId="511" priority="10130">
      <formula>$Z9="Gráfico 9"</formula>
    </cfRule>
    <cfRule type="expression" dxfId="510" priority="10131">
      <formula>$Z9="Gráfico 8"</formula>
    </cfRule>
    <cfRule type="expression" dxfId="509" priority="10132">
      <formula>$Z9="Gráfico 7"</formula>
    </cfRule>
    <cfRule type="expression" dxfId="508" priority="10133">
      <formula>$Z9="Gráfico 6"</formula>
    </cfRule>
    <cfRule type="expression" dxfId="507" priority="10134">
      <formula>$Z9="Gráfico 4"</formula>
    </cfRule>
    <cfRule type="expression" dxfId="506" priority="10135">
      <formula>$Z9="Gráfico 3"</formula>
    </cfRule>
    <cfRule type="expression" dxfId="505" priority="10136">
      <formula>$Z9="Gráfico 2"</formula>
    </cfRule>
    <cfRule type="expression" dxfId="504" priority="10137">
      <formula>$Z9="Gráfico 1"</formula>
    </cfRule>
    <cfRule type="expression" dxfId="503" priority="10138">
      <formula>$Z9="Gráfico 5"</formula>
    </cfRule>
  </conditionalFormatting>
  <conditionalFormatting sqref="S10">
    <cfRule type="expression" dxfId="502" priority="10065">
      <formula>$Z10="Reporte 2"</formula>
    </cfRule>
    <cfRule type="expression" dxfId="501" priority="10066">
      <formula>$Z10="Reporte 1"</formula>
    </cfRule>
    <cfRule type="expression" dxfId="500" priority="10067">
      <formula>$Z10="Informe 10"</formula>
    </cfRule>
    <cfRule type="expression" dxfId="499" priority="10068">
      <formula>$Z10="Informe 9"</formula>
    </cfRule>
    <cfRule type="expression" dxfId="498" priority="10069">
      <formula>$Z10="Informe 8"</formula>
    </cfRule>
    <cfRule type="expression" dxfId="497" priority="10070">
      <formula>$Z10="Informe 7"</formula>
    </cfRule>
    <cfRule type="expression" dxfId="496" priority="10071">
      <formula>$Z10="Informe 6"</formula>
    </cfRule>
    <cfRule type="expression" dxfId="495" priority="10072">
      <formula>$Z10="Informe 5"</formula>
    </cfRule>
    <cfRule type="expression" dxfId="494" priority="10073">
      <formula>$Z10="Informe 4"</formula>
    </cfRule>
    <cfRule type="expression" dxfId="493" priority="10074">
      <formula>$Z10="Informe 3"</formula>
    </cfRule>
    <cfRule type="expression" dxfId="492" priority="10075">
      <formula>$Z10="Informe 2"</formula>
    </cfRule>
    <cfRule type="expression" dxfId="491" priority="10076">
      <formula>$Z10="Informe 1"</formula>
    </cfRule>
    <cfRule type="expression" dxfId="490" priority="10077">
      <formula>$Z10="Gráfico 10"</formula>
    </cfRule>
    <cfRule type="expression" dxfId="489" priority="10078">
      <formula>$Z10="Gráfico 25"</formula>
    </cfRule>
    <cfRule type="expression" dxfId="488" priority="10079">
      <formula>$Z10="Gráfico 24"</formula>
    </cfRule>
    <cfRule type="expression" dxfId="487" priority="10080">
      <formula>$Z10="Gráfico 23"</formula>
    </cfRule>
    <cfRule type="expression" dxfId="486" priority="10081">
      <formula>$Z10="Gráfico 22"</formula>
    </cfRule>
    <cfRule type="expression" dxfId="485" priority="10082">
      <formula>$Z10="Gráfico 21"</formula>
    </cfRule>
    <cfRule type="expression" dxfId="484" priority="10083">
      <formula>$Z10="Gráfico 20"</formula>
    </cfRule>
    <cfRule type="expression" dxfId="483" priority="10084">
      <formula>$Z10="Gráfico 18"</formula>
    </cfRule>
    <cfRule type="expression" dxfId="482" priority="10085">
      <formula>$Z10="Gráfico 19"</formula>
    </cfRule>
    <cfRule type="expression" dxfId="481" priority="10086">
      <formula>$Z10="Gráfico 17"</formula>
    </cfRule>
    <cfRule type="expression" dxfId="480" priority="10087">
      <formula>$Z10="Gráfico 16"</formula>
    </cfRule>
    <cfRule type="expression" dxfId="479" priority="10088">
      <formula>$Z10="Gráfico 15"</formula>
    </cfRule>
    <cfRule type="expression" dxfId="478" priority="10089">
      <formula>$Z10="Gráfico 14"</formula>
    </cfRule>
    <cfRule type="expression" dxfId="477" priority="10090">
      <formula>$Z10="Gráfico 12"</formula>
    </cfRule>
    <cfRule type="expression" dxfId="476" priority="10091">
      <formula>$Z10="Gráfico 13"</formula>
    </cfRule>
    <cfRule type="expression" dxfId="475" priority="10092">
      <formula>$Z10="Gráfico 11"</formula>
    </cfRule>
    <cfRule type="expression" dxfId="474" priority="10093">
      <formula>$Z10="Gráfico 9"</formula>
    </cfRule>
    <cfRule type="expression" dxfId="473" priority="10094">
      <formula>$Z10="Gráfico 8"</formula>
    </cfRule>
    <cfRule type="expression" dxfId="472" priority="10095">
      <formula>$Z10="Gráfico 7"</formula>
    </cfRule>
    <cfRule type="expression" dxfId="471" priority="10096">
      <formula>$Z10="Gráfico 6"</formula>
    </cfRule>
    <cfRule type="expression" dxfId="470" priority="10097">
      <formula>$Z10="Gráfico 4"</formula>
    </cfRule>
    <cfRule type="expression" dxfId="469" priority="10098">
      <formula>$Z10="Gráfico 3"</formula>
    </cfRule>
    <cfRule type="expression" dxfId="468" priority="10099">
      <formula>$Z10="Gráfico 2"</formula>
    </cfRule>
    <cfRule type="expression" dxfId="467" priority="10100">
      <formula>$Z10="Gráfico 1"</formula>
    </cfRule>
    <cfRule type="expression" dxfId="466" priority="10101">
      <formula>$Z10="Gráfico 5"</formula>
    </cfRule>
  </conditionalFormatting>
  <conditionalFormatting sqref="S11">
    <cfRule type="expression" dxfId="465" priority="10028">
      <formula>$Z11="Reporte 2"</formula>
    </cfRule>
    <cfRule type="expression" dxfId="464" priority="10029">
      <formula>$Z11="Reporte 1"</formula>
    </cfRule>
    <cfRule type="expression" dxfId="463" priority="10030">
      <formula>$Z11="Informe 10"</formula>
    </cfRule>
    <cfRule type="expression" dxfId="462" priority="10031">
      <formula>$Z11="Informe 9"</formula>
    </cfRule>
    <cfRule type="expression" dxfId="461" priority="10032">
      <formula>$Z11="Informe 8"</formula>
    </cfRule>
    <cfRule type="expression" dxfId="460" priority="10033">
      <formula>$Z11="Informe 7"</formula>
    </cfRule>
    <cfRule type="expression" dxfId="459" priority="10034">
      <formula>$Z11="Informe 6"</formula>
    </cfRule>
    <cfRule type="expression" dxfId="458" priority="10035">
      <formula>$Z11="Informe 5"</formula>
    </cfRule>
    <cfRule type="expression" dxfId="457" priority="10036">
      <formula>$Z11="Informe 4"</formula>
    </cfRule>
    <cfRule type="expression" dxfId="456" priority="10037">
      <formula>$Z11="Informe 3"</formula>
    </cfRule>
    <cfRule type="expression" dxfId="455" priority="10038">
      <formula>$Z11="Informe 2"</formula>
    </cfRule>
    <cfRule type="expression" dxfId="454" priority="10039">
      <formula>$Z11="Informe 1"</formula>
    </cfRule>
    <cfRule type="expression" dxfId="453" priority="10040">
      <formula>$Z11="Gráfico 10"</formula>
    </cfRule>
    <cfRule type="expression" dxfId="452" priority="10041">
      <formula>$Z11="Gráfico 25"</formula>
    </cfRule>
    <cfRule type="expression" dxfId="451" priority="10042">
      <formula>$Z11="Gráfico 24"</formula>
    </cfRule>
    <cfRule type="expression" dxfId="450" priority="10043">
      <formula>$Z11="Gráfico 23"</formula>
    </cfRule>
    <cfRule type="expression" dxfId="449" priority="10044">
      <formula>$Z11="Gráfico 22"</formula>
    </cfRule>
    <cfRule type="expression" dxfId="448" priority="10045">
      <formula>$Z11="Gráfico 21"</formula>
    </cfRule>
    <cfRule type="expression" dxfId="447" priority="10046">
      <formula>$Z11="Gráfico 20"</formula>
    </cfRule>
    <cfRule type="expression" dxfId="446" priority="10047">
      <formula>$Z11="Gráfico 18"</formula>
    </cfRule>
    <cfRule type="expression" dxfId="445" priority="10048">
      <formula>$Z11="Gráfico 19"</formula>
    </cfRule>
    <cfRule type="expression" dxfId="444" priority="10049">
      <formula>$Z11="Gráfico 17"</formula>
    </cfRule>
    <cfRule type="expression" dxfId="443" priority="10050">
      <formula>$Z11="Gráfico 16"</formula>
    </cfRule>
    <cfRule type="expression" dxfId="442" priority="10051">
      <formula>$Z11="Gráfico 15"</formula>
    </cfRule>
    <cfRule type="expression" dxfId="441" priority="10052">
      <formula>$Z11="Gráfico 14"</formula>
    </cfRule>
    <cfRule type="expression" dxfId="440" priority="10053">
      <formula>$Z11="Gráfico 12"</formula>
    </cfRule>
    <cfRule type="expression" dxfId="439" priority="10054">
      <formula>$Z11="Gráfico 13"</formula>
    </cfRule>
    <cfRule type="expression" dxfId="438" priority="10055">
      <formula>$Z11="Gráfico 11"</formula>
    </cfRule>
    <cfRule type="expression" dxfId="437" priority="10056">
      <formula>$Z11="Gráfico 9"</formula>
    </cfRule>
    <cfRule type="expression" dxfId="436" priority="10057">
      <formula>$Z11="Gráfico 8"</formula>
    </cfRule>
    <cfRule type="expression" dxfId="435" priority="10058">
      <formula>$Z11="Gráfico 7"</formula>
    </cfRule>
    <cfRule type="expression" dxfId="434" priority="10059">
      <formula>$Z11="Gráfico 6"</formula>
    </cfRule>
    <cfRule type="expression" dxfId="433" priority="10060">
      <formula>$Z11="Gráfico 4"</formula>
    </cfRule>
    <cfRule type="expression" dxfId="432" priority="10061">
      <formula>$Z11="Gráfico 3"</formula>
    </cfRule>
    <cfRule type="expression" dxfId="431" priority="10062">
      <formula>$Z11="Gráfico 2"</formula>
    </cfRule>
    <cfRule type="expression" dxfId="430" priority="10063">
      <formula>$Z11="Gráfico 1"</formula>
    </cfRule>
    <cfRule type="expression" dxfId="429" priority="10064">
      <formula>$Z11="Gráfico 5"</formula>
    </cfRule>
  </conditionalFormatting>
  <conditionalFormatting sqref="S12">
    <cfRule type="expression" dxfId="428" priority="9917">
      <formula>$Z12="Reporte 2"</formula>
    </cfRule>
    <cfRule type="expression" dxfId="427" priority="9918">
      <formula>$Z12="Reporte 1"</formula>
    </cfRule>
    <cfRule type="expression" dxfId="426" priority="9919">
      <formula>$Z12="Informe 10"</formula>
    </cfRule>
    <cfRule type="expression" dxfId="425" priority="9920">
      <formula>$Z12="Informe 9"</formula>
    </cfRule>
    <cfRule type="expression" dxfId="424" priority="9921">
      <formula>$Z12="Informe 8"</formula>
    </cfRule>
    <cfRule type="expression" dxfId="423" priority="9922">
      <formula>$Z12="Informe 7"</formula>
    </cfRule>
    <cfRule type="expression" dxfId="422" priority="9923">
      <formula>$Z12="Informe 6"</formula>
    </cfRule>
    <cfRule type="expression" dxfId="421" priority="9924">
      <formula>$Z12="Informe 5"</formula>
    </cfRule>
    <cfRule type="expression" dxfId="420" priority="9925">
      <formula>$Z12="Informe 4"</formula>
    </cfRule>
    <cfRule type="expression" dxfId="419" priority="9926">
      <formula>$Z12="Informe 3"</formula>
    </cfRule>
    <cfRule type="expression" dxfId="418" priority="9927">
      <formula>$Z12="Informe 2"</formula>
    </cfRule>
    <cfRule type="expression" dxfId="417" priority="9928">
      <formula>$Z12="Informe 1"</formula>
    </cfRule>
    <cfRule type="expression" dxfId="416" priority="9929">
      <formula>$Z12="Gráfico 10"</formula>
    </cfRule>
    <cfRule type="expression" dxfId="415" priority="9930">
      <formula>$Z12="Gráfico 25"</formula>
    </cfRule>
    <cfRule type="expression" dxfId="414" priority="9931">
      <formula>$Z12="Gráfico 24"</formula>
    </cfRule>
    <cfRule type="expression" dxfId="413" priority="9932">
      <formula>$Z12="Gráfico 23"</formula>
    </cfRule>
    <cfRule type="expression" dxfId="412" priority="9933">
      <formula>$Z12="Gráfico 22"</formula>
    </cfRule>
    <cfRule type="expression" dxfId="411" priority="9934">
      <formula>$Z12="Gráfico 21"</formula>
    </cfRule>
    <cfRule type="expression" dxfId="410" priority="9935">
      <formula>$Z12="Gráfico 20"</formula>
    </cfRule>
    <cfRule type="expression" dxfId="409" priority="9936">
      <formula>$Z12="Gráfico 18"</formula>
    </cfRule>
    <cfRule type="expression" dxfId="408" priority="9937">
      <formula>$Z12="Gráfico 19"</formula>
    </cfRule>
    <cfRule type="expression" dxfId="407" priority="9938">
      <formula>$Z12="Gráfico 17"</formula>
    </cfRule>
    <cfRule type="expression" dxfId="406" priority="9939">
      <formula>$Z12="Gráfico 16"</formula>
    </cfRule>
    <cfRule type="expression" dxfId="405" priority="9940">
      <formula>$Z12="Gráfico 15"</formula>
    </cfRule>
    <cfRule type="expression" dxfId="404" priority="9941">
      <formula>$Z12="Gráfico 14"</formula>
    </cfRule>
    <cfRule type="expression" dxfId="403" priority="9942">
      <formula>$Z12="Gráfico 12"</formula>
    </cfRule>
    <cfRule type="expression" dxfId="402" priority="9943">
      <formula>$Z12="Gráfico 13"</formula>
    </cfRule>
    <cfRule type="expression" dxfId="401" priority="9944">
      <formula>$Z12="Gráfico 11"</formula>
    </cfRule>
    <cfRule type="expression" dxfId="400" priority="9945">
      <formula>$Z12="Gráfico 9"</formula>
    </cfRule>
    <cfRule type="expression" dxfId="399" priority="9946">
      <formula>$Z12="Gráfico 8"</formula>
    </cfRule>
    <cfRule type="expression" dxfId="398" priority="9947">
      <formula>$Z12="Gráfico 7"</formula>
    </cfRule>
    <cfRule type="expression" dxfId="397" priority="9948">
      <formula>$Z12="Gráfico 6"</formula>
    </cfRule>
    <cfRule type="expression" dxfId="396" priority="9949">
      <formula>$Z12="Gráfico 4"</formula>
    </cfRule>
    <cfRule type="expression" dxfId="395" priority="9950">
      <formula>$Z12="Gráfico 3"</formula>
    </cfRule>
    <cfRule type="expression" dxfId="394" priority="9951">
      <formula>$Z12="Gráfico 2"</formula>
    </cfRule>
    <cfRule type="expression" dxfId="393" priority="9952">
      <formula>$Z12="Gráfico 1"</formula>
    </cfRule>
    <cfRule type="expression" dxfId="392" priority="9953">
      <formula>$Z12="Gráfico 5"</formula>
    </cfRule>
  </conditionalFormatting>
  <conditionalFormatting sqref="S14">
    <cfRule type="expression" dxfId="391" priority="9880">
      <formula>$Z14="Reporte 2"</formula>
    </cfRule>
    <cfRule type="expression" dxfId="390" priority="9881">
      <formula>$Z14="Reporte 1"</formula>
    </cfRule>
    <cfRule type="expression" dxfId="389" priority="9882">
      <formula>$Z14="Informe 10"</formula>
    </cfRule>
    <cfRule type="expression" dxfId="388" priority="9883">
      <formula>$Z14="Informe 9"</formula>
    </cfRule>
    <cfRule type="expression" dxfId="387" priority="9884">
      <formula>$Z14="Informe 8"</formula>
    </cfRule>
    <cfRule type="expression" dxfId="386" priority="9885">
      <formula>$Z14="Informe 7"</formula>
    </cfRule>
    <cfRule type="expression" dxfId="385" priority="9886">
      <formula>$Z14="Informe 6"</formula>
    </cfRule>
    <cfRule type="expression" dxfId="384" priority="9887">
      <formula>$Z14="Informe 5"</formula>
    </cfRule>
    <cfRule type="expression" dxfId="383" priority="9888">
      <formula>$Z14="Informe 4"</formula>
    </cfRule>
    <cfRule type="expression" dxfId="382" priority="9889">
      <formula>$Z14="Informe 3"</formula>
    </cfRule>
    <cfRule type="expression" dxfId="381" priority="9890">
      <formula>$Z14="Informe 2"</formula>
    </cfRule>
    <cfRule type="expression" dxfId="380" priority="9891">
      <formula>$Z14="Informe 1"</formula>
    </cfRule>
    <cfRule type="expression" dxfId="379" priority="9892">
      <formula>$Z14="Gráfico 10"</formula>
    </cfRule>
    <cfRule type="expression" dxfId="378" priority="9893">
      <formula>$Z14="Gráfico 25"</formula>
    </cfRule>
    <cfRule type="expression" dxfId="377" priority="9894">
      <formula>$Z14="Gráfico 24"</formula>
    </cfRule>
    <cfRule type="expression" dxfId="376" priority="9895">
      <formula>$Z14="Gráfico 23"</formula>
    </cfRule>
    <cfRule type="expression" dxfId="375" priority="9896">
      <formula>$Z14="Gráfico 22"</formula>
    </cfRule>
    <cfRule type="expression" dxfId="374" priority="9897">
      <formula>$Z14="Gráfico 21"</formula>
    </cfRule>
    <cfRule type="expression" dxfId="373" priority="9898">
      <formula>$Z14="Gráfico 20"</formula>
    </cfRule>
    <cfRule type="expression" dxfId="372" priority="9899">
      <formula>$Z14="Gráfico 18"</formula>
    </cfRule>
    <cfRule type="expression" dxfId="371" priority="9900">
      <formula>$Z14="Gráfico 19"</formula>
    </cfRule>
    <cfRule type="expression" dxfId="370" priority="9901">
      <formula>$Z14="Gráfico 17"</formula>
    </cfRule>
    <cfRule type="expression" dxfId="369" priority="9902">
      <formula>$Z14="Gráfico 16"</formula>
    </cfRule>
    <cfRule type="expression" dxfId="368" priority="9903">
      <formula>$Z14="Gráfico 15"</formula>
    </cfRule>
    <cfRule type="expression" dxfId="367" priority="9904">
      <formula>$Z14="Gráfico 14"</formula>
    </cfRule>
    <cfRule type="expression" dxfId="366" priority="9905">
      <formula>$Z14="Gráfico 12"</formula>
    </cfRule>
    <cfRule type="expression" dxfId="365" priority="9906">
      <formula>$Z14="Gráfico 13"</formula>
    </cfRule>
    <cfRule type="expression" dxfId="364" priority="9907">
      <formula>$Z14="Gráfico 11"</formula>
    </cfRule>
    <cfRule type="expression" dxfId="363" priority="9908">
      <formula>$Z14="Gráfico 9"</formula>
    </cfRule>
    <cfRule type="expression" dxfId="362" priority="9909">
      <formula>$Z14="Gráfico 8"</formula>
    </cfRule>
    <cfRule type="expression" dxfId="361" priority="9910">
      <formula>$Z14="Gráfico 7"</formula>
    </cfRule>
    <cfRule type="expression" dxfId="360" priority="9911">
      <formula>$Z14="Gráfico 6"</formula>
    </cfRule>
    <cfRule type="expression" dxfId="359" priority="9912">
      <formula>$Z14="Gráfico 4"</formula>
    </cfRule>
    <cfRule type="expression" dxfId="358" priority="9913">
      <formula>$Z14="Gráfico 3"</formula>
    </cfRule>
    <cfRule type="expression" dxfId="357" priority="9914">
      <formula>$Z14="Gráfico 2"</formula>
    </cfRule>
    <cfRule type="expression" dxfId="356" priority="9915">
      <formula>$Z14="Gráfico 1"</formula>
    </cfRule>
    <cfRule type="expression" dxfId="355" priority="9916">
      <formula>$Z14="Gráfico 5"</formula>
    </cfRule>
  </conditionalFormatting>
  <conditionalFormatting sqref="M4:M25">
    <cfRule type="expression" dxfId="354" priority="630">
      <formula>$W4="Reporte 2"</formula>
    </cfRule>
    <cfRule type="expression" dxfId="353" priority="631">
      <formula>$W4="Reporte 1"</formula>
    </cfRule>
    <cfRule type="expression" dxfId="352" priority="632">
      <formula>$W4="Informe 10"</formula>
    </cfRule>
    <cfRule type="expression" dxfId="351" priority="633">
      <formula>$W4="Informe 9"</formula>
    </cfRule>
    <cfRule type="expression" dxfId="350" priority="634">
      <formula>$W4="Informe 8"</formula>
    </cfRule>
    <cfRule type="expression" dxfId="349" priority="635">
      <formula>$W4="Informe 7"</formula>
    </cfRule>
    <cfRule type="expression" dxfId="348" priority="636">
      <formula>$W4="Informe 6"</formula>
    </cfRule>
    <cfRule type="expression" dxfId="347" priority="637">
      <formula>$W4="Informe 5"</formula>
    </cfRule>
    <cfRule type="expression" dxfId="346" priority="638">
      <formula>$W4="Informe 4"</formula>
    </cfRule>
    <cfRule type="expression" dxfId="345" priority="639">
      <formula>$W4="Informe 3"</formula>
    </cfRule>
    <cfRule type="expression" dxfId="344" priority="640">
      <formula>$W4="Informe 2"</formula>
    </cfRule>
    <cfRule type="expression" dxfId="343" priority="641">
      <formula>$W4="Informe 1"</formula>
    </cfRule>
    <cfRule type="expression" dxfId="342" priority="642">
      <formula>$W4="Gráfico 10"</formula>
    </cfRule>
    <cfRule type="expression" dxfId="341" priority="643">
      <formula>$W4="Gráfico 25"</formula>
    </cfRule>
    <cfRule type="expression" dxfId="340" priority="644">
      <formula>$W4="Gráfico 24"</formula>
    </cfRule>
    <cfRule type="expression" dxfId="339" priority="645">
      <formula>$W4="Gráfico 23"</formula>
    </cfRule>
    <cfRule type="expression" dxfId="338" priority="646">
      <formula>$W4="Gráfico 22"</formula>
    </cfRule>
    <cfRule type="expression" dxfId="337" priority="647">
      <formula>$W4="Gráfico 21"</formula>
    </cfRule>
    <cfRule type="expression" dxfId="336" priority="648">
      <formula>$W4="Gráfico 20"</formula>
    </cfRule>
    <cfRule type="expression" dxfId="335" priority="649">
      <formula>$W4="Gráfico 18"</formula>
    </cfRule>
    <cfRule type="expression" dxfId="334" priority="650">
      <formula>$W4="Gráfico 19"</formula>
    </cfRule>
    <cfRule type="expression" dxfId="333" priority="651">
      <formula>$W4="Gráfico 17"</formula>
    </cfRule>
    <cfRule type="expression" dxfId="332" priority="652">
      <formula>$W4="Gráfico 16"</formula>
    </cfRule>
    <cfRule type="expression" dxfId="331" priority="653">
      <formula>$W4="Gráfico 15"</formula>
    </cfRule>
    <cfRule type="expression" dxfId="330" priority="654">
      <formula>$W4="Gráfico 14"</formula>
    </cfRule>
    <cfRule type="expression" dxfId="329" priority="655">
      <formula>$W4="Gráfico 12"</formula>
    </cfRule>
    <cfRule type="expression" dxfId="328" priority="656">
      <formula>$W4="Gráfico 13"</formula>
    </cfRule>
    <cfRule type="expression" dxfId="327" priority="657">
      <formula>$W4="Gráfico 11"</formula>
    </cfRule>
    <cfRule type="expression" dxfId="326" priority="658">
      <formula>$W4="Gráfico 9"</formula>
    </cfRule>
    <cfRule type="expression" dxfId="325" priority="659">
      <formula>$W4="Gráfico 8"</formula>
    </cfRule>
    <cfRule type="expression" dxfId="324" priority="660">
      <formula>$W4="Gráfico 7"</formula>
    </cfRule>
    <cfRule type="expression" dxfId="323" priority="661">
      <formula>$W4="Gráfico 6"</formula>
    </cfRule>
    <cfRule type="expression" dxfId="322" priority="662">
      <formula>$W4="Gráfico 4"</formula>
    </cfRule>
    <cfRule type="expression" dxfId="321" priority="663">
      <formula>$W4="Gráfico 3"</formula>
    </cfRule>
    <cfRule type="expression" dxfId="320" priority="664">
      <formula>$W4="Gráfico 2"</formula>
    </cfRule>
    <cfRule type="expression" dxfId="319" priority="665">
      <formula>$W4="Gráfico 1"</formula>
    </cfRule>
    <cfRule type="expression" dxfId="318" priority="666">
      <formula>$W4="Gráfico 5"</formula>
    </cfRule>
  </conditionalFormatting>
  <conditionalFormatting sqref="S15:T15">
    <cfRule type="expression" dxfId="317" priority="556">
      <formula>$Z15="Reporte 2"</formula>
    </cfRule>
    <cfRule type="expression" dxfId="316" priority="557">
      <formula>$Z15="Reporte 1"</formula>
    </cfRule>
    <cfRule type="expression" dxfId="315" priority="558">
      <formula>$Z15="Informe 10"</formula>
    </cfRule>
    <cfRule type="expression" dxfId="314" priority="559">
      <formula>$Z15="Informe 9"</formula>
    </cfRule>
    <cfRule type="expression" dxfId="313" priority="560">
      <formula>$Z15="Informe 8"</formula>
    </cfRule>
    <cfRule type="expression" dxfId="312" priority="561">
      <formula>$Z15="Informe 7"</formula>
    </cfRule>
    <cfRule type="expression" dxfId="311" priority="562">
      <formula>$Z15="Informe 6"</formula>
    </cfRule>
    <cfRule type="expression" dxfId="310" priority="563">
      <formula>$Z15="Informe 5"</formula>
    </cfRule>
    <cfRule type="expression" dxfId="309" priority="564">
      <formula>$Z15="Informe 4"</formula>
    </cfRule>
    <cfRule type="expression" dxfId="308" priority="565">
      <formula>$Z15="Informe 3"</formula>
    </cfRule>
    <cfRule type="expression" dxfId="307" priority="566">
      <formula>$Z15="Informe 2"</formula>
    </cfRule>
    <cfRule type="expression" dxfId="306" priority="567">
      <formula>$Z15="Informe 1"</formula>
    </cfRule>
    <cfRule type="expression" dxfId="305" priority="568">
      <formula>$Z15="Gráfico 10"</formula>
    </cfRule>
    <cfRule type="expression" dxfId="304" priority="569">
      <formula>$Z15="Gráfico 25"</formula>
    </cfRule>
    <cfRule type="expression" dxfId="303" priority="570">
      <formula>$Z15="Gráfico 24"</formula>
    </cfRule>
    <cfRule type="expression" dxfId="302" priority="571">
      <formula>$Z15="Gráfico 23"</formula>
    </cfRule>
    <cfRule type="expression" dxfId="301" priority="572">
      <formula>$Z15="Gráfico 22"</formula>
    </cfRule>
    <cfRule type="expression" dxfId="300" priority="573">
      <formula>$Z15="Gráfico 21"</formula>
    </cfRule>
    <cfRule type="expression" dxfId="299" priority="574">
      <formula>$Z15="Gráfico 20"</formula>
    </cfRule>
    <cfRule type="expression" dxfId="298" priority="575">
      <formula>$Z15="Gráfico 18"</formula>
    </cfRule>
    <cfRule type="expression" dxfId="297" priority="576">
      <formula>$Z15="Gráfico 19"</formula>
    </cfRule>
    <cfRule type="expression" dxfId="296" priority="577">
      <formula>$Z15="Gráfico 17"</formula>
    </cfRule>
    <cfRule type="expression" dxfId="295" priority="578">
      <formula>$Z15="Gráfico 16"</formula>
    </cfRule>
    <cfRule type="expression" dxfId="294" priority="579">
      <formula>$Z15="Gráfico 15"</formula>
    </cfRule>
    <cfRule type="expression" dxfId="293" priority="580">
      <formula>$Z15="Gráfico 14"</formula>
    </cfRule>
    <cfRule type="expression" dxfId="292" priority="581">
      <formula>$Z15="Gráfico 12"</formula>
    </cfRule>
    <cfRule type="expression" dxfId="291" priority="582">
      <formula>$Z15="Gráfico 13"</formula>
    </cfRule>
    <cfRule type="expression" dxfId="290" priority="583">
      <formula>$Z15="Gráfico 11"</formula>
    </cfRule>
    <cfRule type="expression" dxfId="289" priority="584">
      <formula>$Z15="Gráfico 9"</formula>
    </cfRule>
    <cfRule type="expression" dxfId="288" priority="585">
      <formula>$Z15="Gráfico 8"</formula>
    </cfRule>
    <cfRule type="expression" dxfId="287" priority="586">
      <formula>$Z15="Gráfico 7"</formula>
    </cfRule>
    <cfRule type="expression" dxfId="286" priority="587">
      <formula>$Z15="Gráfico 6"</formula>
    </cfRule>
    <cfRule type="expression" dxfId="285" priority="588">
      <formula>$Z15="Gráfico 4"</formula>
    </cfRule>
    <cfRule type="expression" dxfId="284" priority="589">
      <formula>$Z15="Gráfico 3"</formula>
    </cfRule>
    <cfRule type="expression" dxfId="283" priority="590">
      <formula>$Z15="Gráfico 2"</formula>
    </cfRule>
    <cfRule type="expression" dxfId="282" priority="591">
      <formula>$Z15="Gráfico 1"</formula>
    </cfRule>
    <cfRule type="expression" dxfId="281" priority="592">
      <formula>$Z15="Gráfico 5"</formula>
    </cfRule>
  </conditionalFormatting>
  <conditionalFormatting sqref="S16">
    <cfRule type="expression" dxfId="280" priority="482">
      <formula>$Z16="Reporte 2"</formula>
    </cfRule>
    <cfRule type="expression" dxfId="279" priority="483">
      <formula>$Z16="Reporte 1"</formula>
    </cfRule>
    <cfRule type="expression" dxfId="278" priority="484">
      <formula>$Z16="Informe 10"</formula>
    </cfRule>
    <cfRule type="expression" dxfId="277" priority="485">
      <formula>$Z16="Informe 9"</formula>
    </cfRule>
    <cfRule type="expression" dxfId="276" priority="486">
      <formula>$Z16="Informe 8"</formula>
    </cfRule>
    <cfRule type="expression" dxfId="275" priority="487">
      <formula>$Z16="Informe 7"</formula>
    </cfRule>
    <cfRule type="expression" dxfId="274" priority="488">
      <formula>$Z16="Informe 6"</formula>
    </cfRule>
    <cfRule type="expression" dxfId="273" priority="489">
      <formula>$Z16="Informe 5"</formula>
    </cfRule>
    <cfRule type="expression" dxfId="272" priority="490">
      <formula>$Z16="Informe 4"</formula>
    </cfRule>
    <cfRule type="expression" dxfId="271" priority="491">
      <formula>$Z16="Informe 3"</formula>
    </cfRule>
    <cfRule type="expression" dxfId="270" priority="492">
      <formula>$Z16="Informe 2"</formula>
    </cfRule>
    <cfRule type="expression" dxfId="269" priority="493">
      <formula>$Z16="Informe 1"</formula>
    </cfRule>
    <cfRule type="expression" dxfId="268" priority="494">
      <formula>$Z16="Gráfico 10"</formula>
    </cfRule>
    <cfRule type="expression" dxfId="267" priority="495">
      <formula>$Z16="Gráfico 25"</formula>
    </cfRule>
    <cfRule type="expression" dxfId="266" priority="496">
      <formula>$Z16="Gráfico 24"</formula>
    </cfRule>
    <cfRule type="expression" dxfId="265" priority="497">
      <formula>$Z16="Gráfico 23"</formula>
    </cfRule>
    <cfRule type="expression" dxfId="264" priority="498">
      <formula>$Z16="Gráfico 22"</formula>
    </cfRule>
    <cfRule type="expression" dxfId="263" priority="499">
      <formula>$Z16="Gráfico 21"</formula>
    </cfRule>
    <cfRule type="expression" dxfId="262" priority="500">
      <formula>$Z16="Gráfico 20"</formula>
    </cfRule>
    <cfRule type="expression" dxfId="261" priority="501">
      <formula>$Z16="Gráfico 18"</formula>
    </cfRule>
    <cfRule type="expression" dxfId="260" priority="502">
      <formula>$Z16="Gráfico 19"</formula>
    </cfRule>
    <cfRule type="expression" dxfId="259" priority="503">
      <formula>$Z16="Gráfico 17"</formula>
    </cfRule>
    <cfRule type="expression" dxfId="258" priority="504">
      <formula>$Z16="Gráfico 16"</formula>
    </cfRule>
    <cfRule type="expression" dxfId="257" priority="505">
      <formula>$Z16="Gráfico 15"</formula>
    </cfRule>
    <cfRule type="expression" dxfId="256" priority="506">
      <formula>$Z16="Gráfico 14"</formula>
    </cfRule>
    <cfRule type="expression" dxfId="255" priority="507">
      <formula>$Z16="Gráfico 12"</formula>
    </cfRule>
    <cfRule type="expression" dxfId="254" priority="508">
      <formula>$Z16="Gráfico 13"</formula>
    </cfRule>
    <cfRule type="expression" dxfId="253" priority="509">
      <formula>$Z16="Gráfico 11"</formula>
    </cfRule>
    <cfRule type="expression" dxfId="252" priority="510">
      <formula>$Z16="Gráfico 9"</formula>
    </cfRule>
    <cfRule type="expression" dxfId="251" priority="511">
      <formula>$Z16="Gráfico 8"</formula>
    </cfRule>
    <cfRule type="expression" dxfId="250" priority="512">
      <formula>$Z16="Gráfico 7"</formula>
    </cfRule>
    <cfRule type="expression" dxfId="249" priority="513">
      <formula>$Z16="Gráfico 6"</formula>
    </cfRule>
    <cfRule type="expression" dxfId="248" priority="514">
      <formula>$Z16="Gráfico 4"</formula>
    </cfRule>
    <cfRule type="expression" dxfId="247" priority="515">
      <formula>$Z16="Gráfico 3"</formula>
    </cfRule>
    <cfRule type="expression" dxfId="246" priority="516">
      <formula>$Z16="Gráfico 2"</formula>
    </cfRule>
    <cfRule type="expression" dxfId="245" priority="517">
      <formula>$Z16="Gráfico 1"</formula>
    </cfRule>
    <cfRule type="expression" dxfId="244" priority="518">
      <formula>$Z16="Gráfico 5"</formula>
    </cfRule>
  </conditionalFormatting>
  <conditionalFormatting sqref="S17 S22">
    <cfRule type="expression" dxfId="243" priority="445">
      <formula>$Z17="Reporte 2"</formula>
    </cfRule>
    <cfRule type="expression" dxfId="242" priority="446">
      <formula>$Z17="Reporte 1"</formula>
    </cfRule>
    <cfRule type="expression" dxfId="241" priority="447">
      <formula>$Z17="Informe 10"</formula>
    </cfRule>
    <cfRule type="expression" dxfId="240" priority="448">
      <formula>$Z17="Informe 9"</formula>
    </cfRule>
    <cfRule type="expression" dxfId="239" priority="449">
      <formula>$Z17="Informe 8"</formula>
    </cfRule>
    <cfRule type="expression" dxfId="238" priority="450">
      <formula>$Z17="Informe 7"</formula>
    </cfRule>
    <cfRule type="expression" dxfId="237" priority="451">
      <formula>$Z17="Informe 6"</formula>
    </cfRule>
    <cfRule type="expression" dxfId="236" priority="452">
      <formula>$Z17="Informe 5"</formula>
    </cfRule>
    <cfRule type="expression" dxfId="235" priority="453">
      <formula>$Z17="Informe 4"</formula>
    </cfRule>
    <cfRule type="expression" dxfId="234" priority="454">
      <formula>$Z17="Informe 3"</formula>
    </cfRule>
    <cfRule type="expression" dxfId="233" priority="455">
      <formula>$Z17="Informe 2"</formula>
    </cfRule>
    <cfRule type="expression" dxfId="232" priority="456">
      <formula>$Z17="Informe 1"</formula>
    </cfRule>
    <cfRule type="expression" dxfId="231" priority="457">
      <formula>$Z17="Gráfico 10"</formula>
    </cfRule>
    <cfRule type="expression" dxfId="230" priority="458">
      <formula>$Z17="Gráfico 25"</formula>
    </cfRule>
    <cfRule type="expression" dxfId="229" priority="459">
      <formula>$Z17="Gráfico 24"</formula>
    </cfRule>
    <cfRule type="expression" dxfId="228" priority="460">
      <formula>$Z17="Gráfico 23"</formula>
    </cfRule>
    <cfRule type="expression" dxfId="227" priority="461">
      <formula>$Z17="Gráfico 22"</formula>
    </cfRule>
    <cfRule type="expression" dxfId="226" priority="462">
      <formula>$Z17="Gráfico 21"</formula>
    </cfRule>
    <cfRule type="expression" dxfId="225" priority="463">
      <formula>$Z17="Gráfico 20"</formula>
    </cfRule>
    <cfRule type="expression" dxfId="224" priority="464">
      <formula>$Z17="Gráfico 18"</formula>
    </cfRule>
    <cfRule type="expression" dxfId="223" priority="465">
      <formula>$Z17="Gráfico 19"</formula>
    </cfRule>
    <cfRule type="expression" dxfId="222" priority="466">
      <formula>$Z17="Gráfico 17"</formula>
    </cfRule>
    <cfRule type="expression" dxfId="221" priority="467">
      <formula>$Z17="Gráfico 16"</formula>
    </cfRule>
    <cfRule type="expression" dxfId="220" priority="468">
      <formula>$Z17="Gráfico 15"</formula>
    </cfRule>
    <cfRule type="expression" dxfId="219" priority="469">
      <formula>$Z17="Gráfico 14"</formula>
    </cfRule>
    <cfRule type="expression" dxfId="218" priority="470">
      <formula>$Z17="Gráfico 12"</formula>
    </cfRule>
    <cfRule type="expression" dxfId="217" priority="471">
      <formula>$Z17="Gráfico 13"</formula>
    </cfRule>
    <cfRule type="expression" dxfId="216" priority="472">
      <formula>$Z17="Gráfico 11"</formula>
    </cfRule>
    <cfRule type="expression" dxfId="215" priority="473">
      <formula>$Z17="Gráfico 9"</formula>
    </cfRule>
    <cfRule type="expression" dxfId="214" priority="474">
      <formula>$Z17="Gráfico 8"</formula>
    </cfRule>
    <cfRule type="expression" dxfId="213" priority="475">
      <formula>$Z17="Gráfico 7"</formula>
    </cfRule>
    <cfRule type="expression" dxfId="212" priority="476">
      <formula>$Z17="Gráfico 6"</formula>
    </cfRule>
    <cfRule type="expression" dxfId="211" priority="477">
      <formula>$Z17="Gráfico 4"</formula>
    </cfRule>
    <cfRule type="expression" dxfId="210" priority="478">
      <formula>$Z17="Gráfico 3"</formula>
    </cfRule>
    <cfRule type="expression" dxfId="209" priority="479">
      <formula>$Z17="Gráfico 2"</formula>
    </cfRule>
    <cfRule type="expression" dxfId="208" priority="480">
      <formula>$Z17="Gráfico 1"</formula>
    </cfRule>
    <cfRule type="expression" dxfId="207" priority="481">
      <formula>$Z17="Gráfico 5"</formula>
    </cfRule>
  </conditionalFormatting>
  <conditionalFormatting sqref="S18 S23">
    <cfRule type="expression" dxfId="206" priority="408">
      <formula>$Z18="Reporte 2"</formula>
    </cfRule>
    <cfRule type="expression" dxfId="205" priority="409">
      <formula>$Z18="Reporte 1"</formula>
    </cfRule>
    <cfRule type="expression" dxfId="204" priority="410">
      <formula>$Z18="Informe 10"</formula>
    </cfRule>
    <cfRule type="expression" dxfId="203" priority="411">
      <formula>$Z18="Informe 9"</formula>
    </cfRule>
    <cfRule type="expression" dxfId="202" priority="412">
      <formula>$Z18="Informe 8"</formula>
    </cfRule>
    <cfRule type="expression" dxfId="201" priority="413">
      <formula>$Z18="Informe 7"</formula>
    </cfRule>
    <cfRule type="expression" dxfId="200" priority="414">
      <formula>$Z18="Informe 6"</formula>
    </cfRule>
    <cfRule type="expression" dxfId="199" priority="415">
      <formula>$Z18="Informe 5"</formula>
    </cfRule>
    <cfRule type="expression" dxfId="198" priority="416">
      <formula>$Z18="Informe 4"</formula>
    </cfRule>
    <cfRule type="expression" dxfId="197" priority="417">
      <formula>$Z18="Informe 3"</formula>
    </cfRule>
    <cfRule type="expression" dxfId="196" priority="418">
      <formula>$Z18="Informe 2"</formula>
    </cfRule>
    <cfRule type="expression" dxfId="195" priority="419">
      <formula>$Z18="Informe 1"</formula>
    </cfRule>
    <cfRule type="expression" dxfId="194" priority="420">
      <formula>$Z18="Gráfico 10"</formula>
    </cfRule>
    <cfRule type="expression" dxfId="193" priority="421">
      <formula>$Z18="Gráfico 25"</formula>
    </cfRule>
    <cfRule type="expression" dxfId="192" priority="422">
      <formula>$Z18="Gráfico 24"</formula>
    </cfRule>
    <cfRule type="expression" dxfId="191" priority="423">
      <formula>$Z18="Gráfico 23"</formula>
    </cfRule>
    <cfRule type="expression" dxfId="190" priority="424">
      <formula>$Z18="Gráfico 22"</formula>
    </cfRule>
    <cfRule type="expression" dxfId="189" priority="425">
      <formula>$Z18="Gráfico 21"</formula>
    </cfRule>
    <cfRule type="expression" dxfId="188" priority="426">
      <formula>$Z18="Gráfico 20"</formula>
    </cfRule>
    <cfRule type="expression" dxfId="187" priority="427">
      <formula>$Z18="Gráfico 18"</formula>
    </cfRule>
    <cfRule type="expression" dxfId="186" priority="428">
      <formula>$Z18="Gráfico 19"</formula>
    </cfRule>
    <cfRule type="expression" dxfId="185" priority="429">
      <formula>$Z18="Gráfico 17"</formula>
    </cfRule>
    <cfRule type="expression" dxfId="184" priority="430">
      <formula>$Z18="Gráfico 16"</formula>
    </cfRule>
    <cfRule type="expression" dxfId="183" priority="431">
      <formula>$Z18="Gráfico 15"</formula>
    </cfRule>
    <cfRule type="expression" dxfId="182" priority="432">
      <formula>$Z18="Gráfico 14"</formula>
    </cfRule>
    <cfRule type="expression" dxfId="181" priority="433">
      <formula>$Z18="Gráfico 12"</formula>
    </cfRule>
    <cfRule type="expression" dxfId="180" priority="434">
      <formula>$Z18="Gráfico 13"</formula>
    </cfRule>
    <cfRule type="expression" dxfId="179" priority="435">
      <formula>$Z18="Gráfico 11"</formula>
    </cfRule>
    <cfRule type="expression" dxfId="178" priority="436">
      <formula>$Z18="Gráfico 9"</formula>
    </cfRule>
    <cfRule type="expression" dxfId="177" priority="437">
      <formula>$Z18="Gráfico 8"</formula>
    </cfRule>
    <cfRule type="expression" dxfId="176" priority="438">
      <formula>$Z18="Gráfico 7"</formula>
    </cfRule>
    <cfRule type="expression" dxfId="175" priority="439">
      <formula>$Z18="Gráfico 6"</formula>
    </cfRule>
    <cfRule type="expression" dxfId="174" priority="440">
      <formula>$Z18="Gráfico 4"</formula>
    </cfRule>
    <cfRule type="expression" dxfId="173" priority="441">
      <formula>$Z18="Gráfico 3"</formula>
    </cfRule>
    <cfRule type="expression" dxfId="172" priority="442">
      <formula>$Z18="Gráfico 2"</formula>
    </cfRule>
    <cfRule type="expression" dxfId="171" priority="443">
      <formula>$Z18="Gráfico 1"</formula>
    </cfRule>
    <cfRule type="expression" dxfId="170" priority="444">
      <formula>$Z18="Gráfico 5"</formula>
    </cfRule>
  </conditionalFormatting>
  <conditionalFormatting sqref="S19 S24">
    <cfRule type="expression" dxfId="169" priority="371">
      <formula>$Z19="Reporte 2"</formula>
    </cfRule>
    <cfRule type="expression" dxfId="168" priority="372">
      <formula>$Z19="Reporte 1"</formula>
    </cfRule>
    <cfRule type="expression" dxfId="167" priority="373">
      <formula>$Z19="Informe 10"</formula>
    </cfRule>
    <cfRule type="expression" dxfId="166" priority="374">
      <formula>$Z19="Informe 9"</formula>
    </cfRule>
    <cfRule type="expression" dxfId="165" priority="375">
      <formula>$Z19="Informe 8"</formula>
    </cfRule>
    <cfRule type="expression" dxfId="164" priority="376">
      <formula>$Z19="Informe 7"</formula>
    </cfRule>
    <cfRule type="expression" dxfId="163" priority="377">
      <formula>$Z19="Informe 6"</formula>
    </cfRule>
    <cfRule type="expression" dxfId="162" priority="378">
      <formula>$Z19="Informe 5"</formula>
    </cfRule>
    <cfRule type="expression" dxfId="161" priority="379">
      <formula>$Z19="Informe 4"</formula>
    </cfRule>
    <cfRule type="expression" dxfId="160" priority="380">
      <formula>$Z19="Informe 3"</formula>
    </cfRule>
    <cfRule type="expression" dxfId="159" priority="381">
      <formula>$Z19="Informe 2"</formula>
    </cfRule>
    <cfRule type="expression" dxfId="158" priority="382">
      <formula>$Z19="Informe 1"</formula>
    </cfRule>
    <cfRule type="expression" dxfId="157" priority="383">
      <formula>$Z19="Gráfico 10"</formula>
    </cfRule>
    <cfRule type="expression" dxfId="156" priority="384">
      <formula>$Z19="Gráfico 25"</formula>
    </cfRule>
    <cfRule type="expression" dxfId="155" priority="385">
      <formula>$Z19="Gráfico 24"</formula>
    </cfRule>
    <cfRule type="expression" dxfId="154" priority="386">
      <formula>$Z19="Gráfico 23"</formula>
    </cfRule>
    <cfRule type="expression" dxfId="153" priority="387">
      <formula>$Z19="Gráfico 22"</formula>
    </cfRule>
    <cfRule type="expression" dxfId="152" priority="388">
      <formula>$Z19="Gráfico 21"</formula>
    </cfRule>
    <cfRule type="expression" dxfId="151" priority="389">
      <formula>$Z19="Gráfico 20"</formula>
    </cfRule>
    <cfRule type="expression" dxfId="150" priority="390">
      <formula>$Z19="Gráfico 18"</formula>
    </cfRule>
    <cfRule type="expression" dxfId="149" priority="391">
      <formula>$Z19="Gráfico 19"</formula>
    </cfRule>
    <cfRule type="expression" dxfId="148" priority="392">
      <formula>$Z19="Gráfico 17"</formula>
    </cfRule>
    <cfRule type="expression" dxfId="147" priority="393">
      <formula>$Z19="Gráfico 16"</formula>
    </cfRule>
    <cfRule type="expression" dxfId="146" priority="394">
      <formula>$Z19="Gráfico 15"</formula>
    </cfRule>
    <cfRule type="expression" dxfId="145" priority="395">
      <formula>$Z19="Gráfico 14"</formula>
    </cfRule>
    <cfRule type="expression" dxfId="144" priority="396">
      <formula>$Z19="Gráfico 12"</formula>
    </cfRule>
    <cfRule type="expression" dxfId="143" priority="397">
      <formula>$Z19="Gráfico 13"</formula>
    </cfRule>
    <cfRule type="expression" dxfId="142" priority="398">
      <formula>$Z19="Gráfico 11"</formula>
    </cfRule>
    <cfRule type="expression" dxfId="141" priority="399">
      <formula>$Z19="Gráfico 9"</formula>
    </cfRule>
    <cfRule type="expression" dxfId="140" priority="400">
      <formula>$Z19="Gráfico 8"</formula>
    </cfRule>
    <cfRule type="expression" dxfId="139" priority="401">
      <formula>$Z19="Gráfico 7"</formula>
    </cfRule>
    <cfRule type="expression" dxfId="138" priority="402">
      <formula>$Z19="Gráfico 6"</formula>
    </cfRule>
    <cfRule type="expression" dxfId="137" priority="403">
      <formula>$Z19="Gráfico 4"</formula>
    </cfRule>
    <cfRule type="expression" dxfId="136" priority="404">
      <formula>$Z19="Gráfico 3"</formula>
    </cfRule>
    <cfRule type="expression" dxfId="135" priority="405">
      <formula>$Z19="Gráfico 2"</formula>
    </cfRule>
    <cfRule type="expression" dxfId="134" priority="406">
      <formula>$Z19="Gráfico 1"</formula>
    </cfRule>
    <cfRule type="expression" dxfId="133" priority="407">
      <formula>$Z19="Gráfico 5"</formula>
    </cfRule>
  </conditionalFormatting>
  <conditionalFormatting sqref="S20 S25">
    <cfRule type="expression" dxfId="132" priority="334">
      <formula>$Z20="Reporte 2"</formula>
    </cfRule>
    <cfRule type="expression" dxfId="131" priority="335">
      <formula>$Z20="Reporte 1"</formula>
    </cfRule>
    <cfRule type="expression" dxfId="130" priority="336">
      <formula>$Z20="Informe 10"</formula>
    </cfRule>
    <cfRule type="expression" dxfId="129" priority="337">
      <formula>$Z20="Informe 9"</formula>
    </cfRule>
    <cfRule type="expression" dxfId="128" priority="338">
      <formula>$Z20="Informe 8"</formula>
    </cfRule>
    <cfRule type="expression" dxfId="127" priority="339">
      <formula>$Z20="Informe 7"</formula>
    </cfRule>
    <cfRule type="expression" dxfId="126" priority="340">
      <formula>$Z20="Informe 6"</formula>
    </cfRule>
    <cfRule type="expression" dxfId="125" priority="341">
      <formula>$Z20="Informe 5"</formula>
    </cfRule>
    <cfRule type="expression" dxfId="124" priority="342">
      <formula>$Z20="Informe 4"</formula>
    </cfRule>
    <cfRule type="expression" dxfId="123" priority="343">
      <formula>$Z20="Informe 3"</formula>
    </cfRule>
    <cfRule type="expression" dxfId="122" priority="344">
      <formula>$Z20="Informe 2"</formula>
    </cfRule>
    <cfRule type="expression" dxfId="121" priority="345">
      <formula>$Z20="Informe 1"</formula>
    </cfRule>
    <cfRule type="expression" dxfId="120" priority="346">
      <formula>$Z20="Gráfico 10"</formula>
    </cfRule>
    <cfRule type="expression" dxfId="119" priority="347">
      <formula>$Z20="Gráfico 25"</formula>
    </cfRule>
    <cfRule type="expression" dxfId="118" priority="348">
      <formula>$Z20="Gráfico 24"</formula>
    </cfRule>
    <cfRule type="expression" dxfId="117" priority="349">
      <formula>$Z20="Gráfico 23"</formula>
    </cfRule>
    <cfRule type="expression" dxfId="116" priority="350">
      <formula>$Z20="Gráfico 22"</formula>
    </cfRule>
    <cfRule type="expression" dxfId="115" priority="351">
      <formula>$Z20="Gráfico 21"</formula>
    </cfRule>
    <cfRule type="expression" dxfId="114" priority="352">
      <formula>$Z20="Gráfico 20"</formula>
    </cfRule>
    <cfRule type="expression" dxfId="113" priority="353">
      <formula>$Z20="Gráfico 18"</formula>
    </cfRule>
    <cfRule type="expression" dxfId="112" priority="354">
      <formula>$Z20="Gráfico 19"</formula>
    </cfRule>
    <cfRule type="expression" dxfId="111" priority="355">
      <formula>$Z20="Gráfico 17"</formula>
    </cfRule>
    <cfRule type="expression" dxfId="110" priority="356">
      <formula>$Z20="Gráfico 16"</formula>
    </cfRule>
    <cfRule type="expression" dxfId="109" priority="357">
      <formula>$Z20="Gráfico 15"</formula>
    </cfRule>
    <cfRule type="expression" dxfId="108" priority="358">
      <formula>$Z20="Gráfico 14"</formula>
    </cfRule>
    <cfRule type="expression" dxfId="107" priority="359">
      <formula>$Z20="Gráfico 12"</formula>
    </cfRule>
    <cfRule type="expression" dxfId="106" priority="360">
      <formula>$Z20="Gráfico 13"</formula>
    </cfRule>
    <cfRule type="expression" dxfId="105" priority="361">
      <formula>$Z20="Gráfico 11"</formula>
    </cfRule>
    <cfRule type="expression" dxfId="104" priority="362">
      <formula>$Z20="Gráfico 9"</formula>
    </cfRule>
    <cfRule type="expression" dxfId="103" priority="363">
      <formula>$Z20="Gráfico 8"</formula>
    </cfRule>
    <cfRule type="expression" dxfId="102" priority="364">
      <formula>$Z20="Gráfico 7"</formula>
    </cfRule>
    <cfRule type="expression" dxfId="101" priority="365">
      <formula>$Z20="Gráfico 6"</formula>
    </cfRule>
    <cfRule type="expression" dxfId="100" priority="366">
      <formula>$Z20="Gráfico 4"</formula>
    </cfRule>
    <cfRule type="expression" dxfId="99" priority="367">
      <formula>$Z20="Gráfico 3"</formula>
    </cfRule>
    <cfRule type="expression" dxfId="98" priority="368">
      <formula>$Z20="Gráfico 2"</formula>
    </cfRule>
    <cfRule type="expression" dxfId="97" priority="369">
      <formula>$Z20="Gráfico 1"</formula>
    </cfRule>
    <cfRule type="expression" dxfId="96" priority="370">
      <formula>$Z20="Gráfico 5"</formula>
    </cfRule>
  </conditionalFormatting>
  <conditionalFormatting sqref="S21">
    <cfRule type="expression" dxfId="95" priority="297">
      <formula>$Z21="Reporte 2"</formula>
    </cfRule>
    <cfRule type="expression" dxfId="94" priority="298">
      <formula>$Z21="Reporte 1"</formula>
    </cfRule>
    <cfRule type="expression" dxfId="93" priority="299">
      <formula>$Z21="Informe 10"</formula>
    </cfRule>
    <cfRule type="expression" dxfId="92" priority="300">
      <formula>$Z21="Informe 9"</formula>
    </cfRule>
    <cfRule type="expression" dxfId="91" priority="301">
      <formula>$Z21="Informe 8"</formula>
    </cfRule>
    <cfRule type="expression" dxfId="90" priority="302">
      <formula>$Z21="Informe 7"</formula>
    </cfRule>
    <cfRule type="expression" dxfId="89" priority="303">
      <formula>$Z21="Informe 6"</formula>
    </cfRule>
    <cfRule type="expression" dxfId="88" priority="304">
      <formula>$Z21="Informe 5"</formula>
    </cfRule>
    <cfRule type="expression" dxfId="87" priority="305">
      <formula>$Z21="Informe 4"</formula>
    </cfRule>
    <cfRule type="expression" dxfId="86" priority="306">
      <formula>$Z21="Informe 3"</formula>
    </cfRule>
    <cfRule type="expression" dxfId="85" priority="307">
      <formula>$Z21="Informe 2"</formula>
    </cfRule>
    <cfRule type="expression" dxfId="84" priority="308">
      <formula>$Z21="Informe 1"</formula>
    </cfRule>
    <cfRule type="expression" dxfId="83" priority="309">
      <formula>$Z21="Gráfico 10"</formula>
    </cfRule>
    <cfRule type="expression" dxfId="82" priority="310">
      <formula>$Z21="Gráfico 25"</formula>
    </cfRule>
    <cfRule type="expression" dxfId="81" priority="311">
      <formula>$Z21="Gráfico 24"</formula>
    </cfRule>
    <cfRule type="expression" dxfId="80" priority="312">
      <formula>$Z21="Gráfico 23"</formula>
    </cfRule>
    <cfRule type="expression" dxfId="79" priority="313">
      <formula>$Z21="Gráfico 22"</formula>
    </cfRule>
    <cfRule type="expression" dxfId="78" priority="314">
      <formula>$Z21="Gráfico 21"</formula>
    </cfRule>
    <cfRule type="expression" dxfId="77" priority="315">
      <formula>$Z21="Gráfico 20"</formula>
    </cfRule>
    <cfRule type="expression" dxfId="76" priority="316">
      <formula>$Z21="Gráfico 18"</formula>
    </cfRule>
    <cfRule type="expression" dxfId="75" priority="317">
      <formula>$Z21="Gráfico 19"</formula>
    </cfRule>
    <cfRule type="expression" dxfId="74" priority="318">
      <formula>$Z21="Gráfico 17"</formula>
    </cfRule>
    <cfRule type="expression" dxfId="73" priority="319">
      <formula>$Z21="Gráfico 16"</formula>
    </cfRule>
    <cfRule type="expression" dxfId="72" priority="320">
      <formula>$Z21="Gráfico 15"</formula>
    </cfRule>
    <cfRule type="expression" dxfId="71" priority="321">
      <formula>$Z21="Gráfico 14"</formula>
    </cfRule>
    <cfRule type="expression" dxfId="70" priority="322">
      <formula>$Z21="Gráfico 12"</formula>
    </cfRule>
    <cfRule type="expression" dxfId="69" priority="323">
      <formula>$Z21="Gráfico 13"</formula>
    </cfRule>
    <cfRule type="expression" dxfId="68" priority="324">
      <formula>$Z21="Gráfico 11"</formula>
    </cfRule>
    <cfRule type="expression" dxfId="67" priority="325">
      <formula>$Z21="Gráfico 9"</formula>
    </cfRule>
    <cfRule type="expression" dxfId="66" priority="326">
      <formula>$Z21="Gráfico 8"</formula>
    </cfRule>
    <cfRule type="expression" dxfId="65" priority="327">
      <formula>$Z21="Gráfico 7"</formula>
    </cfRule>
    <cfRule type="expression" dxfId="64" priority="328">
      <formula>$Z21="Gráfico 6"</formula>
    </cfRule>
    <cfRule type="expression" dxfId="63" priority="329">
      <formula>$Z21="Gráfico 4"</formula>
    </cfRule>
    <cfRule type="expression" dxfId="62" priority="330">
      <formula>$Z21="Gráfico 3"</formula>
    </cfRule>
    <cfRule type="expression" dxfId="61" priority="331">
      <formula>$Z21="Gráfico 2"</formula>
    </cfRule>
    <cfRule type="expression" dxfId="60" priority="332">
      <formula>$Z21="Gráfico 1"</formula>
    </cfRule>
    <cfRule type="expression" dxfId="59" priority="333">
      <formula>$Z21="Gráfico 5"</formula>
    </cfRule>
  </conditionalFormatting>
  <hyperlinks>
    <hyperlink ref="B10" r:id="rId1" xr:uid="{050564E4-B13D-46AE-89E3-21B4DA817FC4}"/>
    <hyperlink ref="B4" r:id="rId2" xr:uid="{7EE0F354-15D5-4707-8D42-0CBE9E0988B9}"/>
    <hyperlink ref="B5" r:id="rId3" xr:uid="{5B991406-E2F6-49AF-BB97-90D0459EE825}"/>
    <hyperlink ref="B6" r:id="rId4" xr:uid="{F155A37B-849F-4297-AA86-A750D55914B7}"/>
    <hyperlink ref="B12" r:id="rId5" xr:uid="{912156AD-26ED-4030-B76A-87E603E01E5D}"/>
    <hyperlink ref="B13" r:id="rId6" xr:uid="{4C1F549F-1A41-4CA3-92CE-B9DD4082EE73}"/>
    <hyperlink ref="B23" r:id="rId7" xr:uid="{B0ADD9D4-3A06-4747-8734-56A33F1703F4}"/>
    <hyperlink ref="B24" r:id="rId8" xr:uid="{080B8F2B-97EF-4D42-BEC7-21690DA44CCE}"/>
  </hyperlinks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F6AFC87B-66EB-44FC-89CC-22052553F3AA}">
          <x14:formula1>
            <xm:f>Estructura!$B$3:$B$17</xm:f>
          </x14:formula1>
          <xm:sqref>K4:L4 K15:L15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85CEFAAB-27B7-4730-BA13-E51878C4A384}">
          <x14:formula1>
            <xm:f>Estructura!$B$3:$B$13</xm:f>
          </x14:formula1>
          <xm:sqref>J4:J5 J12 J15:J16 J23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272E-427C-4F68-8E48-A4237CD40F24}">
  <sheetPr>
    <tabColor rgb="FFCC0066"/>
  </sheetPr>
  <dimension ref="A1:C12"/>
  <sheetViews>
    <sheetView workbookViewId="0">
      <selection activeCell="C2" sqref="C2"/>
    </sheetView>
  </sheetViews>
  <sheetFormatPr baseColWidth="10" defaultRowHeight="15" x14ac:dyDescent="0.25"/>
  <sheetData>
    <row r="1" spans="1:3" x14ac:dyDescent="0.25">
      <c r="A1" s="3" t="s">
        <v>23978</v>
      </c>
      <c r="B1" s="3" t="s">
        <v>519</v>
      </c>
      <c r="C1" s="3" t="s">
        <v>27198</v>
      </c>
    </row>
    <row r="2" spans="1:3" x14ac:dyDescent="0.25">
      <c r="A2" s="14">
        <v>4</v>
      </c>
      <c r="B2" t="s">
        <v>530</v>
      </c>
      <c r="C2" s="61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24022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24023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22946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  <row r="12" spans="1:3" x14ac:dyDescent="0.25">
      <c r="A12" s="14">
        <v>17</v>
      </c>
      <c r="B12" t="s">
        <v>24008</v>
      </c>
      <c r="C12" t="e">
        <f>+VLOOKUP(A12,Codigos_regiones[],3,0)</f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C1D8-FD2C-4B70-9C17-2F41A9234872}">
  <sheetPr>
    <tabColor rgb="FFCC0066"/>
  </sheetPr>
  <dimension ref="A1:B6"/>
  <sheetViews>
    <sheetView workbookViewId="0">
      <selection sqref="A1:B6"/>
    </sheetView>
  </sheetViews>
  <sheetFormatPr baseColWidth="10" defaultRowHeight="15" x14ac:dyDescent="0.25"/>
  <sheetData>
    <row r="1" spans="1:2" x14ac:dyDescent="0.25">
      <c r="A1" s="6" t="s">
        <v>23991</v>
      </c>
      <c r="B1" s="6" t="s">
        <v>6459</v>
      </c>
    </row>
    <row r="2" spans="1:2" x14ac:dyDescent="0.25">
      <c r="A2" s="14">
        <v>100110</v>
      </c>
      <c r="B2" t="s">
        <v>8378</v>
      </c>
    </row>
    <row r="3" spans="1:2" x14ac:dyDescent="0.25">
      <c r="A3" s="14">
        <v>100111</v>
      </c>
      <c r="B3" t="s">
        <v>8394</v>
      </c>
    </row>
    <row r="4" spans="1:2" x14ac:dyDescent="0.25">
      <c r="A4" s="14">
        <v>100112</v>
      </c>
      <c r="B4" t="s">
        <v>8435</v>
      </c>
    </row>
    <row r="5" spans="1:2" x14ac:dyDescent="0.25">
      <c r="A5" s="14">
        <v>100113</v>
      </c>
      <c r="B5" t="s">
        <v>8679</v>
      </c>
    </row>
    <row r="6" spans="1:2" x14ac:dyDescent="0.25">
      <c r="A6" s="14">
        <v>100114</v>
      </c>
      <c r="B6" t="s">
        <v>8715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8907-444F-4536-A21B-AE5028F35DAA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23992</v>
      </c>
      <c r="B1" s="7" t="s">
        <v>6462</v>
      </c>
    </row>
    <row r="2" spans="1:2" x14ac:dyDescent="0.25">
      <c r="A2" s="14">
        <v>100110002</v>
      </c>
      <c r="B2" t="s">
        <v>14623</v>
      </c>
    </row>
    <row r="3" spans="1:2" x14ac:dyDescent="0.25">
      <c r="A3" s="14">
        <v>100110003</v>
      </c>
      <c r="B3" t="s">
        <v>13920</v>
      </c>
    </row>
    <row r="4" spans="1:2" x14ac:dyDescent="0.25">
      <c r="A4" s="14">
        <v>100110005</v>
      </c>
      <c r="B4" t="s">
        <v>8379</v>
      </c>
    </row>
    <row r="5" spans="1:2" x14ac:dyDescent="0.25">
      <c r="A5" s="14">
        <v>100110007</v>
      </c>
      <c r="B5" t="s">
        <v>8389</v>
      </c>
    </row>
    <row r="6" spans="1:2" x14ac:dyDescent="0.25">
      <c r="A6" s="14">
        <v>100111001</v>
      </c>
      <c r="B6" t="s">
        <v>15346</v>
      </c>
    </row>
    <row r="7" spans="1:2" x14ac:dyDescent="0.25">
      <c r="A7" s="14">
        <v>100111002</v>
      </c>
      <c r="B7" t="s">
        <v>14628</v>
      </c>
    </row>
    <row r="8" spans="1:2" x14ac:dyDescent="0.25">
      <c r="A8" s="14">
        <v>100111003</v>
      </c>
      <c r="B8" t="s">
        <v>13925</v>
      </c>
    </row>
    <row r="9" spans="1:2" x14ac:dyDescent="0.25">
      <c r="A9" s="14">
        <v>100111004</v>
      </c>
      <c r="B9" t="s">
        <v>13226</v>
      </c>
    </row>
    <row r="10" spans="1:2" x14ac:dyDescent="0.25">
      <c r="A10" s="14">
        <v>100111005</v>
      </c>
      <c r="B10" t="s">
        <v>8395</v>
      </c>
    </row>
    <row r="11" spans="1:2" x14ac:dyDescent="0.25">
      <c r="A11" s="14">
        <v>100111011</v>
      </c>
      <c r="B11" t="s">
        <v>8425</v>
      </c>
    </row>
    <row r="12" spans="1:2" x14ac:dyDescent="0.25">
      <c r="A12" s="14">
        <v>100111012</v>
      </c>
      <c r="B12" t="s">
        <v>8430</v>
      </c>
    </row>
    <row r="13" spans="1:2" x14ac:dyDescent="0.25">
      <c r="A13" s="14">
        <v>100112010</v>
      </c>
      <c r="B13" t="s">
        <v>8461</v>
      </c>
    </row>
    <row r="14" spans="1:2" x14ac:dyDescent="0.25">
      <c r="A14" s="14">
        <v>100112020</v>
      </c>
      <c r="B14" t="s">
        <v>8511</v>
      </c>
    </row>
    <row r="15" spans="1:2" x14ac:dyDescent="0.25">
      <c r="A15" s="14">
        <v>100113001</v>
      </c>
      <c r="B15" t="s">
        <v>15356</v>
      </c>
    </row>
    <row r="16" spans="1:2" x14ac:dyDescent="0.25">
      <c r="A16" s="14">
        <v>100113002</v>
      </c>
      <c r="B16" t="s">
        <v>14638</v>
      </c>
    </row>
    <row r="17" spans="1:2" x14ac:dyDescent="0.25">
      <c r="A17" s="14">
        <v>100113003</v>
      </c>
      <c r="B17" t="s">
        <v>13935</v>
      </c>
    </row>
    <row r="18" spans="1:2" x14ac:dyDescent="0.25">
      <c r="A18" s="14">
        <v>100113004</v>
      </c>
      <c r="B18" t="s">
        <v>13236</v>
      </c>
    </row>
    <row r="19" spans="1:2" x14ac:dyDescent="0.25">
      <c r="A19" s="14">
        <v>100113005</v>
      </c>
      <c r="B19" t="s">
        <v>8680</v>
      </c>
    </row>
    <row r="20" spans="1:2" x14ac:dyDescent="0.25">
      <c r="A20" s="14">
        <v>100113006</v>
      </c>
      <c r="B20" t="s">
        <v>8685</v>
      </c>
    </row>
    <row r="21" spans="1:2" x14ac:dyDescent="0.25">
      <c r="A21" s="14">
        <v>100114001</v>
      </c>
      <c r="B21" t="s">
        <v>15361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5F769-578C-46D8-8C79-905F49D845DE}">
  <sheetPr>
    <tabColor rgb="FFFFC000"/>
  </sheetPr>
  <dimension ref="A1:K347"/>
  <sheetViews>
    <sheetView topLeftCell="A330" workbookViewId="0">
      <selection sqref="A1:K347"/>
    </sheetView>
  </sheetViews>
  <sheetFormatPr baseColWidth="10" defaultRowHeight="15" x14ac:dyDescent="0.25"/>
  <sheetData>
    <row r="1" spans="1:11" x14ac:dyDescent="0.25">
      <c r="A1" s="56" t="s">
        <v>27164</v>
      </c>
      <c r="B1" s="6" t="s">
        <v>721</v>
      </c>
      <c r="C1" s="57" t="s">
        <v>27165</v>
      </c>
      <c r="E1" s="58" t="s">
        <v>27166</v>
      </c>
      <c r="F1" s="3" t="s">
        <v>519</v>
      </c>
      <c r="G1" s="59" t="s">
        <v>27165</v>
      </c>
      <c r="I1" s="60" t="s">
        <v>27167</v>
      </c>
      <c r="J1" s="5" t="s">
        <v>552</v>
      </c>
      <c r="K1" s="5" t="s">
        <v>27165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27168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27169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27170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27171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27172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27173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27174</v>
      </c>
      <c r="G12">
        <v>248</v>
      </c>
      <c r="I12">
        <v>43</v>
      </c>
      <c r="J12" t="s">
        <v>27175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22946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27176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27177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27178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27179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27180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27181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27182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27183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27184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27185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27168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27186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27187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27174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27188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27189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27190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27191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27192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27193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27193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27194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27195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27196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27197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8" zoomScaleNormal="100" workbookViewId="0">
      <pane ySplit="2" topLeftCell="A3" activePane="bottomLeft" state="frozen"/>
      <selection pane="bottomLeft" activeCell="K3" sqref="K3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>
        <f>_xlfn.XLOOKUP(RESUMEN!J4,Región[Región],Región[Codreg],FALSE)</f>
        <v>4</v>
      </c>
      <c r="G1" t="b">
        <f>_xlfn.XLOOKUP(RESUMEN!J9,Comuna[Tipo cultivos],Comuna[Id_tipo_cultivo],FALSE)</f>
        <v>0</v>
      </c>
      <c r="L1" t="e">
        <f>_xlfn.XLOOKUP(RESUMEN!#REF!,Producto[Producto],Producto[Id_Producto],FALSE)</f>
        <v>#REF!</v>
      </c>
      <c r="P1" t="b">
        <f>_xlfn.XLOOKUP(RESUMEN!J16,Categoría[Categoría],Categoría[Id_Categoría],FALSE)</f>
        <v>0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4" x14ac:dyDescent="0.25">
      <c r="A2" s="3" t="s">
        <v>23978</v>
      </c>
      <c r="B2" s="3" t="s">
        <v>519</v>
      </c>
      <c r="C2" s="3"/>
      <c r="D2" s="4"/>
      <c r="E2" s="4"/>
      <c r="F2" s="5" t="s">
        <v>23989</v>
      </c>
      <c r="G2" s="5" t="s">
        <v>23990</v>
      </c>
      <c r="H2" s="5"/>
      <c r="I2" s="4"/>
      <c r="J2" s="4"/>
      <c r="K2" s="6" t="s">
        <v>23991</v>
      </c>
      <c r="L2" s="6" t="s">
        <v>6459</v>
      </c>
      <c r="M2" s="4"/>
      <c r="N2" s="4"/>
      <c r="O2" s="7" t="s">
        <v>23992</v>
      </c>
      <c r="P2" s="7" t="s">
        <v>6462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22365</v>
      </c>
      <c r="AN2" s="16" t="s">
        <v>22303</v>
      </c>
      <c r="AO2" s="16" t="s">
        <v>22366</v>
      </c>
      <c r="AP2" s="4"/>
      <c r="AQ2" s="13" t="s">
        <v>22367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24015</v>
      </c>
      <c r="H3" s="14"/>
      <c r="K3" s="14">
        <v>100110</v>
      </c>
      <c r="L3" t="s">
        <v>8378</v>
      </c>
      <c r="O3" s="14">
        <v>100110002</v>
      </c>
      <c r="P3" t="s">
        <v>14623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15346</v>
      </c>
      <c r="H4" s="14"/>
      <c r="K4" s="14">
        <v>100111</v>
      </c>
      <c r="L4" t="s">
        <v>8394</v>
      </c>
      <c r="O4" s="14">
        <v>100110003</v>
      </c>
      <c r="P4" t="s">
        <v>13920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24022</v>
      </c>
      <c r="C5" s="14"/>
      <c r="D5" s="14"/>
      <c r="F5" s="14">
        <v>3</v>
      </c>
      <c r="G5" t="s">
        <v>8395</v>
      </c>
      <c r="H5" s="14"/>
      <c r="K5" s="14">
        <v>100112</v>
      </c>
      <c r="L5" t="s">
        <v>8435</v>
      </c>
      <c r="O5" s="14">
        <v>100110005</v>
      </c>
      <c r="P5" t="s">
        <v>8379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13226</v>
      </c>
      <c r="H6" s="14"/>
      <c r="K6" s="14">
        <v>100113</v>
      </c>
      <c r="L6" t="s">
        <v>8679</v>
      </c>
      <c r="O6" s="14">
        <v>100110007</v>
      </c>
      <c r="P6" t="s">
        <v>8389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24023</v>
      </c>
      <c r="C7" s="14"/>
      <c r="D7" s="14"/>
      <c r="F7" s="14">
        <v>5</v>
      </c>
      <c r="G7" t="s">
        <v>24009</v>
      </c>
      <c r="H7" s="14"/>
      <c r="K7" s="14">
        <v>100114</v>
      </c>
      <c r="L7" t="s">
        <v>8715</v>
      </c>
      <c r="O7" s="14">
        <v>100111001</v>
      </c>
      <c r="P7" t="s">
        <v>15346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24010</v>
      </c>
      <c r="H8" s="14"/>
      <c r="J8" s="45"/>
      <c r="K8" s="44"/>
      <c r="L8" s="43"/>
      <c r="O8" s="14">
        <v>100111002</v>
      </c>
      <c r="P8" t="s">
        <v>14628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8379</v>
      </c>
      <c r="H9" s="14"/>
      <c r="J9" s="45"/>
      <c r="K9" s="46"/>
      <c r="L9" s="47"/>
      <c r="M9" s="45"/>
      <c r="O9" s="14">
        <v>100111003</v>
      </c>
      <c r="P9" t="s">
        <v>13925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22946</v>
      </c>
      <c r="C10" s="14"/>
      <c r="D10" s="14"/>
      <c r="F10" s="14">
        <v>8</v>
      </c>
      <c r="G10" t="s">
        <v>13920</v>
      </c>
      <c r="H10" s="14"/>
      <c r="J10" s="45"/>
      <c r="K10" s="46"/>
      <c r="L10" s="47"/>
      <c r="M10" s="45"/>
      <c r="O10" s="14">
        <v>100111004</v>
      </c>
      <c r="P10" t="s">
        <v>13226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15356</v>
      </c>
      <c r="H11" s="14"/>
      <c r="J11" s="45"/>
      <c r="K11" s="46"/>
      <c r="L11" s="47"/>
      <c r="M11" s="45"/>
      <c r="O11" s="14">
        <v>100111005</v>
      </c>
      <c r="P11" t="s">
        <v>8395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24016</v>
      </c>
      <c r="H12" s="14"/>
      <c r="J12" s="45"/>
      <c r="K12" s="46"/>
      <c r="L12" s="47"/>
      <c r="M12" s="45"/>
      <c r="O12" s="14">
        <v>100111011</v>
      </c>
      <c r="P12" t="s">
        <v>8425</v>
      </c>
      <c r="S12" s="14"/>
      <c r="W12" s="25"/>
      <c r="AA12" s="25"/>
      <c r="AE12" s="25"/>
      <c r="AF12" s="25"/>
      <c r="AQ12" s="15"/>
    </row>
    <row r="13" spans="1:43" x14ac:dyDescent="0.25">
      <c r="A13" s="14">
        <v>17</v>
      </c>
      <c r="B13" t="s">
        <v>24008</v>
      </c>
      <c r="C13" s="14"/>
      <c r="D13" s="14"/>
      <c r="F13" s="14">
        <v>11</v>
      </c>
      <c r="G13" t="s">
        <v>13925</v>
      </c>
      <c r="H13" s="14"/>
      <c r="J13" s="45"/>
      <c r="K13" s="48"/>
      <c r="L13" s="45"/>
      <c r="M13" s="45"/>
      <c r="O13" s="14">
        <v>100111012</v>
      </c>
      <c r="P13" t="s">
        <v>8430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24011</v>
      </c>
      <c r="H14" s="14"/>
      <c r="K14" s="14"/>
      <c r="O14" s="14">
        <v>100112010</v>
      </c>
      <c r="P14" t="s">
        <v>8461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24012</v>
      </c>
      <c r="H15" s="14"/>
      <c r="K15" s="14"/>
      <c r="O15" s="14">
        <v>100112020</v>
      </c>
      <c r="P15" t="s">
        <v>8511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14638</v>
      </c>
      <c r="H16" s="14"/>
      <c r="K16" s="14"/>
      <c r="O16" s="14">
        <v>100113001</v>
      </c>
      <c r="P16" t="s">
        <v>15356</v>
      </c>
      <c r="S16" s="14"/>
      <c r="AA16" s="25"/>
      <c r="AE16" s="25"/>
      <c r="AF16" s="25"/>
      <c r="AQ16" s="15"/>
    </row>
    <row r="17" spans="1:43" x14ac:dyDescent="0.25">
      <c r="A17" s="42"/>
      <c r="F17" s="14">
        <v>15</v>
      </c>
      <c r="G17" t="s">
        <v>24021</v>
      </c>
      <c r="H17" s="14"/>
      <c r="K17" s="14"/>
      <c r="O17" s="14">
        <v>100113002</v>
      </c>
      <c r="P17" t="s">
        <v>14638</v>
      </c>
      <c r="S17" s="14"/>
      <c r="AA17" s="25"/>
      <c r="AE17" s="25"/>
      <c r="AF17" s="25"/>
      <c r="AQ17" s="15"/>
    </row>
    <row r="18" spans="1:43" x14ac:dyDescent="0.25">
      <c r="F18" s="14">
        <v>16</v>
      </c>
      <c r="G18" t="s">
        <v>8425</v>
      </c>
      <c r="H18" s="14"/>
      <c r="O18" s="14">
        <v>100113003</v>
      </c>
      <c r="P18" t="s">
        <v>13935</v>
      </c>
      <c r="S18" s="14"/>
      <c r="AA18" s="25"/>
      <c r="AE18" s="25"/>
      <c r="AF18" s="25"/>
      <c r="AQ18" s="15"/>
    </row>
    <row r="19" spans="1:43" x14ac:dyDescent="0.25">
      <c r="F19" s="14">
        <v>17</v>
      </c>
      <c r="G19" t="s">
        <v>24018</v>
      </c>
      <c r="H19" s="14"/>
      <c r="O19" s="14">
        <v>100113004</v>
      </c>
      <c r="P19" t="s">
        <v>13236</v>
      </c>
      <c r="S19" s="14"/>
      <c r="AA19" s="25"/>
      <c r="AE19" s="25"/>
      <c r="AF19" s="25"/>
      <c r="AQ19" s="15"/>
    </row>
    <row r="20" spans="1:43" x14ac:dyDescent="0.25">
      <c r="F20" s="14">
        <v>18</v>
      </c>
      <c r="G20" t="s">
        <v>24017</v>
      </c>
      <c r="H20" s="14"/>
      <c r="O20" s="14">
        <v>100113005</v>
      </c>
      <c r="P20" t="s">
        <v>8680</v>
      </c>
      <c r="S20" s="14"/>
      <c r="AA20" s="25"/>
      <c r="AE20" s="25"/>
      <c r="AF20" s="25"/>
      <c r="AQ20" s="15"/>
    </row>
    <row r="21" spans="1:43" x14ac:dyDescent="0.25">
      <c r="F21" s="14">
        <v>19</v>
      </c>
      <c r="G21" t="s">
        <v>15361</v>
      </c>
      <c r="H21" s="14"/>
      <c r="O21" s="14">
        <v>100113006</v>
      </c>
      <c r="P21" t="s">
        <v>8685</v>
      </c>
      <c r="S21" s="14"/>
      <c r="AA21" s="25"/>
      <c r="AE21" s="25"/>
      <c r="AF21" s="25"/>
      <c r="AQ21" s="15"/>
    </row>
    <row r="22" spans="1:43" x14ac:dyDescent="0.25">
      <c r="F22" s="14">
        <v>20</v>
      </c>
      <c r="G22" t="s">
        <v>14623</v>
      </c>
      <c r="H22" s="14"/>
      <c r="O22" s="14">
        <v>100114001</v>
      </c>
      <c r="P22" t="s">
        <v>15361</v>
      </c>
      <c r="S22" s="14"/>
      <c r="AA22" s="25"/>
      <c r="AE22" s="25"/>
      <c r="AF22" s="25"/>
      <c r="AQ22" s="15"/>
    </row>
    <row r="23" spans="1:43" x14ac:dyDescent="0.25">
      <c r="F23" s="14">
        <v>21</v>
      </c>
      <c r="G23" t="s">
        <v>13935</v>
      </c>
      <c r="H23" s="14"/>
      <c r="O23" s="14"/>
      <c r="S23" s="14"/>
      <c r="AA23" s="25"/>
      <c r="AE23" s="25"/>
      <c r="AF23" s="25"/>
      <c r="AQ23" s="15"/>
    </row>
    <row r="24" spans="1:43" x14ac:dyDescent="0.25">
      <c r="F24" s="14">
        <v>22</v>
      </c>
      <c r="G24" t="s">
        <v>24019</v>
      </c>
      <c r="H24" s="14"/>
      <c r="O24" s="14"/>
      <c r="S24" s="14"/>
      <c r="AA24" s="25"/>
      <c r="AE24" s="25"/>
      <c r="AF24" s="25"/>
    </row>
    <row r="25" spans="1:43" x14ac:dyDescent="0.25">
      <c r="F25" s="14">
        <v>23</v>
      </c>
      <c r="G25" t="s">
        <v>8680</v>
      </c>
      <c r="H25" s="14"/>
      <c r="O25" s="14"/>
      <c r="S25" s="14"/>
      <c r="AA25" s="25"/>
      <c r="AE25" s="25"/>
      <c r="AF25" s="25"/>
    </row>
    <row r="26" spans="1:43" x14ac:dyDescent="0.25">
      <c r="F26" s="14">
        <v>24</v>
      </c>
      <c r="G26" t="s">
        <v>24020</v>
      </c>
      <c r="H26" s="14"/>
      <c r="O26" s="14"/>
      <c r="S26" s="14"/>
      <c r="AA26" s="25"/>
      <c r="AE26" s="25"/>
      <c r="AF26" s="25"/>
    </row>
    <row r="27" spans="1:43" x14ac:dyDescent="0.25">
      <c r="F27" s="14">
        <v>25</v>
      </c>
      <c r="G27" t="s">
        <v>14628</v>
      </c>
      <c r="H27" s="14"/>
      <c r="O27" s="14"/>
      <c r="S27" s="14"/>
      <c r="AA27" s="25"/>
      <c r="AE27" s="25"/>
      <c r="AF27" s="25"/>
    </row>
    <row r="28" spans="1:43" x14ac:dyDescent="0.25">
      <c r="F28" s="14">
        <v>26</v>
      </c>
      <c r="G28" t="s">
        <v>24013</v>
      </c>
      <c r="H28" s="14"/>
      <c r="O28" s="14"/>
      <c r="S28" s="14"/>
      <c r="AA28" s="25"/>
      <c r="AE28" s="25"/>
      <c r="AF28" s="25"/>
    </row>
    <row r="29" spans="1:43" x14ac:dyDescent="0.25">
      <c r="F29" s="14">
        <v>27</v>
      </c>
      <c r="G29" t="s">
        <v>24014</v>
      </c>
      <c r="H29" s="14"/>
      <c r="O29" s="14"/>
      <c r="S29" s="14"/>
      <c r="AA29" s="25"/>
      <c r="AE29" s="25"/>
      <c r="AF29" s="25"/>
    </row>
    <row r="30" spans="1:43" x14ac:dyDescent="0.25">
      <c r="F30" s="14">
        <v>28</v>
      </c>
      <c r="G30" t="s">
        <v>8430</v>
      </c>
      <c r="H30" s="14"/>
      <c r="O30" s="14"/>
      <c r="S30" s="14"/>
      <c r="AA30" s="25"/>
      <c r="AE30" s="25"/>
      <c r="AF30" s="25"/>
    </row>
    <row r="31" spans="1:43" x14ac:dyDescent="0.25">
      <c r="F31" s="14"/>
      <c r="H31" s="14"/>
      <c r="O31" s="14"/>
      <c r="S31" s="14"/>
      <c r="AA31" s="25"/>
      <c r="AE31" s="25"/>
      <c r="AF31" s="25"/>
    </row>
    <row r="32" spans="1:43" x14ac:dyDescent="0.25">
      <c r="F32" s="14"/>
      <c r="H32" s="14"/>
      <c r="O32" s="14"/>
      <c r="S32" s="14"/>
      <c r="AA32" s="25"/>
      <c r="AE32" s="25"/>
      <c r="AF32" s="25"/>
    </row>
    <row r="33" spans="6:32" x14ac:dyDescent="0.25">
      <c r="F33" s="14"/>
      <c r="H33" s="14"/>
      <c r="O33" s="14"/>
      <c r="S33" s="14"/>
      <c r="AA33" s="25"/>
      <c r="AE33" s="25"/>
      <c r="AF33" s="25"/>
    </row>
    <row r="34" spans="6:32" x14ac:dyDescent="0.25">
      <c r="F34" s="14"/>
      <c r="H34" s="14"/>
      <c r="O34" s="14"/>
      <c r="S34" s="14"/>
      <c r="AA34" s="25"/>
      <c r="AE34" s="25"/>
      <c r="AF34" s="25"/>
    </row>
    <row r="35" spans="6:32" x14ac:dyDescent="0.25">
      <c r="F35" s="14"/>
      <c r="H35" s="14"/>
      <c r="O35" s="14"/>
      <c r="S35" s="14"/>
      <c r="AA35" s="25"/>
      <c r="AE35" s="25"/>
      <c r="AF35" s="25"/>
    </row>
    <row r="36" spans="6:32" x14ac:dyDescent="0.25">
      <c r="F36" s="14"/>
      <c r="H36" s="14"/>
      <c r="O36" s="14"/>
      <c r="S36" s="14"/>
      <c r="AA36" s="25"/>
      <c r="AE36" s="25"/>
      <c r="AF36" s="25"/>
    </row>
    <row r="37" spans="6:32" x14ac:dyDescent="0.25">
      <c r="F37" s="14"/>
      <c r="H37" s="14"/>
      <c r="O37" s="14"/>
      <c r="S37" s="14"/>
      <c r="AA37" s="25"/>
      <c r="AE37" s="25"/>
      <c r="AF37" s="25"/>
    </row>
    <row r="38" spans="6:32" x14ac:dyDescent="0.25">
      <c r="F38" s="14"/>
      <c r="H38" s="14"/>
      <c r="O38" s="14"/>
      <c r="S38" s="14"/>
      <c r="AA38" s="25"/>
      <c r="AE38" s="25"/>
      <c r="AF38" s="25"/>
    </row>
    <row r="39" spans="6:32" x14ac:dyDescent="0.25">
      <c r="F39" s="14"/>
      <c r="H39" s="14"/>
      <c r="O39" s="14"/>
      <c r="S39" s="14"/>
      <c r="AA39" s="25"/>
      <c r="AE39" s="25"/>
      <c r="AF39" s="25"/>
    </row>
    <row r="40" spans="6:32" x14ac:dyDescent="0.25">
      <c r="F40" s="14"/>
      <c r="H40" s="14"/>
      <c r="O40" s="14"/>
      <c r="S40" s="14"/>
      <c r="AA40" s="25"/>
      <c r="AE40" s="25"/>
      <c r="AF40" s="25"/>
    </row>
    <row r="41" spans="6:32" x14ac:dyDescent="0.25">
      <c r="F41" s="14"/>
      <c r="H41" s="14"/>
      <c r="O41" s="14"/>
      <c r="S41" s="14"/>
      <c r="AA41" s="25"/>
      <c r="AE41" s="25"/>
      <c r="AF41" s="25"/>
    </row>
    <row r="42" spans="6:32" x14ac:dyDescent="0.25">
      <c r="F42" s="14"/>
      <c r="H42" s="14"/>
      <c r="O42" s="14"/>
      <c r="S42" s="14"/>
      <c r="AA42" s="25"/>
      <c r="AE42" s="25"/>
      <c r="AF42" s="25"/>
    </row>
    <row r="43" spans="6:32" x14ac:dyDescent="0.25">
      <c r="F43" s="14"/>
      <c r="H43" s="14"/>
      <c r="O43" s="14"/>
      <c r="S43" s="14"/>
      <c r="AA43" s="25"/>
      <c r="AE43" s="25"/>
      <c r="AF43" s="25"/>
    </row>
    <row r="44" spans="6:32" x14ac:dyDescent="0.25">
      <c r="F44" s="14"/>
      <c r="H44" s="14"/>
      <c r="O44" s="14"/>
      <c r="P44" s="1"/>
      <c r="S44" s="14"/>
      <c r="AA44" s="25"/>
      <c r="AE44" s="25"/>
      <c r="AF44" s="25"/>
    </row>
    <row r="45" spans="6:32" x14ac:dyDescent="0.25">
      <c r="F45" s="14"/>
      <c r="H45" s="14"/>
      <c r="O45" s="14"/>
      <c r="S45" s="14"/>
      <c r="AA45" s="25"/>
      <c r="AE45" s="25"/>
      <c r="AF45" s="25"/>
    </row>
    <row r="46" spans="6:32" x14ac:dyDescent="0.25">
      <c r="F46" s="14"/>
      <c r="H46" s="14"/>
      <c r="O46" s="14"/>
      <c r="S46" s="14"/>
      <c r="AA46" s="25"/>
      <c r="AE46" s="25"/>
      <c r="AF46" s="25"/>
    </row>
    <row r="47" spans="6:32" x14ac:dyDescent="0.25">
      <c r="F47" s="14"/>
      <c r="H47" s="14"/>
      <c r="O47" s="14"/>
      <c r="S47" s="14"/>
      <c r="AA47" s="25"/>
      <c r="AE47" s="25"/>
      <c r="AF47" s="25"/>
    </row>
    <row r="48" spans="6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Y309"/>
  <sheetViews>
    <sheetView topLeftCell="U1" workbookViewId="0">
      <selection activeCell="M8" sqref="M8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1:25" x14ac:dyDescent="0.25">
      <c r="A1" t="s">
        <v>23978</v>
      </c>
      <c r="B1" t="s">
        <v>519</v>
      </c>
      <c r="C1" t="s">
        <v>23988</v>
      </c>
      <c r="D1" t="s">
        <v>20477</v>
      </c>
      <c r="E1" t="s">
        <v>23989</v>
      </c>
      <c r="F1" t="s">
        <v>23990</v>
      </c>
      <c r="G1" t="s">
        <v>23991</v>
      </c>
      <c r="H1" t="s">
        <v>6459</v>
      </c>
      <c r="I1" t="s">
        <v>23992</v>
      </c>
      <c r="J1" t="s">
        <v>6462</v>
      </c>
      <c r="K1" t="s">
        <v>23993</v>
      </c>
      <c r="L1" t="s">
        <v>23994</v>
      </c>
      <c r="M1" t="s">
        <v>23995</v>
      </c>
      <c r="N1" t="s">
        <v>23996</v>
      </c>
      <c r="O1" t="s">
        <v>23997</v>
      </c>
      <c r="P1" t="s">
        <v>23998</v>
      </c>
      <c r="Q1" t="s">
        <v>23999</v>
      </c>
      <c r="R1" t="s">
        <v>24000</v>
      </c>
      <c r="S1" t="s">
        <v>24001</v>
      </c>
      <c r="T1" t="s">
        <v>24002</v>
      </c>
      <c r="U1" t="s">
        <v>24003</v>
      </c>
      <c r="V1" t="s">
        <v>24004</v>
      </c>
      <c r="W1" t="s">
        <v>24005</v>
      </c>
      <c r="X1" t="s">
        <v>24006</v>
      </c>
      <c r="Y1" t="s">
        <v>24007</v>
      </c>
    </row>
    <row r="2" spans="1:25" x14ac:dyDescent="0.25">
      <c r="A2">
        <v>17</v>
      </c>
      <c r="B2" t="s">
        <v>24008</v>
      </c>
      <c r="C2" t="s">
        <v>8394</v>
      </c>
      <c r="D2" t="s">
        <v>15346</v>
      </c>
      <c r="E2">
        <v>2</v>
      </c>
      <c r="F2" t="s">
        <v>15346</v>
      </c>
      <c r="G2">
        <v>100111</v>
      </c>
      <c r="H2" t="s">
        <v>8394</v>
      </c>
      <c r="I2">
        <v>100111001</v>
      </c>
      <c r="J2" t="s">
        <v>15346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17</v>
      </c>
      <c r="B3" t="s">
        <v>24008</v>
      </c>
      <c r="C3" t="s">
        <v>8394</v>
      </c>
      <c r="D3" t="s">
        <v>8395</v>
      </c>
      <c r="E3">
        <v>3</v>
      </c>
      <c r="F3" t="s">
        <v>8395</v>
      </c>
      <c r="G3">
        <v>100111</v>
      </c>
      <c r="H3" t="s">
        <v>8394</v>
      </c>
      <c r="I3">
        <v>100111005</v>
      </c>
      <c r="J3" t="s">
        <v>8395</v>
      </c>
      <c r="K3">
        <v>334</v>
      </c>
      <c r="L3">
        <v>334</v>
      </c>
      <c r="M3">
        <v>334</v>
      </c>
      <c r="N3">
        <v>334</v>
      </c>
      <c r="O3">
        <v>334</v>
      </c>
      <c r="P3">
        <v>334</v>
      </c>
      <c r="Q3">
        <v>334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17</v>
      </c>
      <c r="B4" t="s">
        <v>24008</v>
      </c>
      <c r="C4" t="s">
        <v>8394</v>
      </c>
      <c r="D4" t="s">
        <v>13226</v>
      </c>
      <c r="E4">
        <v>4</v>
      </c>
      <c r="F4" t="s">
        <v>13226</v>
      </c>
      <c r="G4">
        <v>100111</v>
      </c>
      <c r="H4" t="s">
        <v>8394</v>
      </c>
      <c r="I4">
        <v>100111004</v>
      </c>
      <c r="J4" t="s">
        <v>13226</v>
      </c>
      <c r="K4">
        <v>493</v>
      </c>
      <c r="L4">
        <v>493</v>
      </c>
      <c r="M4">
        <v>493</v>
      </c>
      <c r="N4">
        <v>493</v>
      </c>
      <c r="O4">
        <v>493</v>
      </c>
      <c r="P4">
        <v>493</v>
      </c>
      <c r="Q4">
        <v>493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17</v>
      </c>
      <c r="B5" t="s">
        <v>24008</v>
      </c>
      <c r="C5" t="s">
        <v>8394</v>
      </c>
      <c r="D5" t="s">
        <v>13226</v>
      </c>
      <c r="E5">
        <v>5</v>
      </c>
      <c r="F5" t="s">
        <v>24009</v>
      </c>
      <c r="G5">
        <v>100111</v>
      </c>
      <c r="H5" t="s">
        <v>8394</v>
      </c>
      <c r="I5">
        <v>100111004</v>
      </c>
      <c r="J5" t="s">
        <v>13226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17</v>
      </c>
      <c r="B6" t="s">
        <v>24008</v>
      </c>
      <c r="C6" t="s">
        <v>8394</v>
      </c>
      <c r="D6" t="s">
        <v>13226</v>
      </c>
      <c r="E6">
        <v>6</v>
      </c>
      <c r="F6" t="s">
        <v>24010</v>
      </c>
      <c r="G6">
        <v>100111</v>
      </c>
      <c r="H6" t="s">
        <v>8394</v>
      </c>
      <c r="I6">
        <v>100111004</v>
      </c>
      <c r="J6" t="s">
        <v>13226</v>
      </c>
      <c r="K6">
        <v>93</v>
      </c>
      <c r="L6">
        <v>93</v>
      </c>
      <c r="M6">
        <v>93</v>
      </c>
      <c r="N6">
        <v>93</v>
      </c>
      <c r="O6">
        <v>93</v>
      </c>
      <c r="P6">
        <v>93</v>
      </c>
      <c r="Q6">
        <v>93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17</v>
      </c>
      <c r="B7" t="s">
        <v>24008</v>
      </c>
      <c r="C7" t="s">
        <v>8394</v>
      </c>
      <c r="D7" t="s">
        <v>13925</v>
      </c>
      <c r="E7">
        <v>11</v>
      </c>
      <c r="F7" t="s">
        <v>13925</v>
      </c>
      <c r="G7">
        <v>100111</v>
      </c>
      <c r="H7" t="s">
        <v>8394</v>
      </c>
      <c r="I7">
        <v>100111003</v>
      </c>
      <c r="J7" t="s">
        <v>13925</v>
      </c>
      <c r="K7">
        <v>436</v>
      </c>
      <c r="L7">
        <v>436</v>
      </c>
      <c r="M7">
        <v>436</v>
      </c>
      <c r="N7">
        <v>436</v>
      </c>
      <c r="O7">
        <v>436</v>
      </c>
      <c r="P7">
        <v>436</v>
      </c>
      <c r="Q7">
        <v>385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17</v>
      </c>
      <c r="B8" t="s">
        <v>24008</v>
      </c>
      <c r="C8" t="s">
        <v>8394</v>
      </c>
      <c r="D8" t="s">
        <v>13925</v>
      </c>
      <c r="E8">
        <v>12</v>
      </c>
      <c r="F8" t="s">
        <v>24011</v>
      </c>
      <c r="G8">
        <v>100111</v>
      </c>
      <c r="H8" t="s">
        <v>8394</v>
      </c>
      <c r="I8">
        <v>100111003</v>
      </c>
      <c r="J8" t="s">
        <v>13925</v>
      </c>
      <c r="K8">
        <v>385</v>
      </c>
      <c r="L8">
        <v>385</v>
      </c>
      <c r="M8">
        <v>385</v>
      </c>
      <c r="N8">
        <v>385</v>
      </c>
      <c r="O8">
        <v>385</v>
      </c>
      <c r="P8">
        <v>385</v>
      </c>
      <c r="Q8">
        <v>385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17</v>
      </c>
      <c r="B9" t="s">
        <v>24008</v>
      </c>
      <c r="C9" t="s">
        <v>8394</v>
      </c>
      <c r="D9" t="s">
        <v>13925</v>
      </c>
      <c r="E9">
        <v>13</v>
      </c>
      <c r="F9" t="s">
        <v>24012</v>
      </c>
      <c r="G9">
        <v>100111</v>
      </c>
      <c r="H9" t="s">
        <v>8394</v>
      </c>
      <c r="I9">
        <v>100111003</v>
      </c>
      <c r="J9" t="s">
        <v>13925</v>
      </c>
      <c r="K9">
        <v>51</v>
      </c>
      <c r="L9">
        <v>51</v>
      </c>
      <c r="M9">
        <v>51</v>
      </c>
      <c r="N9">
        <v>51</v>
      </c>
      <c r="O9">
        <v>51</v>
      </c>
      <c r="P9">
        <v>51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17</v>
      </c>
      <c r="B10" t="s">
        <v>24008</v>
      </c>
      <c r="C10" t="s">
        <v>8394</v>
      </c>
      <c r="D10" t="s">
        <v>8425</v>
      </c>
      <c r="E10">
        <v>16</v>
      </c>
      <c r="F10" t="s">
        <v>8425</v>
      </c>
      <c r="G10">
        <v>100111</v>
      </c>
      <c r="H10" t="s">
        <v>8394</v>
      </c>
      <c r="I10">
        <v>100111011</v>
      </c>
      <c r="J10" t="s">
        <v>8425</v>
      </c>
      <c r="K10">
        <v>1493</v>
      </c>
      <c r="L10">
        <v>1493</v>
      </c>
      <c r="M10">
        <v>1493</v>
      </c>
      <c r="N10">
        <v>1493</v>
      </c>
      <c r="O10">
        <v>1496</v>
      </c>
      <c r="P10">
        <v>1494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17</v>
      </c>
      <c r="B11" t="s">
        <v>24008</v>
      </c>
      <c r="C11" t="s">
        <v>8394</v>
      </c>
      <c r="D11" t="s">
        <v>14628</v>
      </c>
      <c r="E11">
        <v>25</v>
      </c>
      <c r="F11" t="s">
        <v>14628</v>
      </c>
      <c r="G11">
        <v>100111</v>
      </c>
      <c r="H11" t="s">
        <v>8394</v>
      </c>
      <c r="I11">
        <v>100111002</v>
      </c>
      <c r="J11" t="s">
        <v>14628</v>
      </c>
      <c r="K11">
        <v>46</v>
      </c>
      <c r="L11">
        <v>46</v>
      </c>
      <c r="M11">
        <v>46</v>
      </c>
      <c r="N11">
        <v>46</v>
      </c>
      <c r="O11">
        <v>46</v>
      </c>
      <c r="P11">
        <v>46</v>
      </c>
      <c r="Q11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17</v>
      </c>
      <c r="B12" t="s">
        <v>24008</v>
      </c>
      <c r="C12" t="s">
        <v>8394</v>
      </c>
      <c r="D12" t="s">
        <v>14628</v>
      </c>
      <c r="E12">
        <v>26</v>
      </c>
      <c r="F12" t="s">
        <v>24013</v>
      </c>
      <c r="G12">
        <v>100111</v>
      </c>
      <c r="H12" t="s">
        <v>8394</v>
      </c>
      <c r="I12">
        <v>100111002</v>
      </c>
      <c r="J12" t="s">
        <v>14628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17</v>
      </c>
      <c r="B13" t="s">
        <v>24008</v>
      </c>
      <c r="C13" t="s">
        <v>8394</v>
      </c>
      <c r="D13" t="s">
        <v>14628</v>
      </c>
      <c r="E13">
        <v>27</v>
      </c>
      <c r="F13" t="s">
        <v>24014</v>
      </c>
      <c r="G13">
        <v>100111</v>
      </c>
      <c r="H13" t="s">
        <v>8394</v>
      </c>
      <c r="I13">
        <v>100111002</v>
      </c>
      <c r="J13" t="s">
        <v>14628</v>
      </c>
      <c r="K13">
        <v>46</v>
      </c>
      <c r="L13">
        <v>46</v>
      </c>
      <c r="M13">
        <v>46</v>
      </c>
      <c r="N13">
        <v>46</v>
      </c>
      <c r="O13">
        <v>46</v>
      </c>
      <c r="P13">
        <v>46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 t="s">
        <v>24008</v>
      </c>
      <c r="C14" t="s">
        <v>8394</v>
      </c>
      <c r="D14" t="s">
        <v>8430</v>
      </c>
      <c r="E14">
        <v>28</v>
      </c>
      <c r="F14" t="s">
        <v>8430</v>
      </c>
      <c r="G14">
        <v>100111</v>
      </c>
      <c r="H14" t="s">
        <v>8394</v>
      </c>
      <c r="I14">
        <v>100111012</v>
      </c>
      <c r="J14" t="s">
        <v>8430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17</v>
      </c>
      <c r="B15" t="s">
        <v>24008</v>
      </c>
      <c r="C15" t="s">
        <v>8679</v>
      </c>
      <c r="D15" t="s">
        <v>8461</v>
      </c>
      <c r="E15">
        <v>1</v>
      </c>
      <c r="F15" t="s">
        <v>24015</v>
      </c>
      <c r="G15">
        <v>100112</v>
      </c>
      <c r="H15" t="s">
        <v>8435</v>
      </c>
      <c r="I15">
        <v>100112010</v>
      </c>
      <c r="J15" t="s">
        <v>8461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17</v>
      </c>
      <c r="B16" t="s">
        <v>24008</v>
      </c>
      <c r="C16" t="s">
        <v>8679</v>
      </c>
      <c r="D16" t="s">
        <v>15356</v>
      </c>
      <c r="E16">
        <v>9</v>
      </c>
      <c r="F16" t="s">
        <v>15356</v>
      </c>
      <c r="G16">
        <v>100113</v>
      </c>
      <c r="H16" t="s">
        <v>8679</v>
      </c>
      <c r="I16">
        <v>100113001</v>
      </c>
      <c r="J16" t="s">
        <v>15356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17</v>
      </c>
      <c r="B17" t="s">
        <v>24008</v>
      </c>
      <c r="C17" t="s">
        <v>8679</v>
      </c>
      <c r="D17" t="s">
        <v>15356</v>
      </c>
      <c r="E17">
        <v>10</v>
      </c>
      <c r="F17" t="s">
        <v>24016</v>
      </c>
      <c r="G17">
        <v>100113</v>
      </c>
      <c r="H17" t="s">
        <v>8679</v>
      </c>
      <c r="I17">
        <v>100113001</v>
      </c>
      <c r="J17" t="s">
        <v>15356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17</v>
      </c>
      <c r="B18" t="s">
        <v>24008</v>
      </c>
      <c r="C18" t="s">
        <v>8679</v>
      </c>
      <c r="D18" t="s">
        <v>15356</v>
      </c>
      <c r="E18">
        <v>18</v>
      </c>
      <c r="F18" t="s">
        <v>24017</v>
      </c>
      <c r="G18">
        <v>100113</v>
      </c>
      <c r="H18" t="s">
        <v>8679</v>
      </c>
      <c r="I18">
        <v>100113001</v>
      </c>
      <c r="J18" t="s">
        <v>15356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17</v>
      </c>
      <c r="B19" t="s">
        <v>24008</v>
      </c>
      <c r="C19" t="s">
        <v>8679</v>
      </c>
      <c r="D19" t="s">
        <v>14638</v>
      </c>
      <c r="E19">
        <v>14</v>
      </c>
      <c r="F19" t="s">
        <v>14638</v>
      </c>
      <c r="G19">
        <v>100113</v>
      </c>
      <c r="H19" t="s">
        <v>8679</v>
      </c>
      <c r="I19">
        <v>100113002</v>
      </c>
      <c r="J19" t="s">
        <v>14638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17</v>
      </c>
      <c r="B20" t="s">
        <v>24008</v>
      </c>
      <c r="C20" t="s">
        <v>8679</v>
      </c>
      <c r="D20" t="s">
        <v>24018</v>
      </c>
      <c r="E20">
        <v>17</v>
      </c>
      <c r="F20" t="s">
        <v>24018</v>
      </c>
      <c r="G20">
        <v>100113</v>
      </c>
      <c r="H20" t="s">
        <v>8679</v>
      </c>
      <c r="I20">
        <v>100113006</v>
      </c>
      <c r="J20" t="s">
        <v>8685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17</v>
      </c>
      <c r="B21" t="s">
        <v>24008</v>
      </c>
      <c r="C21" t="s">
        <v>8679</v>
      </c>
      <c r="D21" t="s">
        <v>13935</v>
      </c>
      <c r="E21">
        <v>21</v>
      </c>
      <c r="F21" t="s">
        <v>13935</v>
      </c>
      <c r="G21">
        <v>100113</v>
      </c>
      <c r="H21" t="s">
        <v>8679</v>
      </c>
      <c r="I21">
        <v>100113003</v>
      </c>
      <c r="J21" t="s">
        <v>13935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17</v>
      </c>
      <c r="B22" t="s">
        <v>24008</v>
      </c>
      <c r="C22" t="s">
        <v>8679</v>
      </c>
      <c r="D22" t="s">
        <v>8746</v>
      </c>
      <c r="E22">
        <v>22</v>
      </c>
      <c r="F22" t="s">
        <v>24019</v>
      </c>
      <c r="G22">
        <v>100113</v>
      </c>
      <c r="H22" t="s">
        <v>8679</v>
      </c>
      <c r="I22">
        <v>100113004</v>
      </c>
      <c r="J22" t="s">
        <v>13236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17</v>
      </c>
      <c r="B23" t="s">
        <v>24008</v>
      </c>
      <c r="C23" t="s">
        <v>8679</v>
      </c>
      <c r="D23" t="s">
        <v>8680</v>
      </c>
      <c r="E23">
        <v>23</v>
      </c>
      <c r="F23" t="s">
        <v>8680</v>
      </c>
      <c r="G23">
        <v>100113</v>
      </c>
      <c r="H23" t="s">
        <v>8679</v>
      </c>
      <c r="I23">
        <v>100113005</v>
      </c>
      <c r="J23" t="s">
        <v>8680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17</v>
      </c>
      <c r="B24" t="s">
        <v>24008</v>
      </c>
      <c r="C24" t="s">
        <v>8679</v>
      </c>
      <c r="D24" t="s">
        <v>8511</v>
      </c>
      <c r="E24">
        <v>24</v>
      </c>
      <c r="F24" t="s">
        <v>24020</v>
      </c>
      <c r="G24">
        <v>100112</v>
      </c>
      <c r="H24" t="s">
        <v>8435</v>
      </c>
      <c r="I24">
        <v>100112020</v>
      </c>
      <c r="J24" t="s">
        <v>8511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17</v>
      </c>
      <c r="B25" t="s">
        <v>24008</v>
      </c>
      <c r="C25" t="s">
        <v>8378</v>
      </c>
      <c r="D25" t="s">
        <v>8379</v>
      </c>
      <c r="E25">
        <v>7</v>
      </c>
      <c r="F25" t="s">
        <v>8379</v>
      </c>
      <c r="G25">
        <v>100110</v>
      </c>
      <c r="H25" t="s">
        <v>8378</v>
      </c>
      <c r="I25">
        <v>100110005</v>
      </c>
      <c r="J25" t="s">
        <v>8379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17</v>
      </c>
      <c r="B26" t="s">
        <v>24008</v>
      </c>
      <c r="C26" t="s">
        <v>8378</v>
      </c>
      <c r="D26" t="s">
        <v>13920</v>
      </c>
      <c r="E26">
        <v>8</v>
      </c>
      <c r="F26" t="s">
        <v>13920</v>
      </c>
      <c r="G26">
        <v>100110</v>
      </c>
      <c r="H26" t="s">
        <v>8378</v>
      </c>
      <c r="I26">
        <v>100110003</v>
      </c>
      <c r="J26" t="s">
        <v>13920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17</v>
      </c>
      <c r="B27" t="s">
        <v>24008</v>
      </c>
      <c r="C27" t="s">
        <v>8378</v>
      </c>
      <c r="D27" t="s">
        <v>24021</v>
      </c>
      <c r="E27">
        <v>15</v>
      </c>
      <c r="F27" t="s">
        <v>24021</v>
      </c>
      <c r="G27">
        <v>100110</v>
      </c>
      <c r="H27" t="s">
        <v>8378</v>
      </c>
      <c r="I27">
        <v>100110007</v>
      </c>
      <c r="J27" t="s">
        <v>8389</v>
      </c>
      <c r="K27">
        <v>0</v>
      </c>
      <c r="L27">
        <v>0</v>
      </c>
      <c r="M27">
        <v>0</v>
      </c>
      <c r="N27">
        <v>0</v>
      </c>
      <c r="O27">
        <v>12</v>
      </c>
      <c r="P27">
        <v>39</v>
      </c>
      <c r="Q27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17</v>
      </c>
      <c r="B28" t="s">
        <v>24008</v>
      </c>
      <c r="C28" t="s">
        <v>8378</v>
      </c>
      <c r="D28" t="s">
        <v>14623</v>
      </c>
      <c r="E28">
        <v>20</v>
      </c>
      <c r="F28" t="s">
        <v>14623</v>
      </c>
      <c r="G28">
        <v>100110</v>
      </c>
      <c r="H28" t="s">
        <v>8378</v>
      </c>
      <c r="I28">
        <v>100110002</v>
      </c>
      <c r="J28" t="s">
        <v>14623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17</v>
      </c>
      <c r="B29" t="s">
        <v>24008</v>
      </c>
      <c r="C29" t="s">
        <v>8715</v>
      </c>
      <c r="D29" t="s">
        <v>15361</v>
      </c>
      <c r="E29">
        <v>19</v>
      </c>
      <c r="F29" t="s">
        <v>15361</v>
      </c>
      <c r="G29">
        <v>100114</v>
      </c>
      <c r="H29" t="s">
        <v>8715</v>
      </c>
      <c r="I29">
        <v>100114001</v>
      </c>
      <c r="J29" t="s">
        <v>15361</v>
      </c>
      <c r="K29">
        <v>687</v>
      </c>
      <c r="L29">
        <v>687</v>
      </c>
      <c r="M29">
        <v>687</v>
      </c>
      <c r="N29">
        <v>687</v>
      </c>
      <c r="O29">
        <v>687</v>
      </c>
      <c r="P29">
        <v>687</v>
      </c>
      <c r="Q29">
        <v>687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4</v>
      </c>
      <c r="B30" t="s">
        <v>530</v>
      </c>
      <c r="C30" t="s">
        <v>8394</v>
      </c>
      <c r="D30" t="s">
        <v>15346</v>
      </c>
      <c r="E30">
        <v>2</v>
      </c>
      <c r="F30" t="s">
        <v>15346</v>
      </c>
      <c r="G30">
        <v>100111</v>
      </c>
      <c r="H30" t="s">
        <v>8394</v>
      </c>
      <c r="I30">
        <v>100111001</v>
      </c>
      <c r="J30" t="s">
        <v>15346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4</v>
      </c>
      <c r="B31" t="s">
        <v>530</v>
      </c>
      <c r="C31" t="s">
        <v>8394</v>
      </c>
      <c r="D31" t="s">
        <v>8395</v>
      </c>
      <c r="E31">
        <v>3</v>
      </c>
      <c r="F31" t="s">
        <v>8395</v>
      </c>
      <c r="G31">
        <v>100111</v>
      </c>
      <c r="H31" t="s">
        <v>8394</v>
      </c>
      <c r="I31">
        <v>100111005</v>
      </c>
      <c r="J31" t="s">
        <v>8395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16</v>
      </c>
      <c r="W31">
        <v>40</v>
      </c>
      <c r="X31">
        <v>30</v>
      </c>
      <c r="Y31">
        <v>40</v>
      </c>
    </row>
    <row r="32" spans="1:25" x14ac:dyDescent="0.25">
      <c r="A32">
        <v>4</v>
      </c>
      <c r="B32" t="s">
        <v>530</v>
      </c>
      <c r="C32" t="s">
        <v>8394</v>
      </c>
      <c r="D32" t="s">
        <v>13226</v>
      </c>
      <c r="E32">
        <v>4</v>
      </c>
      <c r="F32" t="s">
        <v>13226</v>
      </c>
      <c r="G32">
        <v>100111</v>
      </c>
      <c r="H32" t="s">
        <v>8394</v>
      </c>
      <c r="I32">
        <v>100111004</v>
      </c>
      <c r="J32" t="s">
        <v>13226</v>
      </c>
      <c r="K32">
        <v>0</v>
      </c>
      <c r="L32">
        <v>102</v>
      </c>
      <c r="M32">
        <v>150</v>
      </c>
      <c r="N32">
        <v>117</v>
      </c>
      <c r="O32">
        <v>272</v>
      </c>
      <c r="P32">
        <v>276</v>
      </c>
      <c r="Q32">
        <v>40</v>
      </c>
      <c r="R32">
        <v>44</v>
      </c>
      <c r="S32">
        <v>0</v>
      </c>
      <c r="T32">
        <v>0</v>
      </c>
      <c r="U32">
        <v>32</v>
      </c>
      <c r="V32">
        <v>124</v>
      </c>
      <c r="W32">
        <v>600</v>
      </c>
      <c r="X32">
        <v>511</v>
      </c>
      <c r="Y32">
        <v>40</v>
      </c>
    </row>
    <row r="33" spans="1:25" x14ac:dyDescent="0.25">
      <c r="A33">
        <v>4</v>
      </c>
      <c r="B33" t="s">
        <v>530</v>
      </c>
      <c r="C33" t="s">
        <v>8394</v>
      </c>
      <c r="D33" t="s">
        <v>13226</v>
      </c>
      <c r="E33">
        <v>5</v>
      </c>
      <c r="F33" t="s">
        <v>24009</v>
      </c>
      <c r="G33">
        <v>100111</v>
      </c>
      <c r="H33" t="s">
        <v>8394</v>
      </c>
      <c r="I33">
        <v>100111004</v>
      </c>
      <c r="J33" t="s">
        <v>13226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4</v>
      </c>
      <c r="B34" t="s">
        <v>530</v>
      </c>
      <c r="C34" t="s">
        <v>8394</v>
      </c>
      <c r="D34" t="s">
        <v>13226</v>
      </c>
      <c r="E34">
        <v>6</v>
      </c>
      <c r="F34" t="s">
        <v>24010</v>
      </c>
      <c r="G34">
        <v>100111</v>
      </c>
      <c r="H34" t="s">
        <v>8394</v>
      </c>
      <c r="I34">
        <v>100111004</v>
      </c>
      <c r="J34" t="s">
        <v>13226</v>
      </c>
      <c r="K34">
        <v>0</v>
      </c>
      <c r="L34">
        <v>102</v>
      </c>
      <c r="M34">
        <v>150</v>
      </c>
      <c r="N34">
        <v>117</v>
      </c>
      <c r="O34">
        <v>272</v>
      </c>
      <c r="P34">
        <v>276</v>
      </c>
      <c r="Q34">
        <v>40</v>
      </c>
      <c r="R34">
        <v>44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4</v>
      </c>
      <c r="B35" t="s">
        <v>530</v>
      </c>
      <c r="C35" t="s">
        <v>8394</v>
      </c>
      <c r="D35" t="s">
        <v>13925</v>
      </c>
      <c r="E35">
        <v>11</v>
      </c>
      <c r="F35" t="s">
        <v>13925</v>
      </c>
      <c r="G35">
        <v>100111</v>
      </c>
      <c r="H35" t="s">
        <v>8394</v>
      </c>
      <c r="I35">
        <v>100111003</v>
      </c>
      <c r="J35" t="s">
        <v>13925</v>
      </c>
      <c r="K35">
        <v>105</v>
      </c>
      <c r="L35">
        <v>123</v>
      </c>
      <c r="M35">
        <v>217</v>
      </c>
      <c r="N35">
        <v>155</v>
      </c>
      <c r="O35">
        <v>73</v>
      </c>
      <c r="P35">
        <v>18</v>
      </c>
      <c r="Q35">
        <v>68</v>
      </c>
      <c r="R35">
        <v>37</v>
      </c>
      <c r="S35">
        <v>83</v>
      </c>
      <c r="T35">
        <v>434</v>
      </c>
      <c r="U35">
        <v>272</v>
      </c>
      <c r="V35">
        <v>212</v>
      </c>
      <c r="W35">
        <v>750</v>
      </c>
      <c r="X35">
        <v>674</v>
      </c>
      <c r="Y35">
        <v>630</v>
      </c>
    </row>
    <row r="36" spans="1:25" x14ac:dyDescent="0.25">
      <c r="A36">
        <v>4</v>
      </c>
      <c r="B36" t="s">
        <v>530</v>
      </c>
      <c r="C36" t="s">
        <v>8394</v>
      </c>
      <c r="D36" t="s">
        <v>13925</v>
      </c>
      <c r="E36">
        <v>12</v>
      </c>
      <c r="F36" t="s">
        <v>24011</v>
      </c>
      <c r="G36">
        <v>100111</v>
      </c>
      <c r="H36" t="s">
        <v>8394</v>
      </c>
      <c r="I36">
        <v>100111003</v>
      </c>
      <c r="J36" t="s">
        <v>13925</v>
      </c>
      <c r="K36">
        <v>105</v>
      </c>
      <c r="L36">
        <v>123</v>
      </c>
      <c r="M36">
        <v>217</v>
      </c>
      <c r="N36">
        <v>155</v>
      </c>
      <c r="O36">
        <v>73</v>
      </c>
      <c r="P36">
        <v>18</v>
      </c>
      <c r="Q36">
        <v>68</v>
      </c>
      <c r="R36">
        <v>37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4</v>
      </c>
      <c r="B37" t="s">
        <v>530</v>
      </c>
      <c r="C37" t="s">
        <v>8394</v>
      </c>
      <c r="D37" t="s">
        <v>13925</v>
      </c>
      <c r="E37">
        <v>13</v>
      </c>
      <c r="F37" t="s">
        <v>24012</v>
      </c>
      <c r="G37">
        <v>100111</v>
      </c>
      <c r="H37" t="s">
        <v>8394</v>
      </c>
      <c r="I37">
        <v>100111003</v>
      </c>
      <c r="J37" t="s">
        <v>13925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4</v>
      </c>
      <c r="B38" t="s">
        <v>530</v>
      </c>
      <c r="C38" t="s">
        <v>8394</v>
      </c>
      <c r="D38" t="s">
        <v>8425</v>
      </c>
      <c r="E38">
        <v>16</v>
      </c>
      <c r="F38" t="s">
        <v>8425</v>
      </c>
      <c r="G38">
        <v>100111</v>
      </c>
      <c r="H38" t="s">
        <v>8394</v>
      </c>
      <c r="I38">
        <v>100111011</v>
      </c>
      <c r="J38" t="s">
        <v>8425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97</v>
      </c>
      <c r="Y38">
        <v>0</v>
      </c>
    </row>
    <row r="39" spans="1:25" x14ac:dyDescent="0.25">
      <c r="A39">
        <v>4</v>
      </c>
      <c r="B39" t="s">
        <v>530</v>
      </c>
      <c r="C39" t="s">
        <v>8394</v>
      </c>
      <c r="D39" t="s">
        <v>14628</v>
      </c>
      <c r="E39">
        <v>25</v>
      </c>
      <c r="F39" t="s">
        <v>14628</v>
      </c>
      <c r="G39">
        <v>100111</v>
      </c>
      <c r="H39" t="s">
        <v>8394</v>
      </c>
      <c r="I39">
        <v>100111002</v>
      </c>
      <c r="J39" t="s">
        <v>14628</v>
      </c>
      <c r="K39">
        <v>0</v>
      </c>
      <c r="L39">
        <v>67</v>
      </c>
      <c r="M39">
        <v>494</v>
      </c>
      <c r="N39">
        <v>409</v>
      </c>
      <c r="O39">
        <v>166</v>
      </c>
      <c r="P39">
        <v>393</v>
      </c>
      <c r="Q39">
        <v>1418</v>
      </c>
      <c r="R39">
        <v>337</v>
      </c>
      <c r="S39">
        <v>1553</v>
      </c>
      <c r="T39">
        <v>2188</v>
      </c>
      <c r="U39">
        <v>1829</v>
      </c>
      <c r="V39">
        <v>3763</v>
      </c>
      <c r="W39">
        <v>2400</v>
      </c>
      <c r="X39">
        <v>1759</v>
      </c>
      <c r="Y39">
        <v>2460</v>
      </c>
    </row>
    <row r="40" spans="1:25" x14ac:dyDescent="0.25">
      <c r="A40">
        <v>4</v>
      </c>
      <c r="B40" t="s">
        <v>530</v>
      </c>
      <c r="C40" t="s">
        <v>8394</v>
      </c>
      <c r="D40" t="s">
        <v>14628</v>
      </c>
      <c r="E40">
        <v>26</v>
      </c>
      <c r="F40" t="s">
        <v>24013</v>
      </c>
      <c r="G40">
        <v>100111</v>
      </c>
      <c r="H40" t="s">
        <v>8394</v>
      </c>
      <c r="I40">
        <v>100111002</v>
      </c>
      <c r="J40" t="s">
        <v>14628</v>
      </c>
      <c r="K40">
        <v>0</v>
      </c>
      <c r="L40">
        <v>0</v>
      </c>
      <c r="M40">
        <v>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4</v>
      </c>
      <c r="B41" t="s">
        <v>530</v>
      </c>
      <c r="C41" t="s">
        <v>8394</v>
      </c>
      <c r="D41" t="s">
        <v>14628</v>
      </c>
      <c r="E41">
        <v>27</v>
      </c>
      <c r="F41" t="s">
        <v>24014</v>
      </c>
      <c r="G41">
        <v>100111</v>
      </c>
      <c r="H41" t="s">
        <v>8394</v>
      </c>
      <c r="I41">
        <v>100111002</v>
      </c>
      <c r="J41" t="s">
        <v>14628</v>
      </c>
      <c r="K41">
        <v>0</v>
      </c>
      <c r="L41">
        <v>67</v>
      </c>
      <c r="M41">
        <v>409</v>
      </c>
      <c r="N41">
        <v>409</v>
      </c>
      <c r="O41">
        <v>166</v>
      </c>
      <c r="P41">
        <v>393</v>
      </c>
      <c r="Q41">
        <v>1418</v>
      </c>
      <c r="R41">
        <v>337</v>
      </c>
      <c r="S41">
        <v>1553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4</v>
      </c>
      <c r="B42" t="s">
        <v>530</v>
      </c>
      <c r="C42" t="s">
        <v>8394</v>
      </c>
      <c r="D42" t="s">
        <v>8430</v>
      </c>
      <c r="E42">
        <v>28</v>
      </c>
      <c r="F42" t="s">
        <v>8430</v>
      </c>
      <c r="G42">
        <v>100111</v>
      </c>
      <c r="H42" t="s">
        <v>8394</v>
      </c>
      <c r="I42">
        <v>100111012</v>
      </c>
      <c r="J42" t="s">
        <v>8430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4</v>
      </c>
      <c r="B43" t="s">
        <v>530</v>
      </c>
      <c r="C43" t="s">
        <v>8679</v>
      </c>
      <c r="D43" t="s">
        <v>8461</v>
      </c>
      <c r="E43">
        <v>1</v>
      </c>
      <c r="F43" t="s">
        <v>24015</v>
      </c>
      <c r="G43">
        <v>100112</v>
      </c>
      <c r="H43" t="s">
        <v>8435</v>
      </c>
      <c r="I43">
        <v>100112010</v>
      </c>
      <c r="J43" t="s">
        <v>8461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4</v>
      </c>
      <c r="B44" t="s">
        <v>530</v>
      </c>
      <c r="C44" t="s">
        <v>8679</v>
      </c>
      <c r="D44" t="s">
        <v>15356</v>
      </c>
      <c r="E44">
        <v>9</v>
      </c>
      <c r="F44" t="s">
        <v>15356</v>
      </c>
      <c r="G44">
        <v>100113</v>
      </c>
      <c r="H44" t="s">
        <v>8679</v>
      </c>
      <c r="I44">
        <v>100113001</v>
      </c>
      <c r="J44" t="s">
        <v>15356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4</v>
      </c>
      <c r="B45" t="s">
        <v>530</v>
      </c>
      <c r="C45" t="s">
        <v>8679</v>
      </c>
      <c r="D45" t="s">
        <v>15356</v>
      </c>
      <c r="E45">
        <v>10</v>
      </c>
      <c r="F45" t="s">
        <v>24016</v>
      </c>
      <c r="G45">
        <v>100113</v>
      </c>
      <c r="H45" t="s">
        <v>8679</v>
      </c>
      <c r="I45">
        <v>100113001</v>
      </c>
      <c r="J45" t="s">
        <v>15356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4</v>
      </c>
      <c r="B46" t="s">
        <v>530</v>
      </c>
      <c r="C46" t="s">
        <v>8679</v>
      </c>
      <c r="D46" t="s">
        <v>15356</v>
      </c>
      <c r="E46">
        <v>18</v>
      </c>
      <c r="F46" t="s">
        <v>24017</v>
      </c>
      <c r="G46">
        <v>100113</v>
      </c>
      <c r="H46" t="s">
        <v>8679</v>
      </c>
      <c r="I46">
        <v>100113001</v>
      </c>
      <c r="J46" t="s">
        <v>15356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4</v>
      </c>
      <c r="B47" t="s">
        <v>530</v>
      </c>
      <c r="C47" t="s">
        <v>8679</v>
      </c>
      <c r="D47" t="s">
        <v>14638</v>
      </c>
      <c r="E47">
        <v>14</v>
      </c>
      <c r="F47" t="s">
        <v>14638</v>
      </c>
      <c r="G47">
        <v>100113</v>
      </c>
      <c r="H47" t="s">
        <v>8679</v>
      </c>
      <c r="I47">
        <v>100113002</v>
      </c>
      <c r="J47" t="s">
        <v>14638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</row>
    <row r="48" spans="1:25" x14ac:dyDescent="0.25">
      <c r="A48">
        <v>4</v>
      </c>
      <c r="B48" t="s">
        <v>530</v>
      </c>
      <c r="C48" t="s">
        <v>8679</v>
      </c>
      <c r="D48" t="s">
        <v>24018</v>
      </c>
      <c r="E48">
        <v>17</v>
      </c>
      <c r="F48" t="s">
        <v>24018</v>
      </c>
      <c r="G48">
        <v>100113</v>
      </c>
      <c r="H48" t="s">
        <v>8679</v>
      </c>
      <c r="I48">
        <v>100113006</v>
      </c>
      <c r="J48" t="s">
        <v>8685</v>
      </c>
      <c r="K48">
        <v>0</v>
      </c>
      <c r="L48">
        <v>0</v>
      </c>
      <c r="M48">
        <v>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4</v>
      </c>
      <c r="B49" t="s">
        <v>530</v>
      </c>
      <c r="C49" t="s">
        <v>8679</v>
      </c>
      <c r="D49" t="s">
        <v>13935</v>
      </c>
      <c r="E49">
        <v>21</v>
      </c>
      <c r="F49" t="s">
        <v>13935</v>
      </c>
      <c r="G49">
        <v>100113</v>
      </c>
      <c r="H49" t="s">
        <v>8679</v>
      </c>
      <c r="I49">
        <v>100113003</v>
      </c>
      <c r="J49" t="s">
        <v>13935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4</v>
      </c>
      <c r="B50" t="s">
        <v>530</v>
      </c>
      <c r="C50" t="s">
        <v>8679</v>
      </c>
      <c r="D50" t="s">
        <v>8746</v>
      </c>
      <c r="E50">
        <v>22</v>
      </c>
      <c r="F50" t="s">
        <v>24019</v>
      </c>
      <c r="G50">
        <v>100113</v>
      </c>
      <c r="H50" t="s">
        <v>8679</v>
      </c>
      <c r="I50">
        <v>100113004</v>
      </c>
      <c r="J50" t="s">
        <v>13236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4</v>
      </c>
      <c r="B51" t="s">
        <v>530</v>
      </c>
      <c r="C51" t="s">
        <v>8679</v>
      </c>
      <c r="D51" t="s">
        <v>8680</v>
      </c>
      <c r="E51">
        <v>23</v>
      </c>
      <c r="F51" t="s">
        <v>8680</v>
      </c>
      <c r="G51">
        <v>100113</v>
      </c>
      <c r="H51" t="s">
        <v>8679</v>
      </c>
      <c r="I51">
        <v>100113005</v>
      </c>
      <c r="J51" t="s">
        <v>8680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20</v>
      </c>
    </row>
    <row r="52" spans="1:25" x14ac:dyDescent="0.25">
      <c r="A52">
        <v>4</v>
      </c>
      <c r="B52" t="s">
        <v>530</v>
      </c>
      <c r="C52" t="s">
        <v>8679</v>
      </c>
      <c r="D52" t="s">
        <v>8511</v>
      </c>
      <c r="E52">
        <v>24</v>
      </c>
      <c r="F52" t="s">
        <v>24020</v>
      </c>
      <c r="G52">
        <v>100112</v>
      </c>
      <c r="H52" t="s">
        <v>8435</v>
      </c>
      <c r="I52">
        <v>100112020</v>
      </c>
      <c r="J52" t="s">
        <v>8511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</v>
      </c>
      <c r="B53" t="s">
        <v>530</v>
      </c>
      <c r="C53" t="s">
        <v>8378</v>
      </c>
      <c r="D53" t="s">
        <v>8379</v>
      </c>
      <c r="E53">
        <v>7</v>
      </c>
      <c r="F53" t="s">
        <v>8379</v>
      </c>
      <c r="G53">
        <v>100110</v>
      </c>
      <c r="H53" t="s">
        <v>8378</v>
      </c>
      <c r="I53">
        <v>100110005</v>
      </c>
      <c r="J53" t="s">
        <v>8379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4</v>
      </c>
      <c r="B54" t="s">
        <v>530</v>
      </c>
      <c r="C54" t="s">
        <v>8378</v>
      </c>
      <c r="D54" t="s">
        <v>13920</v>
      </c>
      <c r="E54">
        <v>8</v>
      </c>
      <c r="F54" t="s">
        <v>13920</v>
      </c>
      <c r="G54">
        <v>100110</v>
      </c>
      <c r="H54" t="s">
        <v>8378</v>
      </c>
      <c r="I54">
        <v>100110003</v>
      </c>
      <c r="J54" t="s">
        <v>13920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</row>
    <row r="55" spans="1:25" x14ac:dyDescent="0.25">
      <c r="A55">
        <v>4</v>
      </c>
      <c r="B55" t="s">
        <v>530</v>
      </c>
      <c r="C55" t="s">
        <v>8378</v>
      </c>
      <c r="D55" t="s">
        <v>24021</v>
      </c>
      <c r="E55">
        <v>15</v>
      </c>
      <c r="F55" t="s">
        <v>24021</v>
      </c>
      <c r="G55">
        <v>100110</v>
      </c>
      <c r="H55" t="s">
        <v>8378</v>
      </c>
      <c r="I55">
        <v>100110007</v>
      </c>
      <c r="J55" t="s">
        <v>8389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</v>
      </c>
      <c r="Y55">
        <v>0</v>
      </c>
    </row>
    <row r="56" spans="1:25" x14ac:dyDescent="0.25">
      <c r="A56">
        <v>4</v>
      </c>
      <c r="B56" t="s">
        <v>530</v>
      </c>
      <c r="C56" t="s">
        <v>8378</v>
      </c>
      <c r="D56" t="s">
        <v>14623</v>
      </c>
      <c r="E56">
        <v>20</v>
      </c>
      <c r="F56" t="s">
        <v>14623</v>
      </c>
      <c r="G56">
        <v>100110</v>
      </c>
      <c r="H56" t="s">
        <v>8378</v>
      </c>
      <c r="I56">
        <v>100110002</v>
      </c>
      <c r="J56" t="s">
        <v>14623</v>
      </c>
      <c r="K56">
        <v>0</v>
      </c>
      <c r="L56">
        <v>0</v>
      </c>
      <c r="M56">
        <v>129</v>
      </c>
      <c r="N56">
        <v>129</v>
      </c>
      <c r="O56">
        <v>26</v>
      </c>
      <c r="P56">
        <v>0</v>
      </c>
      <c r="Q56">
        <v>50</v>
      </c>
      <c r="R56">
        <v>25</v>
      </c>
      <c r="S56">
        <v>0</v>
      </c>
      <c r="T56">
        <v>289</v>
      </c>
      <c r="U56">
        <v>289</v>
      </c>
      <c r="V56">
        <v>289</v>
      </c>
      <c r="W56">
        <v>260</v>
      </c>
      <c r="X56">
        <v>291</v>
      </c>
      <c r="Y56">
        <v>650</v>
      </c>
    </row>
    <row r="57" spans="1:25" x14ac:dyDescent="0.25">
      <c r="A57">
        <v>4</v>
      </c>
      <c r="B57" t="s">
        <v>530</v>
      </c>
      <c r="C57" t="s">
        <v>8715</v>
      </c>
      <c r="D57" t="s">
        <v>15361</v>
      </c>
      <c r="E57">
        <v>19</v>
      </c>
      <c r="F57" t="s">
        <v>15361</v>
      </c>
      <c r="G57">
        <v>100114</v>
      </c>
      <c r="H57" t="s">
        <v>8715</v>
      </c>
      <c r="I57">
        <v>100114001</v>
      </c>
      <c r="J57" t="s">
        <v>15361</v>
      </c>
      <c r="K57">
        <v>1633</v>
      </c>
      <c r="L57">
        <v>1934</v>
      </c>
      <c r="M57">
        <v>2137</v>
      </c>
      <c r="N57">
        <v>2193</v>
      </c>
      <c r="O57">
        <v>2244</v>
      </c>
      <c r="P57">
        <v>1875</v>
      </c>
      <c r="Q57">
        <v>2197</v>
      </c>
      <c r="R57">
        <v>2546</v>
      </c>
      <c r="S57">
        <v>1865</v>
      </c>
      <c r="T57">
        <v>3208</v>
      </c>
      <c r="U57">
        <v>3421</v>
      </c>
      <c r="V57">
        <v>2996</v>
      </c>
      <c r="W57">
        <v>3520</v>
      </c>
      <c r="X57">
        <v>3239</v>
      </c>
      <c r="Y57">
        <v>5590</v>
      </c>
    </row>
    <row r="58" spans="1:25" x14ac:dyDescent="0.25">
      <c r="A58">
        <v>5</v>
      </c>
      <c r="B58" t="s">
        <v>548</v>
      </c>
      <c r="C58" t="s">
        <v>8394</v>
      </c>
      <c r="D58" t="s">
        <v>15346</v>
      </c>
      <c r="E58">
        <v>2</v>
      </c>
      <c r="F58" t="s">
        <v>15346</v>
      </c>
      <c r="G58">
        <v>100111</v>
      </c>
      <c r="H58" t="s">
        <v>8394</v>
      </c>
      <c r="I58">
        <v>100111001</v>
      </c>
      <c r="J58" t="s">
        <v>15346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5</v>
      </c>
      <c r="B59" t="s">
        <v>548</v>
      </c>
      <c r="C59" t="s">
        <v>8394</v>
      </c>
      <c r="D59" t="s">
        <v>8395</v>
      </c>
      <c r="E59">
        <v>3</v>
      </c>
      <c r="F59" t="s">
        <v>8395</v>
      </c>
      <c r="G59">
        <v>100111</v>
      </c>
      <c r="H59" t="s">
        <v>8394</v>
      </c>
      <c r="I59">
        <v>100111005</v>
      </c>
      <c r="J59" t="s">
        <v>8395</v>
      </c>
      <c r="K59">
        <v>0</v>
      </c>
      <c r="L59">
        <v>525</v>
      </c>
      <c r="M59">
        <v>0</v>
      </c>
      <c r="N59">
        <v>63</v>
      </c>
      <c r="O59">
        <v>53</v>
      </c>
      <c r="P59">
        <v>0</v>
      </c>
      <c r="Q59">
        <v>47</v>
      </c>
      <c r="R59">
        <v>333</v>
      </c>
      <c r="S59">
        <v>34</v>
      </c>
      <c r="T59">
        <v>0</v>
      </c>
      <c r="U59">
        <v>155</v>
      </c>
      <c r="V59">
        <v>325</v>
      </c>
      <c r="W59">
        <v>600</v>
      </c>
      <c r="X59">
        <v>484</v>
      </c>
      <c r="Y59">
        <v>80</v>
      </c>
    </row>
    <row r="60" spans="1:25" x14ac:dyDescent="0.25">
      <c r="A60">
        <v>5</v>
      </c>
      <c r="B60" t="s">
        <v>548</v>
      </c>
      <c r="C60" t="s">
        <v>8394</v>
      </c>
      <c r="D60" t="s">
        <v>13226</v>
      </c>
      <c r="E60">
        <v>4</v>
      </c>
      <c r="F60" t="s">
        <v>13226</v>
      </c>
      <c r="G60">
        <v>100111</v>
      </c>
      <c r="H60" t="s">
        <v>8394</v>
      </c>
      <c r="I60">
        <v>100111004</v>
      </c>
      <c r="J60" t="s">
        <v>13226</v>
      </c>
      <c r="K60">
        <v>0</v>
      </c>
      <c r="L60">
        <v>0</v>
      </c>
      <c r="M60">
        <v>501</v>
      </c>
      <c r="N60">
        <v>0</v>
      </c>
      <c r="O60">
        <v>714</v>
      </c>
      <c r="P60">
        <v>0</v>
      </c>
      <c r="Q60">
        <v>6</v>
      </c>
      <c r="R60">
        <v>0</v>
      </c>
      <c r="S60">
        <v>0</v>
      </c>
      <c r="T60">
        <v>0</v>
      </c>
      <c r="U60">
        <v>0</v>
      </c>
      <c r="V60">
        <v>744</v>
      </c>
      <c r="W60">
        <v>200</v>
      </c>
      <c r="X60">
        <v>193</v>
      </c>
      <c r="Y60">
        <v>310</v>
      </c>
    </row>
    <row r="61" spans="1:25" x14ac:dyDescent="0.25">
      <c r="A61">
        <v>5</v>
      </c>
      <c r="B61" t="s">
        <v>548</v>
      </c>
      <c r="C61" t="s">
        <v>8394</v>
      </c>
      <c r="D61" t="s">
        <v>13226</v>
      </c>
      <c r="E61">
        <v>5</v>
      </c>
      <c r="F61" t="s">
        <v>24009</v>
      </c>
      <c r="G61">
        <v>100111</v>
      </c>
      <c r="H61" t="s">
        <v>8394</v>
      </c>
      <c r="I61">
        <v>100111004</v>
      </c>
      <c r="J61" t="s">
        <v>13226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5</v>
      </c>
      <c r="B62" t="s">
        <v>548</v>
      </c>
      <c r="C62" t="s">
        <v>8394</v>
      </c>
      <c r="D62" t="s">
        <v>13226</v>
      </c>
      <c r="E62">
        <v>6</v>
      </c>
      <c r="F62" t="s">
        <v>24010</v>
      </c>
      <c r="G62">
        <v>100111</v>
      </c>
      <c r="H62" t="s">
        <v>8394</v>
      </c>
      <c r="I62">
        <v>100111004</v>
      </c>
      <c r="J62" t="s">
        <v>13226</v>
      </c>
      <c r="K62">
        <v>0</v>
      </c>
      <c r="L62">
        <v>0</v>
      </c>
      <c r="M62">
        <v>501</v>
      </c>
      <c r="N62">
        <v>0</v>
      </c>
      <c r="O62">
        <v>714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5</v>
      </c>
      <c r="B63" t="s">
        <v>548</v>
      </c>
      <c r="C63" t="s">
        <v>8394</v>
      </c>
      <c r="D63" t="s">
        <v>13925</v>
      </c>
      <c r="E63">
        <v>11</v>
      </c>
      <c r="F63" t="s">
        <v>13925</v>
      </c>
      <c r="G63">
        <v>100111</v>
      </c>
      <c r="H63" t="s">
        <v>8394</v>
      </c>
      <c r="I63">
        <v>100111003</v>
      </c>
      <c r="J63" t="s">
        <v>13925</v>
      </c>
      <c r="K63">
        <v>643</v>
      </c>
      <c r="L63">
        <v>622</v>
      </c>
      <c r="M63">
        <v>931</v>
      </c>
      <c r="N63">
        <v>652</v>
      </c>
      <c r="O63">
        <v>562</v>
      </c>
      <c r="P63">
        <v>677</v>
      </c>
      <c r="Q63">
        <v>950</v>
      </c>
      <c r="R63">
        <v>1504</v>
      </c>
      <c r="S63">
        <v>980</v>
      </c>
      <c r="T63">
        <v>1566</v>
      </c>
      <c r="U63">
        <v>805</v>
      </c>
      <c r="V63">
        <v>1315</v>
      </c>
      <c r="W63">
        <v>1700</v>
      </c>
      <c r="X63">
        <v>1162</v>
      </c>
      <c r="Y63">
        <v>1870</v>
      </c>
    </row>
    <row r="64" spans="1:25" x14ac:dyDescent="0.25">
      <c r="A64">
        <v>5</v>
      </c>
      <c r="B64" t="s">
        <v>548</v>
      </c>
      <c r="C64" t="s">
        <v>8394</v>
      </c>
      <c r="D64" t="s">
        <v>13925</v>
      </c>
      <c r="E64">
        <v>12</v>
      </c>
      <c r="F64" t="s">
        <v>24011</v>
      </c>
      <c r="G64">
        <v>100111</v>
      </c>
      <c r="H64" t="s">
        <v>8394</v>
      </c>
      <c r="I64">
        <v>100111003</v>
      </c>
      <c r="J64" t="s">
        <v>13925</v>
      </c>
      <c r="K64">
        <v>643</v>
      </c>
      <c r="L64">
        <v>622</v>
      </c>
      <c r="M64">
        <v>931</v>
      </c>
      <c r="N64">
        <v>652</v>
      </c>
      <c r="O64">
        <v>562</v>
      </c>
      <c r="P64">
        <v>616</v>
      </c>
      <c r="Q64">
        <v>888</v>
      </c>
      <c r="R64">
        <v>1064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5</v>
      </c>
      <c r="B65" t="s">
        <v>548</v>
      </c>
      <c r="C65" t="s">
        <v>8394</v>
      </c>
      <c r="D65" t="s">
        <v>13925</v>
      </c>
      <c r="E65">
        <v>13</v>
      </c>
      <c r="F65" t="s">
        <v>24012</v>
      </c>
      <c r="G65">
        <v>100111</v>
      </c>
      <c r="H65" t="s">
        <v>8394</v>
      </c>
      <c r="I65">
        <v>100111003</v>
      </c>
      <c r="J65" t="s">
        <v>13925</v>
      </c>
      <c r="K65">
        <v>0</v>
      </c>
      <c r="L65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440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5</v>
      </c>
      <c r="B66" t="s">
        <v>548</v>
      </c>
      <c r="C66" t="s">
        <v>8394</v>
      </c>
      <c r="D66" t="s">
        <v>8425</v>
      </c>
      <c r="E66">
        <v>16</v>
      </c>
      <c r="F66" t="s">
        <v>8425</v>
      </c>
      <c r="G66">
        <v>100111</v>
      </c>
      <c r="H66" t="s">
        <v>8394</v>
      </c>
      <c r="I66">
        <v>100111011</v>
      </c>
      <c r="J66" t="s">
        <v>8425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</row>
    <row r="67" spans="1:25" x14ac:dyDescent="0.25">
      <c r="A67">
        <v>5</v>
      </c>
      <c r="B67" t="s">
        <v>548</v>
      </c>
      <c r="C67" t="s">
        <v>8394</v>
      </c>
      <c r="D67" t="s">
        <v>14628</v>
      </c>
      <c r="E67">
        <v>25</v>
      </c>
      <c r="F67" t="s">
        <v>14628</v>
      </c>
      <c r="G67">
        <v>100111</v>
      </c>
      <c r="H67" t="s">
        <v>8394</v>
      </c>
      <c r="I67">
        <v>100111002</v>
      </c>
      <c r="J67" t="s">
        <v>14628</v>
      </c>
      <c r="K67">
        <v>1682</v>
      </c>
      <c r="L67">
        <v>635</v>
      </c>
      <c r="M67">
        <v>2043</v>
      </c>
      <c r="N67">
        <v>1097</v>
      </c>
      <c r="O67">
        <v>1718</v>
      </c>
      <c r="P67">
        <v>1492</v>
      </c>
      <c r="Q67">
        <v>1451</v>
      </c>
      <c r="R67">
        <v>3903</v>
      </c>
      <c r="S67">
        <v>914</v>
      </c>
      <c r="T67">
        <v>1914</v>
      </c>
      <c r="U67">
        <v>1531</v>
      </c>
      <c r="V67">
        <v>1822</v>
      </c>
      <c r="W67">
        <v>3400</v>
      </c>
      <c r="X67">
        <v>2384</v>
      </c>
      <c r="Y67">
        <v>5600</v>
      </c>
    </row>
    <row r="68" spans="1:25" x14ac:dyDescent="0.25">
      <c r="A68">
        <v>5</v>
      </c>
      <c r="B68" t="s">
        <v>548</v>
      </c>
      <c r="C68" t="s">
        <v>8394</v>
      </c>
      <c r="D68" t="s">
        <v>14628</v>
      </c>
      <c r="E68">
        <v>26</v>
      </c>
      <c r="F68" t="s">
        <v>24013</v>
      </c>
      <c r="G68">
        <v>100111</v>
      </c>
      <c r="H68" t="s">
        <v>8394</v>
      </c>
      <c r="I68">
        <v>100111002</v>
      </c>
      <c r="J68" t="s">
        <v>14628</v>
      </c>
      <c r="K68">
        <v>93</v>
      </c>
      <c r="L68">
        <v>163</v>
      </c>
      <c r="M68">
        <v>0</v>
      </c>
      <c r="N68">
        <v>173</v>
      </c>
      <c r="O68">
        <v>140</v>
      </c>
      <c r="P68">
        <v>154</v>
      </c>
      <c r="Q68">
        <v>134</v>
      </c>
      <c r="R68">
        <v>134</v>
      </c>
      <c r="S68">
        <v>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5</v>
      </c>
      <c r="B69" t="s">
        <v>548</v>
      </c>
      <c r="C69" t="s">
        <v>8394</v>
      </c>
      <c r="D69" t="s">
        <v>14628</v>
      </c>
      <c r="E69">
        <v>27</v>
      </c>
      <c r="F69" t="s">
        <v>24014</v>
      </c>
      <c r="G69">
        <v>100111</v>
      </c>
      <c r="H69" t="s">
        <v>8394</v>
      </c>
      <c r="I69">
        <v>100111002</v>
      </c>
      <c r="J69" t="s">
        <v>14628</v>
      </c>
      <c r="K69">
        <v>1589</v>
      </c>
      <c r="L69">
        <v>472</v>
      </c>
      <c r="M69">
        <v>2043</v>
      </c>
      <c r="N69">
        <v>924</v>
      </c>
      <c r="O69">
        <v>1578</v>
      </c>
      <c r="P69">
        <v>1338</v>
      </c>
      <c r="Q69">
        <v>1317</v>
      </c>
      <c r="R69">
        <v>3769</v>
      </c>
      <c r="S69">
        <v>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5</v>
      </c>
      <c r="B70" t="s">
        <v>548</v>
      </c>
      <c r="C70" t="s">
        <v>8394</v>
      </c>
      <c r="D70" t="s">
        <v>8430</v>
      </c>
      <c r="E70">
        <v>28</v>
      </c>
      <c r="F70" t="s">
        <v>8430</v>
      </c>
      <c r="G70">
        <v>100111</v>
      </c>
      <c r="H70" t="s">
        <v>8394</v>
      </c>
      <c r="I70">
        <v>100111012</v>
      </c>
      <c r="J70" t="s">
        <v>8430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5</v>
      </c>
      <c r="B71" t="s">
        <v>548</v>
      </c>
      <c r="C71" t="s">
        <v>8679</v>
      </c>
      <c r="D71" t="s">
        <v>8461</v>
      </c>
      <c r="E71">
        <v>1</v>
      </c>
      <c r="F71" t="s">
        <v>24015</v>
      </c>
      <c r="G71">
        <v>100112</v>
      </c>
      <c r="H71" t="s">
        <v>8435</v>
      </c>
      <c r="I71">
        <v>100112010</v>
      </c>
      <c r="J71" t="s">
        <v>8461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5</v>
      </c>
      <c r="B72" t="s">
        <v>548</v>
      </c>
      <c r="C72" t="s">
        <v>8679</v>
      </c>
      <c r="D72" t="s">
        <v>15356</v>
      </c>
      <c r="E72">
        <v>9</v>
      </c>
      <c r="F72" t="s">
        <v>15356</v>
      </c>
      <c r="G72">
        <v>100113</v>
      </c>
      <c r="H72" t="s">
        <v>8679</v>
      </c>
      <c r="I72">
        <v>100113001</v>
      </c>
      <c r="J72" t="s">
        <v>15356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5</v>
      </c>
      <c r="B73" t="s">
        <v>548</v>
      </c>
      <c r="C73" t="s">
        <v>8679</v>
      </c>
      <c r="D73" t="s">
        <v>15356</v>
      </c>
      <c r="E73">
        <v>10</v>
      </c>
      <c r="F73" t="s">
        <v>24016</v>
      </c>
      <c r="G73">
        <v>100113</v>
      </c>
      <c r="H73" t="s">
        <v>8679</v>
      </c>
      <c r="I73">
        <v>100113001</v>
      </c>
      <c r="J73" t="s">
        <v>15356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5</v>
      </c>
      <c r="B74" t="s">
        <v>548</v>
      </c>
      <c r="C74" t="s">
        <v>8679</v>
      </c>
      <c r="D74" t="s">
        <v>15356</v>
      </c>
      <c r="E74">
        <v>18</v>
      </c>
      <c r="F74" t="s">
        <v>24017</v>
      </c>
      <c r="G74">
        <v>100113</v>
      </c>
      <c r="H74" t="s">
        <v>8679</v>
      </c>
      <c r="I74">
        <v>100113001</v>
      </c>
      <c r="J74" t="s">
        <v>15356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5</v>
      </c>
      <c r="B75" t="s">
        <v>548</v>
      </c>
      <c r="C75" t="s">
        <v>8679</v>
      </c>
      <c r="D75" t="s">
        <v>14638</v>
      </c>
      <c r="E75">
        <v>14</v>
      </c>
      <c r="F75" t="s">
        <v>14638</v>
      </c>
      <c r="G75">
        <v>100113</v>
      </c>
      <c r="H75" t="s">
        <v>8679</v>
      </c>
      <c r="I75">
        <v>100113002</v>
      </c>
      <c r="J75" t="s">
        <v>14638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42</v>
      </c>
      <c r="R75">
        <v>0</v>
      </c>
      <c r="S75">
        <v>37</v>
      </c>
      <c r="T75">
        <v>0</v>
      </c>
      <c r="U75">
        <v>0</v>
      </c>
      <c r="V75">
        <v>0</v>
      </c>
      <c r="W75">
        <v>0</v>
      </c>
      <c r="X75">
        <v>6</v>
      </c>
      <c r="Y75">
        <v>0</v>
      </c>
    </row>
    <row r="76" spans="1:25" x14ac:dyDescent="0.25">
      <c r="A76">
        <v>5</v>
      </c>
      <c r="B76" t="s">
        <v>548</v>
      </c>
      <c r="C76" t="s">
        <v>8679</v>
      </c>
      <c r="D76" t="s">
        <v>24018</v>
      </c>
      <c r="E76">
        <v>17</v>
      </c>
      <c r="F76" t="s">
        <v>24018</v>
      </c>
      <c r="G76">
        <v>100113</v>
      </c>
      <c r="H76" t="s">
        <v>8679</v>
      </c>
      <c r="I76">
        <v>100113006</v>
      </c>
      <c r="J76" t="s">
        <v>8685</v>
      </c>
      <c r="K76">
        <v>0</v>
      </c>
      <c r="L76">
        <v>17</v>
      </c>
      <c r="M76">
        <v>34</v>
      </c>
      <c r="N76">
        <v>72</v>
      </c>
      <c r="O76">
        <v>20</v>
      </c>
      <c r="P76">
        <v>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5</v>
      </c>
      <c r="B77" t="s">
        <v>548</v>
      </c>
      <c r="C77" t="s">
        <v>8679</v>
      </c>
      <c r="D77" t="s">
        <v>13935</v>
      </c>
      <c r="E77">
        <v>21</v>
      </c>
      <c r="F77" t="s">
        <v>13935</v>
      </c>
      <c r="G77">
        <v>100113</v>
      </c>
      <c r="H77" t="s">
        <v>8679</v>
      </c>
      <c r="I77">
        <v>100113003</v>
      </c>
      <c r="J77" t="s">
        <v>13935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</v>
      </c>
      <c r="S77">
        <v>0</v>
      </c>
      <c r="T77">
        <v>0</v>
      </c>
      <c r="U77">
        <v>0</v>
      </c>
      <c r="V77">
        <v>0</v>
      </c>
      <c r="W77">
        <v>280</v>
      </c>
      <c r="X77">
        <v>276</v>
      </c>
      <c r="Y77">
        <v>0</v>
      </c>
    </row>
    <row r="78" spans="1:25" x14ac:dyDescent="0.25">
      <c r="A78">
        <v>5</v>
      </c>
      <c r="B78" t="s">
        <v>548</v>
      </c>
      <c r="C78" t="s">
        <v>8679</v>
      </c>
      <c r="D78" t="s">
        <v>8746</v>
      </c>
      <c r="E78">
        <v>22</v>
      </c>
      <c r="F78" t="s">
        <v>24019</v>
      </c>
      <c r="G78">
        <v>100113</v>
      </c>
      <c r="H78" t="s">
        <v>8679</v>
      </c>
      <c r="I78">
        <v>100113004</v>
      </c>
      <c r="J78" t="s">
        <v>13236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</v>
      </c>
      <c r="Y78">
        <v>0</v>
      </c>
    </row>
    <row r="79" spans="1:25" x14ac:dyDescent="0.25">
      <c r="A79">
        <v>5</v>
      </c>
      <c r="B79" t="s">
        <v>548</v>
      </c>
      <c r="C79" t="s">
        <v>8679</v>
      </c>
      <c r="D79" t="s">
        <v>8680</v>
      </c>
      <c r="E79">
        <v>23</v>
      </c>
      <c r="F79" t="s">
        <v>8680</v>
      </c>
      <c r="G79">
        <v>100113</v>
      </c>
      <c r="H79" t="s">
        <v>8679</v>
      </c>
      <c r="I79">
        <v>100113005</v>
      </c>
      <c r="J79" t="s">
        <v>8680</v>
      </c>
      <c r="K79">
        <v>0</v>
      </c>
      <c r="L79">
        <v>0</v>
      </c>
      <c r="M79">
        <v>0</v>
      </c>
      <c r="N79">
        <v>0</v>
      </c>
      <c r="O79">
        <v>0</v>
      </c>
      <c r="P79">
        <v>62</v>
      </c>
      <c r="Q79">
        <v>42</v>
      </c>
      <c r="R79">
        <v>55</v>
      </c>
      <c r="S79">
        <v>50</v>
      </c>
      <c r="T79">
        <v>121</v>
      </c>
      <c r="U79">
        <v>94</v>
      </c>
      <c r="V79">
        <v>58</v>
      </c>
      <c r="W79">
        <v>70</v>
      </c>
      <c r="X79">
        <v>117</v>
      </c>
      <c r="Y79">
        <v>280</v>
      </c>
    </row>
    <row r="80" spans="1:25" x14ac:dyDescent="0.25">
      <c r="A80">
        <v>5</v>
      </c>
      <c r="B80" t="s">
        <v>548</v>
      </c>
      <c r="C80" t="s">
        <v>8679</v>
      </c>
      <c r="D80" t="s">
        <v>8511</v>
      </c>
      <c r="E80">
        <v>24</v>
      </c>
      <c r="F80" t="s">
        <v>24020</v>
      </c>
      <c r="G80">
        <v>100112</v>
      </c>
      <c r="H80" t="s">
        <v>8435</v>
      </c>
      <c r="I80">
        <v>100112020</v>
      </c>
      <c r="J80" t="s">
        <v>8511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40</v>
      </c>
      <c r="S80">
        <v>0</v>
      </c>
      <c r="T80">
        <v>0</v>
      </c>
      <c r="U80">
        <v>3</v>
      </c>
      <c r="V80">
        <v>0</v>
      </c>
      <c r="W80">
        <v>25</v>
      </c>
      <c r="X80">
        <v>100</v>
      </c>
      <c r="Y80">
        <v>0</v>
      </c>
    </row>
    <row r="81" spans="1:25" x14ac:dyDescent="0.25">
      <c r="A81">
        <v>5</v>
      </c>
      <c r="B81" t="s">
        <v>548</v>
      </c>
      <c r="C81" t="s">
        <v>8378</v>
      </c>
      <c r="D81" t="s">
        <v>8379</v>
      </c>
      <c r="E81">
        <v>7</v>
      </c>
      <c r="F81" t="s">
        <v>8379</v>
      </c>
      <c r="G81">
        <v>100110</v>
      </c>
      <c r="H81" t="s">
        <v>8378</v>
      </c>
      <c r="I81">
        <v>100110005</v>
      </c>
      <c r="J81" t="s">
        <v>8379</v>
      </c>
      <c r="K81">
        <v>0</v>
      </c>
      <c r="L81">
        <v>0</v>
      </c>
      <c r="M81">
        <v>0</v>
      </c>
      <c r="N81">
        <v>0</v>
      </c>
      <c r="O81">
        <v>12</v>
      </c>
      <c r="P81">
        <v>0</v>
      </c>
      <c r="Q81">
        <v>42</v>
      </c>
      <c r="R81">
        <v>171</v>
      </c>
      <c r="S81">
        <v>143</v>
      </c>
      <c r="T81">
        <v>166</v>
      </c>
      <c r="U81">
        <v>293</v>
      </c>
      <c r="V81">
        <v>218</v>
      </c>
      <c r="W81">
        <v>300</v>
      </c>
      <c r="X81">
        <v>300</v>
      </c>
      <c r="Y81">
        <v>110</v>
      </c>
    </row>
    <row r="82" spans="1:25" x14ac:dyDescent="0.25">
      <c r="A82">
        <v>5</v>
      </c>
      <c r="B82" t="s">
        <v>548</v>
      </c>
      <c r="C82" t="s">
        <v>8378</v>
      </c>
      <c r="D82" t="s">
        <v>13920</v>
      </c>
      <c r="E82">
        <v>8</v>
      </c>
      <c r="F82" t="s">
        <v>13920</v>
      </c>
      <c r="G82">
        <v>100110</v>
      </c>
      <c r="H82" t="s">
        <v>8378</v>
      </c>
      <c r="I82">
        <v>100110003</v>
      </c>
      <c r="J82" t="s">
        <v>13920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7</v>
      </c>
      <c r="S82">
        <v>0</v>
      </c>
      <c r="T82">
        <v>0</v>
      </c>
      <c r="U82">
        <v>0</v>
      </c>
      <c r="V82">
        <v>0</v>
      </c>
      <c r="W82">
        <v>10</v>
      </c>
      <c r="X82">
        <v>8</v>
      </c>
      <c r="Y82">
        <v>10</v>
      </c>
    </row>
    <row r="83" spans="1:25" x14ac:dyDescent="0.25">
      <c r="A83">
        <v>5</v>
      </c>
      <c r="B83" t="s">
        <v>548</v>
      </c>
      <c r="C83" t="s">
        <v>8378</v>
      </c>
      <c r="D83" t="s">
        <v>24021</v>
      </c>
      <c r="E83">
        <v>15</v>
      </c>
      <c r="F83" t="s">
        <v>24021</v>
      </c>
      <c r="G83">
        <v>100110</v>
      </c>
      <c r="H83" t="s">
        <v>8378</v>
      </c>
      <c r="I83">
        <v>100110007</v>
      </c>
      <c r="J83" t="s">
        <v>8389</v>
      </c>
      <c r="K83">
        <v>0</v>
      </c>
      <c r="L83">
        <v>0</v>
      </c>
      <c r="M83">
        <v>0</v>
      </c>
      <c r="N83">
        <v>34</v>
      </c>
      <c r="O83">
        <v>38</v>
      </c>
      <c r="P83">
        <v>42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69</v>
      </c>
      <c r="Y83">
        <v>0</v>
      </c>
    </row>
    <row r="84" spans="1:25" x14ac:dyDescent="0.25">
      <c r="A84">
        <v>5</v>
      </c>
      <c r="B84" t="s">
        <v>548</v>
      </c>
      <c r="C84" t="s">
        <v>8378</v>
      </c>
      <c r="D84" t="s">
        <v>14623</v>
      </c>
      <c r="E84">
        <v>20</v>
      </c>
      <c r="F84" t="s">
        <v>14623</v>
      </c>
      <c r="G84">
        <v>100110</v>
      </c>
      <c r="H84" t="s">
        <v>8378</v>
      </c>
      <c r="I84">
        <v>100110002</v>
      </c>
      <c r="J84" t="s">
        <v>14623</v>
      </c>
      <c r="K84">
        <v>128</v>
      </c>
      <c r="L84">
        <v>37</v>
      </c>
      <c r="M84">
        <v>20</v>
      </c>
      <c r="N84">
        <v>20</v>
      </c>
      <c r="O84">
        <v>48</v>
      </c>
      <c r="P84">
        <v>58</v>
      </c>
      <c r="Q84">
        <v>78</v>
      </c>
      <c r="R84">
        <v>37</v>
      </c>
      <c r="S84">
        <v>194</v>
      </c>
      <c r="T84">
        <v>49</v>
      </c>
      <c r="U84">
        <v>49</v>
      </c>
      <c r="V84">
        <v>561</v>
      </c>
      <c r="W84">
        <v>270</v>
      </c>
      <c r="X84">
        <v>267</v>
      </c>
      <c r="Y84">
        <v>790</v>
      </c>
    </row>
    <row r="85" spans="1:25" x14ac:dyDescent="0.25">
      <c r="A85">
        <v>5</v>
      </c>
      <c r="B85" t="s">
        <v>548</v>
      </c>
      <c r="C85" t="s">
        <v>8715</v>
      </c>
      <c r="D85" t="s">
        <v>15361</v>
      </c>
      <c r="E85">
        <v>19</v>
      </c>
      <c r="F85" t="s">
        <v>15361</v>
      </c>
      <c r="G85">
        <v>100114</v>
      </c>
      <c r="H85" t="s">
        <v>8715</v>
      </c>
      <c r="I85">
        <v>100114001</v>
      </c>
      <c r="J85" t="s">
        <v>15361</v>
      </c>
      <c r="K85">
        <v>513</v>
      </c>
      <c r="L85">
        <v>854</v>
      </c>
      <c r="M85">
        <v>625</v>
      </c>
      <c r="N85">
        <v>1721</v>
      </c>
      <c r="O85">
        <v>776</v>
      </c>
      <c r="P85">
        <v>1451</v>
      </c>
      <c r="Q85">
        <v>1480</v>
      </c>
      <c r="R85">
        <v>1103</v>
      </c>
      <c r="S85">
        <v>1421</v>
      </c>
      <c r="T85">
        <v>1493</v>
      </c>
      <c r="U85">
        <v>447</v>
      </c>
      <c r="V85">
        <v>606</v>
      </c>
      <c r="W85">
        <v>2040</v>
      </c>
      <c r="X85">
        <v>2195</v>
      </c>
      <c r="Y85">
        <v>1870</v>
      </c>
    </row>
    <row r="86" spans="1:25" x14ac:dyDescent="0.25">
      <c r="A86">
        <v>6</v>
      </c>
      <c r="B86" t="s">
        <v>24022</v>
      </c>
      <c r="C86" t="s">
        <v>8394</v>
      </c>
      <c r="D86" t="s">
        <v>15346</v>
      </c>
      <c r="E86">
        <v>2</v>
      </c>
      <c r="F86" t="s">
        <v>15346</v>
      </c>
      <c r="G86">
        <v>100111</v>
      </c>
      <c r="H86" t="s">
        <v>8394</v>
      </c>
      <c r="I86">
        <v>100111001</v>
      </c>
      <c r="J86" t="s">
        <v>15346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127</v>
      </c>
      <c r="T86">
        <v>61</v>
      </c>
      <c r="U86">
        <v>312</v>
      </c>
      <c r="V86">
        <v>231</v>
      </c>
      <c r="W86">
        <v>330</v>
      </c>
      <c r="X86">
        <v>272</v>
      </c>
      <c r="Y86">
        <v>1640</v>
      </c>
    </row>
    <row r="87" spans="1:25" x14ac:dyDescent="0.25">
      <c r="A87">
        <v>6</v>
      </c>
      <c r="B87" t="s">
        <v>24022</v>
      </c>
      <c r="C87" t="s">
        <v>8394</v>
      </c>
      <c r="D87" t="s">
        <v>8395</v>
      </c>
      <c r="E87">
        <v>3</v>
      </c>
      <c r="F87" t="s">
        <v>8395</v>
      </c>
      <c r="G87">
        <v>100111</v>
      </c>
      <c r="H87" t="s">
        <v>8394</v>
      </c>
      <c r="I87">
        <v>100111005</v>
      </c>
      <c r="J87" t="s">
        <v>8395</v>
      </c>
      <c r="K87">
        <v>546</v>
      </c>
      <c r="L87">
        <v>999</v>
      </c>
      <c r="M87">
        <v>307</v>
      </c>
      <c r="N87">
        <v>881</v>
      </c>
      <c r="O87">
        <v>886</v>
      </c>
      <c r="P87">
        <v>537</v>
      </c>
      <c r="Q87">
        <v>1825</v>
      </c>
      <c r="R87">
        <v>662</v>
      </c>
      <c r="S87">
        <v>361</v>
      </c>
      <c r="T87">
        <v>1373</v>
      </c>
      <c r="U87">
        <v>766</v>
      </c>
      <c r="V87">
        <v>585</v>
      </c>
      <c r="W87">
        <v>1050</v>
      </c>
      <c r="X87">
        <v>999</v>
      </c>
      <c r="Y87">
        <v>100</v>
      </c>
    </row>
    <row r="88" spans="1:25" x14ac:dyDescent="0.25">
      <c r="A88">
        <v>6</v>
      </c>
      <c r="B88" t="s">
        <v>24022</v>
      </c>
      <c r="C88" t="s">
        <v>8394</v>
      </c>
      <c r="D88" t="s">
        <v>13226</v>
      </c>
      <c r="E88">
        <v>4</v>
      </c>
      <c r="F88" t="s">
        <v>13226</v>
      </c>
      <c r="G88">
        <v>100111</v>
      </c>
      <c r="H88" t="s">
        <v>8394</v>
      </c>
      <c r="I88">
        <v>100111004</v>
      </c>
      <c r="J88" t="s">
        <v>13226</v>
      </c>
      <c r="K88">
        <v>926</v>
      </c>
      <c r="L88">
        <v>0</v>
      </c>
      <c r="M88">
        <v>121</v>
      </c>
      <c r="N88">
        <v>0</v>
      </c>
      <c r="O88">
        <v>703</v>
      </c>
      <c r="P88">
        <v>32</v>
      </c>
      <c r="Q88">
        <v>30</v>
      </c>
      <c r="R88">
        <v>524</v>
      </c>
      <c r="S88">
        <v>48</v>
      </c>
      <c r="T88">
        <v>0</v>
      </c>
      <c r="U88">
        <v>118</v>
      </c>
      <c r="V88">
        <v>36</v>
      </c>
      <c r="W88">
        <v>320</v>
      </c>
      <c r="X88">
        <v>299</v>
      </c>
      <c r="Y88">
        <v>20</v>
      </c>
    </row>
    <row r="89" spans="1:25" x14ac:dyDescent="0.25">
      <c r="A89">
        <v>6</v>
      </c>
      <c r="B89" t="s">
        <v>24022</v>
      </c>
      <c r="C89" t="s">
        <v>8394</v>
      </c>
      <c r="D89" t="s">
        <v>13226</v>
      </c>
      <c r="E89">
        <v>5</v>
      </c>
      <c r="F89" t="s">
        <v>24009</v>
      </c>
      <c r="G89">
        <v>100111</v>
      </c>
      <c r="H89" t="s">
        <v>8394</v>
      </c>
      <c r="I89">
        <v>100111004</v>
      </c>
      <c r="J89" t="s">
        <v>13226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6</v>
      </c>
      <c r="B90" t="s">
        <v>24022</v>
      </c>
      <c r="C90" t="s">
        <v>8394</v>
      </c>
      <c r="D90" t="s">
        <v>13226</v>
      </c>
      <c r="E90">
        <v>6</v>
      </c>
      <c r="F90" t="s">
        <v>24010</v>
      </c>
      <c r="G90">
        <v>100111</v>
      </c>
      <c r="H90" t="s">
        <v>8394</v>
      </c>
      <c r="I90">
        <v>100111004</v>
      </c>
      <c r="J90" t="s">
        <v>13226</v>
      </c>
      <c r="K90">
        <v>926</v>
      </c>
      <c r="L90">
        <v>0</v>
      </c>
      <c r="M90">
        <v>121</v>
      </c>
      <c r="N90">
        <v>0</v>
      </c>
      <c r="O90">
        <v>703</v>
      </c>
      <c r="P90">
        <v>32</v>
      </c>
      <c r="Q90">
        <v>30</v>
      </c>
      <c r="R90">
        <v>524</v>
      </c>
      <c r="S90">
        <v>48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6</v>
      </c>
      <c r="B91" t="s">
        <v>24022</v>
      </c>
      <c r="C91" t="s">
        <v>8394</v>
      </c>
      <c r="D91" t="s">
        <v>13925</v>
      </c>
      <c r="E91">
        <v>11</v>
      </c>
      <c r="F91" t="s">
        <v>13925</v>
      </c>
      <c r="G91">
        <v>100111</v>
      </c>
      <c r="H91" t="s">
        <v>8394</v>
      </c>
      <c r="I91">
        <v>100111003</v>
      </c>
      <c r="J91" t="s">
        <v>13925</v>
      </c>
      <c r="K91">
        <v>22482</v>
      </c>
      <c r="L91">
        <v>33261</v>
      </c>
      <c r="M91">
        <v>38617</v>
      </c>
      <c r="N91">
        <v>43557</v>
      </c>
      <c r="O91">
        <v>46206</v>
      </c>
      <c r="P91">
        <v>53868</v>
      </c>
      <c r="Q91">
        <v>47768</v>
      </c>
      <c r="R91">
        <v>55678</v>
      </c>
      <c r="S91">
        <v>47419</v>
      </c>
      <c r="T91">
        <v>54530</v>
      </c>
      <c r="U91">
        <v>50953</v>
      </c>
      <c r="V91">
        <v>53130</v>
      </c>
      <c r="W91">
        <v>63580</v>
      </c>
      <c r="X91">
        <v>56676</v>
      </c>
      <c r="Y91">
        <v>73400</v>
      </c>
    </row>
    <row r="92" spans="1:25" x14ac:dyDescent="0.25">
      <c r="A92">
        <v>6</v>
      </c>
      <c r="B92" t="s">
        <v>24022</v>
      </c>
      <c r="C92" t="s">
        <v>8394</v>
      </c>
      <c r="D92" t="s">
        <v>13925</v>
      </c>
      <c r="E92">
        <v>12</v>
      </c>
      <c r="F92" t="s">
        <v>24011</v>
      </c>
      <c r="G92">
        <v>100111</v>
      </c>
      <c r="H92" t="s">
        <v>8394</v>
      </c>
      <c r="I92">
        <v>100111003</v>
      </c>
      <c r="J92" t="s">
        <v>13925</v>
      </c>
      <c r="K92">
        <v>19962</v>
      </c>
      <c r="L92">
        <v>30933</v>
      </c>
      <c r="M92">
        <v>35657</v>
      </c>
      <c r="N92">
        <v>39420</v>
      </c>
      <c r="O92">
        <v>41848</v>
      </c>
      <c r="P92">
        <v>50993</v>
      </c>
      <c r="Q92">
        <v>39957</v>
      </c>
      <c r="R92">
        <v>45955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6</v>
      </c>
      <c r="B93" t="s">
        <v>24022</v>
      </c>
      <c r="C93" t="s">
        <v>8394</v>
      </c>
      <c r="D93" t="s">
        <v>13925</v>
      </c>
      <c r="E93">
        <v>13</v>
      </c>
      <c r="F93" t="s">
        <v>24012</v>
      </c>
      <c r="G93">
        <v>100111</v>
      </c>
      <c r="H93" t="s">
        <v>8394</v>
      </c>
      <c r="I93">
        <v>100111003</v>
      </c>
      <c r="J93" t="s">
        <v>13925</v>
      </c>
      <c r="K93">
        <v>2520</v>
      </c>
      <c r="L93">
        <v>2328</v>
      </c>
      <c r="M93">
        <v>2960</v>
      </c>
      <c r="N93">
        <v>4137</v>
      </c>
      <c r="O93">
        <v>4358</v>
      </c>
      <c r="P93">
        <v>2875</v>
      </c>
      <c r="Q93">
        <v>7811</v>
      </c>
      <c r="R93">
        <v>9723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6</v>
      </c>
      <c r="B94" t="s">
        <v>24022</v>
      </c>
      <c r="C94" t="s">
        <v>8394</v>
      </c>
      <c r="D94" t="s">
        <v>8425</v>
      </c>
      <c r="E94">
        <v>16</v>
      </c>
      <c r="F94" t="s">
        <v>8425</v>
      </c>
      <c r="G94">
        <v>100111</v>
      </c>
      <c r="H94" t="s">
        <v>8394</v>
      </c>
      <c r="I94">
        <v>100111011</v>
      </c>
      <c r="J94" t="s">
        <v>8425</v>
      </c>
      <c r="K94">
        <v>37</v>
      </c>
      <c r="L94">
        <v>442</v>
      </c>
      <c r="M94">
        <v>900</v>
      </c>
      <c r="N94">
        <v>0</v>
      </c>
      <c r="O94">
        <v>0</v>
      </c>
      <c r="P94">
        <v>0</v>
      </c>
      <c r="Q94">
        <v>0</v>
      </c>
      <c r="R94">
        <v>0</v>
      </c>
      <c r="S94">
        <v>260</v>
      </c>
      <c r="T94">
        <v>0</v>
      </c>
      <c r="U94">
        <v>0</v>
      </c>
      <c r="V94">
        <v>0</v>
      </c>
      <c r="W94">
        <v>0</v>
      </c>
      <c r="X94">
        <v>170</v>
      </c>
      <c r="Y94">
        <v>0</v>
      </c>
    </row>
    <row r="95" spans="1:25" x14ac:dyDescent="0.25">
      <c r="A95">
        <v>6</v>
      </c>
      <c r="B95" t="s">
        <v>24022</v>
      </c>
      <c r="C95" t="s">
        <v>8394</v>
      </c>
      <c r="D95" t="s">
        <v>14628</v>
      </c>
      <c r="E95">
        <v>25</v>
      </c>
      <c r="F95" t="s">
        <v>14628</v>
      </c>
      <c r="G95">
        <v>100111</v>
      </c>
      <c r="H95" t="s">
        <v>8394</v>
      </c>
      <c r="I95">
        <v>100111002</v>
      </c>
      <c r="J95" t="s">
        <v>14628</v>
      </c>
      <c r="K95">
        <v>8794</v>
      </c>
      <c r="L95">
        <v>7562</v>
      </c>
      <c r="M95">
        <v>4863</v>
      </c>
      <c r="N95">
        <v>8662</v>
      </c>
      <c r="O95">
        <v>17340</v>
      </c>
      <c r="P95">
        <v>13880</v>
      </c>
      <c r="Q95">
        <v>10746</v>
      </c>
      <c r="R95">
        <v>11513</v>
      </c>
      <c r="S95">
        <v>13167</v>
      </c>
      <c r="T95">
        <v>9865</v>
      </c>
      <c r="U95">
        <v>8054</v>
      </c>
      <c r="V95">
        <v>11628</v>
      </c>
      <c r="W95">
        <v>9200</v>
      </c>
      <c r="X95">
        <v>7487</v>
      </c>
      <c r="Y95">
        <v>20210</v>
      </c>
    </row>
    <row r="96" spans="1:25" x14ac:dyDescent="0.25">
      <c r="A96">
        <v>6</v>
      </c>
      <c r="B96" t="s">
        <v>24022</v>
      </c>
      <c r="C96" t="s">
        <v>8394</v>
      </c>
      <c r="D96" t="s">
        <v>14628</v>
      </c>
      <c r="E96">
        <v>26</v>
      </c>
      <c r="F96" t="s">
        <v>24013</v>
      </c>
      <c r="G96">
        <v>100111</v>
      </c>
      <c r="H96" t="s">
        <v>8394</v>
      </c>
      <c r="I96">
        <v>100111002</v>
      </c>
      <c r="J96" t="s">
        <v>14628</v>
      </c>
      <c r="K96">
        <v>3992</v>
      </c>
      <c r="L96">
        <v>3640</v>
      </c>
      <c r="M96">
        <v>1224</v>
      </c>
      <c r="N96">
        <v>2835</v>
      </c>
      <c r="O96">
        <v>6414</v>
      </c>
      <c r="P96">
        <v>4358</v>
      </c>
      <c r="Q96">
        <v>3285</v>
      </c>
      <c r="R96">
        <v>2978</v>
      </c>
      <c r="S96">
        <v>6650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6</v>
      </c>
      <c r="B97" t="s">
        <v>24022</v>
      </c>
      <c r="C97" t="s">
        <v>8394</v>
      </c>
      <c r="D97" t="s">
        <v>14628</v>
      </c>
      <c r="E97">
        <v>27</v>
      </c>
      <c r="F97" t="s">
        <v>24014</v>
      </c>
      <c r="G97">
        <v>100111</v>
      </c>
      <c r="H97" t="s">
        <v>8394</v>
      </c>
      <c r="I97">
        <v>100111002</v>
      </c>
      <c r="J97" t="s">
        <v>14628</v>
      </c>
      <c r="K97">
        <v>4802</v>
      </c>
      <c r="L97">
        <v>3922</v>
      </c>
      <c r="M97">
        <v>3639</v>
      </c>
      <c r="N97">
        <v>5827</v>
      </c>
      <c r="O97">
        <v>10926</v>
      </c>
      <c r="P97">
        <v>9522</v>
      </c>
      <c r="Q97">
        <v>7461</v>
      </c>
      <c r="R97">
        <v>8535</v>
      </c>
      <c r="S97">
        <v>6517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6</v>
      </c>
      <c r="B98" t="s">
        <v>24022</v>
      </c>
      <c r="C98" t="s">
        <v>8394</v>
      </c>
      <c r="D98" t="s">
        <v>8430</v>
      </c>
      <c r="E98">
        <v>28</v>
      </c>
      <c r="F98" t="s">
        <v>8430</v>
      </c>
      <c r="G98">
        <v>100111</v>
      </c>
      <c r="H98" t="s">
        <v>8394</v>
      </c>
      <c r="I98">
        <v>100111012</v>
      </c>
      <c r="J98" t="s">
        <v>8430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77</v>
      </c>
      <c r="X98">
        <v>237</v>
      </c>
      <c r="Y98">
        <v>0</v>
      </c>
    </row>
    <row r="99" spans="1:25" x14ac:dyDescent="0.25">
      <c r="A99">
        <v>6</v>
      </c>
      <c r="B99" t="s">
        <v>24022</v>
      </c>
      <c r="C99" t="s">
        <v>8679</v>
      </c>
      <c r="D99" t="s">
        <v>8461</v>
      </c>
      <c r="E99">
        <v>1</v>
      </c>
      <c r="F99" t="s">
        <v>24015</v>
      </c>
      <c r="G99">
        <v>100112</v>
      </c>
      <c r="H99" t="s">
        <v>8435</v>
      </c>
      <c r="I99">
        <v>100112010</v>
      </c>
      <c r="J99" t="s">
        <v>8461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</v>
      </c>
      <c r="Y99">
        <v>0</v>
      </c>
    </row>
    <row r="100" spans="1:25" x14ac:dyDescent="0.25">
      <c r="A100">
        <v>6</v>
      </c>
      <c r="B100" t="s">
        <v>24022</v>
      </c>
      <c r="C100" t="s">
        <v>8679</v>
      </c>
      <c r="D100" t="s">
        <v>15356</v>
      </c>
      <c r="E100">
        <v>9</v>
      </c>
      <c r="F100" t="s">
        <v>15356</v>
      </c>
      <c r="G100">
        <v>100113</v>
      </c>
      <c r="H100" t="s">
        <v>8679</v>
      </c>
      <c r="I100">
        <v>100113001</v>
      </c>
      <c r="J100" t="s">
        <v>15356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60</v>
      </c>
    </row>
    <row r="101" spans="1:25" x14ac:dyDescent="0.25">
      <c r="A101">
        <v>6</v>
      </c>
      <c r="B101" t="s">
        <v>24022</v>
      </c>
      <c r="C101" t="s">
        <v>8679</v>
      </c>
      <c r="D101" t="s">
        <v>15356</v>
      </c>
      <c r="E101">
        <v>10</v>
      </c>
      <c r="F101" t="s">
        <v>24016</v>
      </c>
      <c r="G101">
        <v>100113</v>
      </c>
      <c r="H101" t="s">
        <v>8679</v>
      </c>
      <c r="I101">
        <v>100113001</v>
      </c>
      <c r="J101" t="s">
        <v>15356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6</v>
      </c>
      <c r="B102" t="s">
        <v>24022</v>
      </c>
      <c r="C102" t="s">
        <v>8679</v>
      </c>
      <c r="D102" t="s">
        <v>15356</v>
      </c>
      <c r="E102">
        <v>18</v>
      </c>
      <c r="F102" t="s">
        <v>24017</v>
      </c>
      <c r="G102">
        <v>100113</v>
      </c>
      <c r="H102" t="s">
        <v>8679</v>
      </c>
      <c r="I102">
        <v>100113001</v>
      </c>
      <c r="J102" t="s">
        <v>15356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6</v>
      </c>
      <c r="B103" t="s">
        <v>24022</v>
      </c>
      <c r="C103" t="s">
        <v>8679</v>
      </c>
      <c r="D103" t="s">
        <v>14638</v>
      </c>
      <c r="E103">
        <v>14</v>
      </c>
      <c r="F103" t="s">
        <v>14638</v>
      </c>
      <c r="G103">
        <v>100113</v>
      </c>
      <c r="H103" t="s">
        <v>8679</v>
      </c>
      <c r="I103">
        <v>100113002</v>
      </c>
      <c r="J103" t="s">
        <v>14638</v>
      </c>
      <c r="K103">
        <v>757</v>
      </c>
      <c r="L103">
        <v>1075</v>
      </c>
      <c r="M103">
        <v>1094</v>
      </c>
      <c r="N103">
        <v>430</v>
      </c>
      <c r="O103">
        <v>307</v>
      </c>
      <c r="P103">
        <v>941</v>
      </c>
      <c r="Q103">
        <v>486</v>
      </c>
      <c r="R103">
        <v>833</v>
      </c>
      <c r="S103">
        <v>550</v>
      </c>
      <c r="T103">
        <v>307</v>
      </c>
      <c r="U103">
        <v>79</v>
      </c>
      <c r="V103">
        <v>237</v>
      </c>
      <c r="W103">
        <v>980</v>
      </c>
      <c r="X103">
        <v>914</v>
      </c>
      <c r="Y103">
        <v>630</v>
      </c>
    </row>
    <row r="104" spans="1:25" x14ac:dyDescent="0.25">
      <c r="A104">
        <v>6</v>
      </c>
      <c r="B104" t="s">
        <v>24022</v>
      </c>
      <c r="C104" t="s">
        <v>8679</v>
      </c>
      <c r="D104" t="s">
        <v>24018</v>
      </c>
      <c r="E104">
        <v>17</v>
      </c>
      <c r="F104" t="s">
        <v>24018</v>
      </c>
      <c r="G104">
        <v>100113</v>
      </c>
      <c r="H104" t="s">
        <v>8679</v>
      </c>
      <c r="I104">
        <v>100113006</v>
      </c>
      <c r="J104" t="s">
        <v>8685</v>
      </c>
      <c r="K104">
        <v>189</v>
      </c>
      <c r="L104">
        <v>198</v>
      </c>
      <c r="M104">
        <v>187</v>
      </c>
      <c r="N104">
        <v>231</v>
      </c>
      <c r="O104">
        <v>0</v>
      </c>
      <c r="P104">
        <v>803</v>
      </c>
      <c r="Q104">
        <v>0</v>
      </c>
      <c r="R104">
        <v>150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6</v>
      </c>
      <c r="B105" t="s">
        <v>24022</v>
      </c>
      <c r="C105" t="s">
        <v>8679</v>
      </c>
      <c r="D105" t="s">
        <v>13935</v>
      </c>
      <c r="E105">
        <v>21</v>
      </c>
      <c r="F105" t="s">
        <v>13935</v>
      </c>
      <c r="G105">
        <v>100113</v>
      </c>
      <c r="H105" t="s">
        <v>8679</v>
      </c>
      <c r="I105">
        <v>100113003</v>
      </c>
      <c r="J105" t="s">
        <v>13935</v>
      </c>
      <c r="K105">
        <v>0</v>
      </c>
      <c r="L105">
        <v>43</v>
      </c>
      <c r="M105">
        <v>56</v>
      </c>
      <c r="N105">
        <v>0</v>
      </c>
      <c r="O105">
        <v>180</v>
      </c>
      <c r="P105">
        <v>255</v>
      </c>
      <c r="Q105">
        <v>155</v>
      </c>
      <c r="R105">
        <v>157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6</v>
      </c>
      <c r="B106" t="s">
        <v>24022</v>
      </c>
      <c r="C106" t="s">
        <v>8679</v>
      </c>
      <c r="D106" t="s">
        <v>8746</v>
      </c>
      <c r="E106">
        <v>22</v>
      </c>
      <c r="F106" t="s">
        <v>24019</v>
      </c>
      <c r="G106">
        <v>100113</v>
      </c>
      <c r="H106" t="s">
        <v>8679</v>
      </c>
      <c r="I106">
        <v>100113004</v>
      </c>
      <c r="J106" t="s">
        <v>13236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83</v>
      </c>
      <c r="V106">
        <v>0</v>
      </c>
      <c r="W106">
        <v>0</v>
      </c>
      <c r="X106">
        <v>576</v>
      </c>
      <c r="Y106">
        <v>230</v>
      </c>
    </row>
    <row r="107" spans="1:25" x14ac:dyDescent="0.25">
      <c r="A107">
        <v>6</v>
      </c>
      <c r="B107" t="s">
        <v>24022</v>
      </c>
      <c r="C107" t="s">
        <v>8679</v>
      </c>
      <c r="D107" t="s">
        <v>8680</v>
      </c>
      <c r="E107">
        <v>23</v>
      </c>
      <c r="F107" t="s">
        <v>8680</v>
      </c>
      <c r="G107">
        <v>100113</v>
      </c>
      <c r="H107" t="s">
        <v>8679</v>
      </c>
      <c r="I107">
        <v>100113005</v>
      </c>
      <c r="J107" t="s">
        <v>8680</v>
      </c>
      <c r="K107">
        <v>1080</v>
      </c>
      <c r="L107">
        <v>822</v>
      </c>
      <c r="M107">
        <v>1039</v>
      </c>
      <c r="N107">
        <v>879</v>
      </c>
      <c r="O107">
        <v>1379</v>
      </c>
      <c r="P107">
        <v>1177</v>
      </c>
      <c r="Q107">
        <v>855</v>
      </c>
      <c r="R107">
        <v>1000</v>
      </c>
      <c r="S107">
        <v>882</v>
      </c>
      <c r="T107">
        <v>802</v>
      </c>
      <c r="U107">
        <v>1005</v>
      </c>
      <c r="V107">
        <v>532</v>
      </c>
      <c r="W107">
        <v>680</v>
      </c>
      <c r="X107">
        <v>1269</v>
      </c>
      <c r="Y107">
        <v>1220</v>
      </c>
    </row>
    <row r="108" spans="1:25" x14ac:dyDescent="0.25">
      <c r="A108">
        <v>6</v>
      </c>
      <c r="B108" t="s">
        <v>24022</v>
      </c>
      <c r="C108" t="s">
        <v>8679</v>
      </c>
      <c r="D108" t="s">
        <v>8511</v>
      </c>
      <c r="E108">
        <v>24</v>
      </c>
      <c r="F108" t="s">
        <v>24020</v>
      </c>
      <c r="G108">
        <v>100112</v>
      </c>
      <c r="H108" t="s">
        <v>8435</v>
      </c>
      <c r="I108">
        <v>100112020</v>
      </c>
      <c r="J108" t="s">
        <v>8511</v>
      </c>
      <c r="K108">
        <v>2588</v>
      </c>
      <c r="L108">
        <v>5413</v>
      </c>
      <c r="M108">
        <v>5775</v>
      </c>
      <c r="N108">
        <v>5354</v>
      </c>
      <c r="O108">
        <v>4316</v>
      </c>
      <c r="P108">
        <v>4543</v>
      </c>
      <c r="Q108">
        <v>4672</v>
      </c>
      <c r="R108">
        <v>2510</v>
      </c>
      <c r="S108">
        <v>2153</v>
      </c>
      <c r="T108">
        <v>2392</v>
      </c>
      <c r="U108">
        <v>2503</v>
      </c>
      <c r="V108">
        <v>1445</v>
      </c>
      <c r="W108">
        <v>2604</v>
      </c>
      <c r="X108">
        <v>2635</v>
      </c>
      <c r="Y108">
        <v>1660</v>
      </c>
    </row>
    <row r="109" spans="1:25" x14ac:dyDescent="0.25">
      <c r="A109">
        <v>6</v>
      </c>
      <c r="B109" t="s">
        <v>24022</v>
      </c>
      <c r="C109" t="s">
        <v>8378</v>
      </c>
      <c r="D109" t="s">
        <v>8379</v>
      </c>
      <c r="E109">
        <v>7</v>
      </c>
      <c r="F109" t="s">
        <v>8379</v>
      </c>
      <c r="G109">
        <v>100110</v>
      </c>
      <c r="H109" t="s">
        <v>8378</v>
      </c>
      <c r="I109">
        <v>100110005</v>
      </c>
      <c r="J109" t="s">
        <v>8379</v>
      </c>
      <c r="K109">
        <v>46</v>
      </c>
      <c r="L109">
        <v>485</v>
      </c>
      <c r="M109">
        <v>0</v>
      </c>
      <c r="N109">
        <v>0</v>
      </c>
      <c r="O109">
        <v>224</v>
      </c>
      <c r="P109">
        <v>31</v>
      </c>
      <c r="Q109">
        <v>264</v>
      </c>
      <c r="R109">
        <v>756</v>
      </c>
      <c r="S109">
        <v>361</v>
      </c>
      <c r="T109">
        <v>468</v>
      </c>
      <c r="U109">
        <v>518</v>
      </c>
      <c r="V109">
        <v>487</v>
      </c>
      <c r="W109">
        <v>850</v>
      </c>
      <c r="X109">
        <v>875</v>
      </c>
      <c r="Y109">
        <v>1160</v>
      </c>
    </row>
    <row r="110" spans="1:25" x14ac:dyDescent="0.25">
      <c r="A110">
        <v>6</v>
      </c>
      <c r="B110" t="s">
        <v>24022</v>
      </c>
      <c r="C110" t="s">
        <v>8378</v>
      </c>
      <c r="D110" t="s">
        <v>13920</v>
      </c>
      <c r="E110">
        <v>8</v>
      </c>
      <c r="F110" t="s">
        <v>13920</v>
      </c>
      <c r="G110">
        <v>100110</v>
      </c>
      <c r="H110" t="s">
        <v>8378</v>
      </c>
      <c r="I110">
        <v>100110003</v>
      </c>
      <c r="J110" t="s">
        <v>13920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30</v>
      </c>
      <c r="X110">
        <v>25</v>
      </c>
      <c r="Y110">
        <v>0</v>
      </c>
    </row>
    <row r="111" spans="1:25" x14ac:dyDescent="0.25">
      <c r="A111">
        <v>6</v>
      </c>
      <c r="B111" t="s">
        <v>24022</v>
      </c>
      <c r="C111" t="s">
        <v>8378</v>
      </c>
      <c r="D111" t="s">
        <v>24021</v>
      </c>
      <c r="E111">
        <v>15</v>
      </c>
      <c r="F111" t="s">
        <v>24021</v>
      </c>
      <c r="G111">
        <v>100110</v>
      </c>
      <c r="H111" t="s">
        <v>8378</v>
      </c>
      <c r="I111">
        <v>100110007</v>
      </c>
      <c r="J111" t="s">
        <v>8389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758</v>
      </c>
      <c r="T111">
        <v>0</v>
      </c>
      <c r="U111">
        <v>0</v>
      </c>
      <c r="V111">
        <v>0</v>
      </c>
      <c r="W111">
        <v>0</v>
      </c>
      <c r="X111">
        <v>205</v>
      </c>
      <c r="Y111">
        <v>0</v>
      </c>
    </row>
    <row r="112" spans="1:25" x14ac:dyDescent="0.25">
      <c r="A112">
        <v>6</v>
      </c>
      <c r="B112" t="s">
        <v>24022</v>
      </c>
      <c r="C112" t="s">
        <v>8378</v>
      </c>
      <c r="D112" t="s">
        <v>14623</v>
      </c>
      <c r="E112">
        <v>20</v>
      </c>
      <c r="F112" t="s">
        <v>14623</v>
      </c>
      <c r="G112">
        <v>100110</v>
      </c>
      <c r="H112" t="s">
        <v>8378</v>
      </c>
      <c r="I112">
        <v>100110002</v>
      </c>
      <c r="J112" t="s">
        <v>14623</v>
      </c>
      <c r="K112">
        <v>583</v>
      </c>
      <c r="L112">
        <v>480</v>
      </c>
      <c r="M112">
        <v>584</v>
      </c>
      <c r="N112">
        <v>584</v>
      </c>
      <c r="O112">
        <v>753</v>
      </c>
      <c r="P112">
        <v>1226</v>
      </c>
      <c r="Q112">
        <v>1078</v>
      </c>
      <c r="R112">
        <v>1053</v>
      </c>
      <c r="S112">
        <v>302</v>
      </c>
      <c r="T112">
        <v>509</v>
      </c>
      <c r="U112">
        <v>1007</v>
      </c>
      <c r="V112">
        <v>1192</v>
      </c>
      <c r="W112">
        <v>790</v>
      </c>
      <c r="X112">
        <v>755</v>
      </c>
      <c r="Y112">
        <v>2670</v>
      </c>
    </row>
    <row r="113" spans="1:25" x14ac:dyDescent="0.25">
      <c r="A113">
        <v>6</v>
      </c>
      <c r="B113" t="s">
        <v>24022</v>
      </c>
      <c r="C113" t="s">
        <v>8715</v>
      </c>
      <c r="D113" t="s">
        <v>15361</v>
      </c>
      <c r="E113">
        <v>19</v>
      </c>
      <c r="F113" t="s">
        <v>15361</v>
      </c>
      <c r="G113">
        <v>100114</v>
      </c>
      <c r="H113" t="s">
        <v>8715</v>
      </c>
      <c r="I113">
        <v>100114001</v>
      </c>
      <c r="J113" t="s">
        <v>15361</v>
      </c>
      <c r="K113">
        <v>826</v>
      </c>
      <c r="L113">
        <v>1679</v>
      </c>
      <c r="M113">
        <v>725</v>
      </c>
      <c r="N113">
        <v>1195</v>
      </c>
      <c r="O113">
        <v>2251</v>
      </c>
      <c r="P113">
        <v>2048</v>
      </c>
      <c r="Q113">
        <v>1394</v>
      </c>
      <c r="R113">
        <v>942</v>
      </c>
      <c r="S113">
        <v>1681</v>
      </c>
      <c r="T113">
        <v>887</v>
      </c>
      <c r="U113">
        <v>1981</v>
      </c>
      <c r="V113">
        <v>259</v>
      </c>
      <c r="W113">
        <v>1570</v>
      </c>
      <c r="X113">
        <v>1727</v>
      </c>
      <c r="Y113">
        <v>3410</v>
      </c>
    </row>
    <row r="114" spans="1:25" x14ac:dyDescent="0.25">
      <c r="A114">
        <v>7</v>
      </c>
      <c r="B114" t="s">
        <v>540</v>
      </c>
      <c r="C114" t="s">
        <v>8394</v>
      </c>
      <c r="D114" t="s">
        <v>15346</v>
      </c>
      <c r="E114">
        <v>2</v>
      </c>
      <c r="F114" t="s">
        <v>15346</v>
      </c>
      <c r="G114">
        <v>100111</v>
      </c>
      <c r="H114" t="s">
        <v>8394</v>
      </c>
      <c r="I114">
        <v>100111001</v>
      </c>
      <c r="J114" t="s">
        <v>15346</v>
      </c>
      <c r="K114">
        <v>20185</v>
      </c>
      <c r="L114">
        <v>23083</v>
      </c>
      <c r="M114">
        <v>27885</v>
      </c>
      <c r="N114">
        <v>17395</v>
      </c>
      <c r="O114">
        <v>22332</v>
      </c>
      <c r="P114">
        <v>19641</v>
      </c>
      <c r="Q114">
        <v>17403</v>
      </c>
      <c r="R114">
        <v>16909</v>
      </c>
      <c r="S114">
        <v>19817</v>
      </c>
      <c r="T114">
        <v>20851</v>
      </c>
      <c r="U114">
        <v>20196</v>
      </c>
      <c r="V114">
        <v>18761</v>
      </c>
      <c r="W114">
        <v>16680</v>
      </c>
      <c r="X114">
        <v>17336</v>
      </c>
      <c r="Y114">
        <v>21760</v>
      </c>
    </row>
    <row r="115" spans="1:25" x14ac:dyDescent="0.25">
      <c r="A115">
        <v>7</v>
      </c>
      <c r="B115" t="s">
        <v>540</v>
      </c>
      <c r="C115" t="s">
        <v>8394</v>
      </c>
      <c r="D115" t="s">
        <v>8395</v>
      </c>
      <c r="E115">
        <v>3</v>
      </c>
      <c r="F115" t="s">
        <v>8395</v>
      </c>
      <c r="G115">
        <v>100111</v>
      </c>
      <c r="H115" t="s">
        <v>8394</v>
      </c>
      <c r="I115">
        <v>100111005</v>
      </c>
      <c r="J115" t="s">
        <v>8395</v>
      </c>
      <c r="K115">
        <v>2985</v>
      </c>
      <c r="L115">
        <v>3132</v>
      </c>
      <c r="M115">
        <v>3131</v>
      </c>
      <c r="N115">
        <v>3172</v>
      </c>
      <c r="O115">
        <v>2217</v>
      </c>
      <c r="P115">
        <v>2433</v>
      </c>
      <c r="Q115">
        <v>3343</v>
      </c>
      <c r="R115">
        <v>1534</v>
      </c>
      <c r="S115">
        <v>2631</v>
      </c>
      <c r="T115">
        <v>2848</v>
      </c>
      <c r="U115">
        <v>2614</v>
      </c>
      <c r="V115">
        <v>2192</v>
      </c>
      <c r="W115">
        <v>1490</v>
      </c>
      <c r="X115">
        <v>1322</v>
      </c>
      <c r="Y115">
        <v>1380</v>
      </c>
    </row>
    <row r="116" spans="1:25" x14ac:dyDescent="0.25">
      <c r="A116">
        <v>7</v>
      </c>
      <c r="B116" t="s">
        <v>540</v>
      </c>
      <c r="C116" t="s">
        <v>8394</v>
      </c>
      <c r="D116" t="s">
        <v>13226</v>
      </c>
      <c r="E116">
        <v>4</v>
      </c>
      <c r="F116" t="s">
        <v>13226</v>
      </c>
      <c r="G116">
        <v>100111</v>
      </c>
      <c r="H116" t="s">
        <v>8394</v>
      </c>
      <c r="I116">
        <v>100111004</v>
      </c>
      <c r="J116" t="s">
        <v>13226</v>
      </c>
      <c r="K116">
        <v>3415</v>
      </c>
      <c r="L116">
        <v>463</v>
      </c>
      <c r="M116">
        <v>392</v>
      </c>
      <c r="N116">
        <v>1067</v>
      </c>
      <c r="O116">
        <v>433</v>
      </c>
      <c r="P116">
        <v>397</v>
      </c>
      <c r="Q116">
        <v>982</v>
      </c>
      <c r="R116">
        <v>309</v>
      </c>
      <c r="S116">
        <v>964</v>
      </c>
      <c r="T116">
        <v>638</v>
      </c>
      <c r="U116">
        <v>247</v>
      </c>
      <c r="V116">
        <v>550</v>
      </c>
      <c r="W116">
        <v>900</v>
      </c>
      <c r="X116">
        <v>917</v>
      </c>
      <c r="Y116">
        <v>990</v>
      </c>
    </row>
    <row r="117" spans="1:25" x14ac:dyDescent="0.25">
      <c r="A117">
        <v>7</v>
      </c>
      <c r="B117" t="s">
        <v>540</v>
      </c>
      <c r="C117" t="s">
        <v>8394</v>
      </c>
      <c r="D117" t="s">
        <v>13226</v>
      </c>
      <c r="E117">
        <v>5</v>
      </c>
      <c r="F117" t="s">
        <v>24009</v>
      </c>
      <c r="G117">
        <v>100111</v>
      </c>
      <c r="H117" t="s">
        <v>8394</v>
      </c>
      <c r="I117">
        <v>100111004</v>
      </c>
      <c r="J117" t="s">
        <v>13226</v>
      </c>
      <c r="K117">
        <v>3151</v>
      </c>
      <c r="L117">
        <v>266</v>
      </c>
      <c r="M117">
        <v>0</v>
      </c>
      <c r="N117">
        <v>0</v>
      </c>
      <c r="O117">
        <v>0</v>
      </c>
      <c r="P117">
        <v>206</v>
      </c>
      <c r="Q117">
        <v>609</v>
      </c>
      <c r="R117">
        <v>100</v>
      </c>
      <c r="S117">
        <v>635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7</v>
      </c>
      <c r="B118" t="s">
        <v>540</v>
      </c>
      <c r="C118" t="s">
        <v>8394</v>
      </c>
      <c r="D118" t="s">
        <v>13226</v>
      </c>
      <c r="E118">
        <v>6</v>
      </c>
      <c r="F118" t="s">
        <v>24010</v>
      </c>
      <c r="G118">
        <v>100111</v>
      </c>
      <c r="H118" t="s">
        <v>8394</v>
      </c>
      <c r="I118">
        <v>100111004</v>
      </c>
      <c r="J118" t="s">
        <v>13226</v>
      </c>
      <c r="K118">
        <v>264</v>
      </c>
      <c r="L118">
        <v>197</v>
      </c>
      <c r="M118">
        <v>392</v>
      </c>
      <c r="N118">
        <v>1067</v>
      </c>
      <c r="O118">
        <v>433</v>
      </c>
      <c r="P118">
        <v>191</v>
      </c>
      <c r="Q118">
        <v>373</v>
      </c>
      <c r="R118">
        <v>209</v>
      </c>
      <c r="S118">
        <v>329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7</v>
      </c>
      <c r="B119" t="s">
        <v>540</v>
      </c>
      <c r="C119" t="s">
        <v>8394</v>
      </c>
      <c r="D119" t="s">
        <v>13925</v>
      </c>
      <c r="E119">
        <v>11</v>
      </c>
      <c r="F119" t="s">
        <v>13925</v>
      </c>
      <c r="G119">
        <v>100111</v>
      </c>
      <c r="H119" t="s">
        <v>8394</v>
      </c>
      <c r="I119">
        <v>100111003</v>
      </c>
      <c r="J119" t="s">
        <v>13925</v>
      </c>
      <c r="K119">
        <v>20660</v>
      </c>
      <c r="L119">
        <v>24481</v>
      </c>
      <c r="M119">
        <v>24037</v>
      </c>
      <c r="N119">
        <v>24673</v>
      </c>
      <c r="O119">
        <v>28621</v>
      </c>
      <c r="P119">
        <v>37234</v>
      </c>
      <c r="Q119">
        <v>40077</v>
      </c>
      <c r="R119">
        <v>49472</v>
      </c>
      <c r="S119">
        <v>57120</v>
      </c>
      <c r="T119">
        <v>34676</v>
      </c>
      <c r="U119">
        <v>44819</v>
      </c>
      <c r="V119">
        <v>43621</v>
      </c>
      <c r="W119">
        <v>42120</v>
      </c>
      <c r="X119">
        <v>40253</v>
      </c>
      <c r="Y119">
        <v>27830</v>
      </c>
    </row>
    <row r="120" spans="1:25" x14ac:dyDescent="0.25">
      <c r="A120">
        <v>7</v>
      </c>
      <c r="B120" t="s">
        <v>540</v>
      </c>
      <c r="C120" t="s">
        <v>8394</v>
      </c>
      <c r="D120" t="s">
        <v>13925</v>
      </c>
      <c r="E120">
        <v>12</v>
      </c>
      <c r="F120" t="s">
        <v>24011</v>
      </c>
      <c r="G120">
        <v>100111</v>
      </c>
      <c r="H120" t="s">
        <v>8394</v>
      </c>
      <c r="I120">
        <v>100111003</v>
      </c>
      <c r="J120" t="s">
        <v>13925</v>
      </c>
      <c r="K120">
        <v>15580</v>
      </c>
      <c r="L120">
        <v>22114</v>
      </c>
      <c r="M120">
        <v>21193</v>
      </c>
      <c r="N120">
        <v>21320</v>
      </c>
      <c r="O120">
        <v>25226</v>
      </c>
      <c r="P120">
        <v>33961</v>
      </c>
      <c r="Q120">
        <v>28666</v>
      </c>
      <c r="R120">
        <v>29701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7</v>
      </c>
      <c r="B121" t="s">
        <v>540</v>
      </c>
      <c r="C121" t="s">
        <v>8394</v>
      </c>
      <c r="D121" t="s">
        <v>13925</v>
      </c>
      <c r="E121">
        <v>13</v>
      </c>
      <c r="F121" t="s">
        <v>24012</v>
      </c>
      <c r="G121">
        <v>100111</v>
      </c>
      <c r="H121" t="s">
        <v>8394</v>
      </c>
      <c r="I121">
        <v>100111003</v>
      </c>
      <c r="J121" t="s">
        <v>13925</v>
      </c>
      <c r="K121">
        <v>5080</v>
      </c>
      <c r="L121">
        <v>2367</v>
      </c>
      <c r="M121">
        <v>2844</v>
      </c>
      <c r="N121">
        <v>3353</v>
      </c>
      <c r="O121">
        <v>3395</v>
      </c>
      <c r="P121">
        <v>3274</v>
      </c>
      <c r="Q121">
        <v>11411</v>
      </c>
      <c r="R121">
        <v>19771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7</v>
      </c>
      <c r="B122" t="s">
        <v>540</v>
      </c>
      <c r="C122" t="s">
        <v>8394</v>
      </c>
      <c r="D122" t="s">
        <v>8425</v>
      </c>
      <c r="E122">
        <v>16</v>
      </c>
      <c r="F122" t="s">
        <v>8425</v>
      </c>
      <c r="G122">
        <v>100111</v>
      </c>
      <c r="H122" t="s">
        <v>8394</v>
      </c>
      <c r="I122">
        <v>100111011</v>
      </c>
      <c r="J122" t="s">
        <v>8425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406</v>
      </c>
      <c r="Q122">
        <v>118</v>
      </c>
      <c r="R122">
        <v>0</v>
      </c>
      <c r="S122">
        <v>15</v>
      </c>
      <c r="T122">
        <v>0</v>
      </c>
      <c r="U122">
        <v>0</v>
      </c>
      <c r="V122">
        <v>0</v>
      </c>
      <c r="W122">
        <v>0</v>
      </c>
      <c r="X122">
        <v>194</v>
      </c>
      <c r="Y122">
        <v>0</v>
      </c>
    </row>
    <row r="123" spans="1:25" x14ac:dyDescent="0.25">
      <c r="A123">
        <v>7</v>
      </c>
      <c r="B123" t="s">
        <v>540</v>
      </c>
      <c r="C123" t="s">
        <v>8394</v>
      </c>
      <c r="D123" t="s">
        <v>14628</v>
      </c>
      <c r="E123">
        <v>25</v>
      </c>
      <c r="F123" t="s">
        <v>14628</v>
      </c>
      <c r="G123">
        <v>100111</v>
      </c>
      <c r="H123" t="s">
        <v>8394</v>
      </c>
      <c r="I123">
        <v>100111002</v>
      </c>
      <c r="J123" t="s">
        <v>14628</v>
      </c>
      <c r="K123">
        <v>22740</v>
      </c>
      <c r="L123">
        <v>21910</v>
      </c>
      <c r="M123">
        <v>24280</v>
      </c>
      <c r="N123">
        <v>27788</v>
      </c>
      <c r="O123">
        <v>41465</v>
      </c>
      <c r="P123">
        <v>32067</v>
      </c>
      <c r="Q123">
        <v>31814</v>
      </c>
      <c r="R123">
        <v>28907</v>
      </c>
      <c r="S123">
        <v>31637</v>
      </c>
      <c r="T123">
        <v>30927</v>
      </c>
      <c r="U123">
        <v>28850</v>
      </c>
      <c r="V123">
        <v>33119</v>
      </c>
      <c r="W123">
        <v>28600</v>
      </c>
      <c r="X123">
        <v>24196</v>
      </c>
      <c r="Y123">
        <v>43610</v>
      </c>
    </row>
    <row r="124" spans="1:25" x14ac:dyDescent="0.25">
      <c r="A124">
        <v>7</v>
      </c>
      <c r="B124" t="s">
        <v>540</v>
      </c>
      <c r="C124" t="s">
        <v>8394</v>
      </c>
      <c r="D124" t="s">
        <v>14628</v>
      </c>
      <c r="E124">
        <v>26</v>
      </c>
      <c r="F124" t="s">
        <v>24013</v>
      </c>
      <c r="G124">
        <v>100111</v>
      </c>
      <c r="H124" t="s">
        <v>8394</v>
      </c>
      <c r="I124">
        <v>100111002</v>
      </c>
      <c r="J124" t="s">
        <v>14628</v>
      </c>
      <c r="K124">
        <v>4500</v>
      </c>
      <c r="L124">
        <v>7133</v>
      </c>
      <c r="M124">
        <v>5640</v>
      </c>
      <c r="N124">
        <v>3831</v>
      </c>
      <c r="O124">
        <v>3013</v>
      </c>
      <c r="P124">
        <v>2176</v>
      </c>
      <c r="Q124">
        <v>2296</v>
      </c>
      <c r="R124">
        <v>1566</v>
      </c>
      <c r="S124">
        <v>1122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7</v>
      </c>
      <c r="B125" t="s">
        <v>540</v>
      </c>
      <c r="C125" t="s">
        <v>8394</v>
      </c>
      <c r="D125" t="s">
        <v>14628</v>
      </c>
      <c r="E125">
        <v>27</v>
      </c>
      <c r="F125" t="s">
        <v>24014</v>
      </c>
      <c r="G125">
        <v>100111</v>
      </c>
      <c r="H125" t="s">
        <v>8394</v>
      </c>
      <c r="I125">
        <v>100111002</v>
      </c>
      <c r="J125" t="s">
        <v>14628</v>
      </c>
      <c r="K125">
        <v>18240</v>
      </c>
      <c r="L125">
        <v>14777</v>
      </c>
      <c r="M125">
        <v>18640</v>
      </c>
      <c r="N125">
        <v>23957</v>
      </c>
      <c r="O125">
        <v>38452</v>
      </c>
      <c r="P125">
        <v>29891</v>
      </c>
      <c r="Q125">
        <v>29518</v>
      </c>
      <c r="R125">
        <v>27341</v>
      </c>
      <c r="S125">
        <v>30515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7</v>
      </c>
      <c r="B126" t="s">
        <v>540</v>
      </c>
      <c r="C126" t="s">
        <v>8394</v>
      </c>
      <c r="D126" t="s">
        <v>8430</v>
      </c>
      <c r="E126">
        <v>28</v>
      </c>
      <c r="F126" t="s">
        <v>8430</v>
      </c>
      <c r="G126">
        <v>100111</v>
      </c>
      <c r="H126" t="s">
        <v>8394</v>
      </c>
      <c r="I126">
        <v>100111012</v>
      </c>
      <c r="J126" t="s">
        <v>8430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108</v>
      </c>
      <c r="R126">
        <v>0</v>
      </c>
      <c r="S126">
        <v>28</v>
      </c>
      <c r="T126">
        <v>0</v>
      </c>
      <c r="U126">
        <v>22</v>
      </c>
      <c r="V126">
        <v>351</v>
      </c>
      <c r="W126">
        <v>13</v>
      </c>
      <c r="X126">
        <v>59</v>
      </c>
      <c r="Y126">
        <v>0</v>
      </c>
    </row>
    <row r="127" spans="1:25" x14ac:dyDescent="0.25">
      <c r="A127">
        <v>7</v>
      </c>
      <c r="B127" t="s">
        <v>540</v>
      </c>
      <c r="C127" t="s">
        <v>8679</v>
      </c>
      <c r="D127" t="s">
        <v>8461</v>
      </c>
      <c r="E127">
        <v>1</v>
      </c>
      <c r="F127" t="s">
        <v>24015</v>
      </c>
      <c r="G127">
        <v>100112</v>
      </c>
      <c r="H127" t="s">
        <v>8435</v>
      </c>
      <c r="I127">
        <v>100112010</v>
      </c>
      <c r="J127" t="s">
        <v>8461</v>
      </c>
      <c r="K127">
        <v>163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92</v>
      </c>
      <c r="Y127">
        <v>0</v>
      </c>
    </row>
    <row r="128" spans="1:25" x14ac:dyDescent="0.25">
      <c r="A128">
        <v>7</v>
      </c>
      <c r="B128" t="s">
        <v>540</v>
      </c>
      <c r="C128" t="s">
        <v>8679</v>
      </c>
      <c r="D128" t="s">
        <v>15356</v>
      </c>
      <c r="E128">
        <v>9</v>
      </c>
      <c r="F128" t="s">
        <v>15356</v>
      </c>
      <c r="G128">
        <v>100113</v>
      </c>
      <c r="H128" t="s">
        <v>8679</v>
      </c>
      <c r="I128">
        <v>100113001</v>
      </c>
      <c r="J128" t="s">
        <v>15356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82</v>
      </c>
      <c r="Y128">
        <v>110</v>
      </c>
    </row>
    <row r="129" spans="1:25" x14ac:dyDescent="0.25">
      <c r="A129">
        <v>7</v>
      </c>
      <c r="B129" t="s">
        <v>540</v>
      </c>
      <c r="C129" t="s">
        <v>8679</v>
      </c>
      <c r="D129" t="s">
        <v>15356</v>
      </c>
      <c r="E129">
        <v>10</v>
      </c>
      <c r="F129" t="s">
        <v>24016</v>
      </c>
      <c r="G129">
        <v>100113</v>
      </c>
      <c r="H129" t="s">
        <v>8679</v>
      </c>
      <c r="I129">
        <v>100113001</v>
      </c>
      <c r="J129" t="s">
        <v>15356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7</v>
      </c>
      <c r="B130" t="s">
        <v>540</v>
      </c>
      <c r="C130" t="s">
        <v>8679</v>
      </c>
      <c r="D130" t="s">
        <v>15356</v>
      </c>
      <c r="E130">
        <v>18</v>
      </c>
      <c r="F130" t="s">
        <v>24017</v>
      </c>
      <c r="G130">
        <v>100113</v>
      </c>
      <c r="H130" t="s">
        <v>8679</v>
      </c>
      <c r="I130">
        <v>100113001</v>
      </c>
      <c r="J130" t="s">
        <v>15356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7</v>
      </c>
      <c r="B131" t="s">
        <v>540</v>
      </c>
      <c r="C131" t="s">
        <v>8679</v>
      </c>
      <c r="D131" t="s">
        <v>14638</v>
      </c>
      <c r="E131">
        <v>14</v>
      </c>
      <c r="F131" t="s">
        <v>14638</v>
      </c>
      <c r="G131">
        <v>100113</v>
      </c>
      <c r="H131" t="s">
        <v>8679</v>
      </c>
      <c r="I131">
        <v>100113002</v>
      </c>
      <c r="J131" t="s">
        <v>14638</v>
      </c>
      <c r="K131">
        <v>1361</v>
      </c>
      <c r="L131">
        <v>941</v>
      </c>
      <c r="M131">
        <v>1521</v>
      </c>
      <c r="N131">
        <v>1948</v>
      </c>
      <c r="O131">
        <v>419</v>
      </c>
      <c r="P131">
        <v>802</v>
      </c>
      <c r="Q131">
        <v>1782</v>
      </c>
      <c r="R131">
        <v>2645</v>
      </c>
      <c r="S131">
        <v>1800</v>
      </c>
      <c r="T131">
        <v>814</v>
      </c>
      <c r="U131">
        <v>712</v>
      </c>
      <c r="V131">
        <v>2558</v>
      </c>
      <c r="W131">
        <v>1630</v>
      </c>
      <c r="X131">
        <v>1491</v>
      </c>
      <c r="Y131">
        <v>970</v>
      </c>
    </row>
    <row r="132" spans="1:25" x14ac:dyDescent="0.25">
      <c r="A132">
        <v>7</v>
      </c>
      <c r="B132" t="s">
        <v>540</v>
      </c>
      <c r="C132" t="s">
        <v>8679</v>
      </c>
      <c r="D132" t="s">
        <v>24018</v>
      </c>
      <c r="E132">
        <v>17</v>
      </c>
      <c r="F132" t="s">
        <v>24018</v>
      </c>
      <c r="G132">
        <v>100113</v>
      </c>
      <c r="H132" t="s">
        <v>8679</v>
      </c>
      <c r="I132">
        <v>100113006</v>
      </c>
      <c r="J132" t="s">
        <v>8685</v>
      </c>
      <c r="K132">
        <v>595</v>
      </c>
      <c r="L132">
        <v>203</v>
      </c>
      <c r="M132">
        <v>19</v>
      </c>
      <c r="N132">
        <v>157</v>
      </c>
      <c r="O132">
        <v>0</v>
      </c>
      <c r="P132">
        <v>515</v>
      </c>
      <c r="Q132">
        <v>0</v>
      </c>
      <c r="R132">
        <v>187</v>
      </c>
      <c r="S132">
        <v>463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7</v>
      </c>
      <c r="B133" t="s">
        <v>540</v>
      </c>
      <c r="C133" t="s">
        <v>8679</v>
      </c>
      <c r="D133" t="s">
        <v>13935</v>
      </c>
      <c r="E133">
        <v>21</v>
      </c>
      <c r="F133" t="s">
        <v>13935</v>
      </c>
      <c r="G133">
        <v>100113</v>
      </c>
      <c r="H133" t="s">
        <v>8679</v>
      </c>
      <c r="I133">
        <v>100113003</v>
      </c>
      <c r="J133" t="s">
        <v>13935</v>
      </c>
      <c r="K133">
        <v>71</v>
      </c>
      <c r="L133">
        <v>245</v>
      </c>
      <c r="M133">
        <v>983</v>
      </c>
      <c r="N133">
        <v>505</v>
      </c>
      <c r="O133">
        <v>746</v>
      </c>
      <c r="P133">
        <v>517</v>
      </c>
      <c r="Q133">
        <v>619</v>
      </c>
      <c r="R133">
        <v>138</v>
      </c>
      <c r="S133">
        <v>469</v>
      </c>
      <c r="T133">
        <v>0</v>
      </c>
      <c r="U133">
        <v>0</v>
      </c>
      <c r="V133">
        <v>251</v>
      </c>
      <c r="W133">
        <v>150</v>
      </c>
      <c r="X133">
        <v>141</v>
      </c>
      <c r="Y133">
        <v>70</v>
      </c>
    </row>
    <row r="134" spans="1:25" x14ac:dyDescent="0.25">
      <c r="A134">
        <v>7</v>
      </c>
      <c r="B134" t="s">
        <v>540</v>
      </c>
      <c r="C134" t="s">
        <v>8679</v>
      </c>
      <c r="D134" t="s">
        <v>8746</v>
      </c>
      <c r="E134">
        <v>22</v>
      </c>
      <c r="F134" t="s">
        <v>24019</v>
      </c>
      <c r="G134">
        <v>100113</v>
      </c>
      <c r="H134" t="s">
        <v>8679</v>
      </c>
      <c r="I134">
        <v>100113004</v>
      </c>
      <c r="J134" t="s">
        <v>13236</v>
      </c>
      <c r="K134">
        <v>2640</v>
      </c>
      <c r="L134">
        <v>3534</v>
      </c>
      <c r="M134">
        <v>6291</v>
      </c>
      <c r="N134">
        <v>5953</v>
      </c>
      <c r="O134">
        <v>6344</v>
      </c>
      <c r="P134">
        <v>8945</v>
      </c>
      <c r="Q134">
        <v>5282</v>
      </c>
      <c r="R134">
        <v>4945</v>
      </c>
      <c r="S134">
        <v>5376</v>
      </c>
      <c r="T134">
        <v>6597</v>
      </c>
      <c r="U134">
        <v>3295</v>
      </c>
      <c r="V134">
        <v>2379</v>
      </c>
      <c r="W134">
        <v>4150</v>
      </c>
      <c r="X134">
        <v>5222</v>
      </c>
      <c r="Y134">
        <v>8130</v>
      </c>
    </row>
    <row r="135" spans="1:25" x14ac:dyDescent="0.25">
      <c r="A135">
        <v>7</v>
      </c>
      <c r="B135" t="s">
        <v>540</v>
      </c>
      <c r="C135" t="s">
        <v>8679</v>
      </c>
      <c r="D135" t="s">
        <v>8680</v>
      </c>
      <c r="E135">
        <v>23</v>
      </c>
      <c r="F135" t="s">
        <v>8680</v>
      </c>
      <c r="G135">
        <v>100113</v>
      </c>
      <c r="H135" t="s">
        <v>8679</v>
      </c>
      <c r="I135">
        <v>100113005</v>
      </c>
      <c r="J135" t="s">
        <v>8680</v>
      </c>
      <c r="K135">
        <v>642</v>
      </c>
      <c r="L135">
        <v>782</v>
      </c>
      <c r="M135">
        <v>623</v>
      </c>
      <c r="N135">
        <v>485</v>
      </c>
      <c r="O135">
        <v>947</v>
      </c>
      <c r="P135">
        <v>680</v>
      </c>
      <c r="Q135">
        <v>960</v>
      </c>
      <c r="R135">
        <v>1006</v>
      </c>
      <c r="S135">
        <v>1105</v>
      </c>
      <c r="T135">
        <v>1073</v>
      </c>
      <c r="U135">
        <v>1066</v>
      </c>
      <c r="V135">
        <v>787</v>
      </c>
      <c r="W135">
        <v>1040</v>
      </c>
      <c r="X135">
        <v>1146</v>
      </c>
      <c r="Y135">
        <v>1000</v>
      </c>
    </row>
    <row r="136" spans="1:25" x14ac:dyDescent="0.25">
      <c r="A136">
        <v>7</v>
      </c>
      <c r="B136" t="s">
        <v>540</v>
      </c>
      <c r="C136" t="s">
        <v>8679</v>
      </c>
      <c r="D136" t="s">
        <v>8511</v>
      </c>
      <c r="E136">
        <v>24</v>
      </c>
      <c r="F136" t="s">
        <v>24020</v>
      </c>
      <c r="G136">
        <v>100112</v>
      </c>
      <c r="H136" t="s">
        <v>8435</v>
      </c>
      <c r="I136">
        <v>100112020</v>
      </c>
      <c r="J136" t="s">
        <v>8511</v>
      </c>
      <c r="K136">
        <v>2715</v>
      </c>
      <c r="L136">
        <v>4298</v>
      </c>
      <c r="M136">
        <v>4646</v>
      </c>
      <c r="N136">
        <v>3340</v>
      </c>
      <c r="O136">
        <v>5016</v>
      </c>
      <c r="P136">
        <v>3877</v>
      </c>
      <c r="Q136">
        <v>3723</v>
      </c>
      <c r="R136">
        <v>4980</v>
      </c>
      <c r="S136">
        <v>4924</v>
      </c>
      <c r="T136">
        <v>3933</v>
      </c>
      <c r="U136">
        <v>3512</v>
      </c>
      <c r="V136">
        <v>2678</v>
      </c>
      <c r="W136">
        <v>4031</v>
      </c>
      <c r="X136">
        <v>4062</v>
      </c>
      <c r="Y136">
        <v>5990</v>
      </c>
    </row>
    <row r="137" spans="1:25" x14ac:dyDescent="0.25">
      <c r="A137">
        <v>7</v>
      </c>
      <c r="B137" t="s">
        <v>540</v>
      </c>
      <c r="C137" t="s">
        <v>8378</v>
      </c>
      <c r="D137" t="s">
        <v>8379</v>
      </c>
      <c r="E137">
        <v>7</v>
      </c>
      <c r="F137" t="s">
        <v>8379</v>
      </c>
      <c r="G137">
        <v>100110</v>
      </c>
      <c r="H137" t="s">
        <v>8378</v>
      </c>
      <c r="I137">
        <v>100110005</v>
      </c>
      <c r="J137" t="s">
        <v>8379</v>
      </c>
      <c r="K137">
        <v>80</v>
      </c>
      <c r="L137">
        <v>244</v>
      </c>
      <c r="M137">
        <v>620</v>
      </c>
      <c r="N137">
        <v>225</v>
      </c>
      <c r="O137">
        <v>173</v>
      </c>
      <c r="P137">
        <v>106</v>
      </c>
      <c r="Q137">
        <v>219</v>
      </c>
      <c r="R137">
        <v>862</v>
      </c>
      <c r="S137">
        <v>604</v>
      </c>
      <c r="T137">
        <v>722</v>
      </c>
      <c r="U137">
        <v>535</v>
      </c>
      <c r="V137">
        <v>493</v>
      </c>
      <c r="W137">
        <v>950</v>
      </c>
      <c r="X137">
        <v>923</v>
      </c>
      <c r="Y137">
        <v>1740</v>
      </c>
    </row>
    <row r="138" spans="1:25" x14ac:dyDescent="0.25">
      <c r="A138">
        <v>7</v>
      </c>
      <c r="B138" t="s">
        <v>540</v>
      </c>
      <c r="C138" t="s">
        <v>8378</v>
      </c>
      <c r="D138" t="s">
        <v>13920</v>
      </c>
      <c r="E138">
        <v>8</v>
      </c>
      <c r="F138" t="s">
        <v>13920</v>
      </c>
      <c r="G138">
        <v>100110</v>
      </c>
      <c r="H138" t="s">
        <v>8378</v>
      </c>
      <c r="I138">
        <v>100110003</v>
      </c>
      <c r="J138" t="s">
        <v>13920</v>
      </c>
      <c r="K138">
        <v>279</v>
      </c>
      <c r="L138">
        <v>397</v>
      </c>
      <c r="M138">
        <v>1190</v>
      </c>
      <c r="N138">
        <v>413</v>
      </c>
      <c r="O138">
        <v>142</v>
      </c>
      <c r="P138">
        <v>368</v>
      </c>
      <c r="Q138">
        <v>265</v>
      </c>
      <c r="R138">
        <v>256</v>
      </c>
      <c r="S138">
        <v>140</v>
      </c>
      <c r="T138">
        <v>247</v>
      </c>
      <c r="U138">
        <v>302</v>
      </c>
      <c r="V138">
        <v>84</v>
      </c>
      <c r="W138">
        <v>230</v>
      </c>
      <c r="X138">
        <v>224</v>
      </c>
      <c r="Y138">
        <v>340</v>
      </c>
    </row>
    <row r="139" spans="1:25" x14ac:dyDescent="0.25">
      <c r="A139">
        <v>7</v>
      </c>
      <c r="B139" t="s">
        <v>540</v>
      </c>
      <c r="C139" t="s">
        <v>8378</v>
      </c>
      <c r="D139" t="s">
        <v>24021</v>
      </c>
      <c r="E139">
        <v>15</v>
      </c>
      <c r="F139" t="s">
        <v>24021</v>
      </c>
      <c r="G139">
        <v>100110</v>
      </c>
      <c r="H139" t="s">
        <v>8378</v>
      </c>
      <c r="I139">
        <v>100110007</v>
      </c>
      <c r="J139" t="s">
        <v>8389</v>
      </c>
      <c r="K139">
        <v>241</v>
      </c>
      <c r="L139">
        <v>250</v>
      </c>
      <c r="M139">
        <v>0</v>
      </c>
      <c r="N139">
        <v>151</v>
      </c>
      <c r="O139">
        <v>441</v>
      </c>
      <c r="P139">
        <v>58</v>
      </c>
      <c r="Q139">
        <v>68</v>
      </c>
      <c r="R139">
        <v>152</v>
      </c>
      <c r="S139">
        <v>189</v>
      </c>
      <c r="T139">
        <v>0</v>
      </c>
      <c r="U139">
        <v>0</v>
      </c>
      <c r="V139">
        <v>0</v>
      </c>
      <c r="W139">
        <v>0</v>
      </c>
      <c r="X139">
        <v>455</v>
      </c>
      <c r="Y139">
        <v>0</v>
      </c>
    </row>
    <row r="140" spans="1:25" x14ac:dyDescent="0.25">
      <c r="A140">
        <v>7</v>
      </c>
      <c r="B140" t="s">
        <v>540</v>
      </c>
      <c r="C140" t="s">
        <v>8378</v>
      </c>
      <c r="D140" t="s">
        <v>14623</v>
      </c>
      <c r="E140">
        <v>20</v>
      </c>
      <c r="F140" t="s">
        <v>14623</v>
      </c>
      <c r="G140">
        <v>100110</v>
      </c>
      <c r="H140" t="s">
        <v>8378</v>
      </c>
      <c r="I140">
        <v>100110002</v>
      </c>
      <c r="J140" t="s">
        <v>14623</v>
      </c>
      <c r="K140">
        <v>2419</v>
      </c>
      <c r="L140">
        <v>6149</v>
      </c>
      <c r="M140">
        <v>5467</v>
      </c>
      <c r="N140">
        <v>5467</v>
      </c>
      <c r="O140">
        <v>4748</v>
      </c>
      <c r="P140">
        <v>7268</v>
      </c>
      <c r="Q140">
        <v>7294</v>
      </c>
      <c r="R140">
        <v>5568</v>
      </c>
      <c r="S140">
        <v>3419</v>
      </c>
      <c r="T140">
        <v>6602</v>
      </c>
      <c r="U140">
        <v>7257</v>
      </c>
      <c r="V140">
        <v>9352</v>
      </c>
      <c r="W140">
        <v>5380</v>
      </c>
      <c r="X140">
        <v>5220</v>
      </c>
      <c r="Y140">
        <v>13570</v>
      </c>
    </row>
    <row r="141" spans="1:25" x14ac:dyDescent="0.25">
      <c r="A141">
        <v>7</v>
      </c>
      <c r="B141" t="s">
        <v>540</v>
      </c>
      <c r="C141" t="s">
        <v>8715</v>
      </c>
      <c r="D141" t="s">
        <v>15361</v>
      </c>
      <c r="E141">
        <v>19</v>
      </c>
      <c r="F141" t="s">
        <v>15361</v>
      </c>
      <c r="G141">
        <v>100114</v>
      </c>
      <c r="H141" t="s">
        <v>8715</v>
      </c>
      <c r="I141">
        <v>100114001</v>
      </c>
      <c r="J141" t="s">
        <v>15361</v>
      </c>
      <c r="K141">
        <v>5389</v>
      </c>
      <c r="L141">
        <v>4602</v>
      </c>
      <c r="M141">
        <v>3920</v>
      </c>
      <c r="N141">
        <v>4168</v>
      </c>
      <c r="O141">
        <v>5243</v>
      </c>
      <c r="P141">
        <v>3594</v>
      </c>
      <c r="Q141">
        <v>3557</v>
      </c>
      <c r="R141">
        <v>3017</v>
      </c>
      <c r="S141">
        <v>2080</v>
      </c>
      <c r="T141">
        <v>4584</v>
      </c>
      <c r="U141">
        <v>4589</v>
      </c>
      <c r="V141">
        <v>2183</v>
      </c>
      <c r="W141">
        <v>3430</v>
      </c>
      <c r="X141">
        <v>3377</v>
      </c>
      <c r="Y141">
        <v>3740</v>
      </c>
    </row>
    <row r="142" spans="1:25" x14ac:dyDescent="0.25">
      <c r="A142">
        <v>8</v>
      </c>
      <c r="B142" t="s">
        <v>24023</v>
      </c>
      <c r="C142" t="s">
        <v>8394</v>
      </c>
      <c r="D142" t="s">
        <v>15346</v>
      </c>
      <c r="E142">
        <v>2</v>
      </c>
      <c r="F142" t="s">
        <v>15346</v>
      </c>
      <c r="G142">
        <v>100111</v>
      </c>
      <c r="H142" t="s">
        <v>8394</v>
      </c>
      <c r="I142">
        <v>100111001</v>
      </c>
      <c r="J142" t="s">
        <v>15346</v>
      </c>
      <c r="K142">
        <v>0</v>
      </c>
      <c r="L142">
        <v>0</v>
      </c>
      <c r="M142">
        <v>0</v>
      </c>
      <c r="N142">
        <v>3542</v>
      </c>
      <c r="O142">
        <v>4208</v>
      </c>
      <c r="P142">
        <v>4073</v>
      </c>
      <c r="Q142">
        <v>4995</v>
      </c>
      <c r="R142">
        <v>4091</v>
      </c>
      <c r="S142">
        <v>4047</v>
      </c>
      <c r="T142">
        <v>4209</v>
      </c>
      <c r="U142">
        <v>4019</v>
      </c>
      <c r="V142">
        <v>4688</v>
      </c>
      <c r="W142">
        <v>3950</v>
      </c>
      <c r="X142">
        <v>4156</v>
      </c>
      <c r="Y142">
        <v>4580</v>
      </c>
    </row>
    <row r="143" spans="1:25" x14ac:dyDescent="0.25">
      <c r="A143">
        <v>8</v>
      </c>
      <c r="B143" t="s">
        <v>24023</v>
      </c>
      <c r="C143" t="s">
        <v>8394</v>
      </c>
      <c r="D143" t="s">
        <v>8395</v>
      </c>
      <c r="E143">
        <v>3</v>
      </c>
      <c r="F143" t="s">
        <v>8395</v>
      </c>
      <c r="G143">
        <v>100111</v>
      </c>
      <c r="H143" t="s">
        <v>8394</v>
      </c>
      <c r="I143">
        <v>100111005</v>
      </c>
      <c r="J143" t="s">
        <v>8395</v>
      </c>
      <c r="K143">
        <v>10069</v>
      </c>
      <c r="L143">
        <v>6446</v>
      </c>
      <c r="M143">
        <v>10270</v>
      </c>
      <c r="N143">
        <v>33109</v>
      </c>
      <c r="O143">
        <v>24462</v>
      </c>
      <c r="P143">
        <v>22913</v>
      </c>
      <c r="Q143">
        <v>30556</v>
      </c>
      <c r="R143">
        <v>30739</v>
      </c>
      <c r="S143">
        <v>22091</v>
      </c>
      <c r="T143">
        <v>23532</v>
      </c>
      <c r="U143">
        <v>20806</v>
      </c>
      <c r="V143">
        <v>26059</v>
      </c>
      <c r="W143">
        <v>23900</v>
      </c>
      <c r="X143">
        <v>20164</v>
      </c>
      <c r="Y143">
        <v>24860</v>
      </c>
    </row>
    <row r="144" spans="1:25" x14ac:dyDescent="0.25">
      <c r="A144">
        <v>8</v>
      </c>
      <c r="B144" t="s">
        <v>24023</v>
      </c>
      <c r="C144" t="s">
        <v>8394</v>
      </c>
      <c r="D144" t="s">
        <v>13226</v>
      </c>
      <c r="E144">
        <v>4</v>
      </c>
      <c r="F144" t="s">
        <v>13226</v>
      </c>
      <c r="G144">
        <v>100111</v>
      </c>
      <c r="H144" t="s">
        <v>8394</v>
      </c>
      <c r="I144">
        <v>100111004</v>
      </c>
      <c r="J144" t="s">
        <v>13226</v>
      </c>
      <c r="K144">
        <v>4098</v>
      </c>
      <c r="L144">
        <v>2594</v>
      </c>
      <c r="M144">
        <v>2527</v>
      </c>
      <c r="N144">
        <v>1613</v>
      </c>
      <c r="O144">
        <v>4179</v>
      </c>
      <c r="P144">
        <v>2522</v>
      </c>
      <c r="Q144">
        <v>1888</v>
      </c>
      <c r="R144">
        <v>2266</v>
      </c>
      <c r="S144">
        <v>2453</v>
      </c>
      <c r="T144">
        <v>3180</v>
      </c>
      <c r="U144">
        <v>2273</v>
      </c>
      <c r="V144">
        <v>3059</v>
      </c>
      <c r="W144">
        <v>2800</v>
      </c>
      <c r="X144">
        <v>3050</v>
      </c>
      <c r="Y144">
        <v>4660</v>
      </c>
    </row>
    <row r="145" spans="1:25" x14ac:dyDescent="0.25">
      <c r="A145">
        <v>8</v>
      </c>
      <c r="B145" t="s">
        <v>24023</v>
      </c>
      <c r="C145" t="s">
        <v>8394</v>
      </c>
      <c r="D145" t="s">
        <v>13226</v>
      </c>
      <c r="E145">
        <v>5</v>
      </c>
      <c r="F145" t="s">
        <v>24009</v>
      </c>
      <c r="G145">
        <v>100111</v>
      </c>
      <c r="H145" t="s">
        <v>8394</v>
      </c>
      <c r="I145">
        <v>100111004</v>
      </c>
      <c r="J145" t="s">
        <v>13226</v>
      </c>
      <c r="K145">
        <v>3446</v>
      </c>
      <c r="L145">
        <v>2335</v>
      </c>
      <c r="M145">
        <v>2243</v>
      </c>
      <c r="N145">
        <v>1167</v>
      </c>
      <c r="O145">
        <v>3686</v>
      </c>
      <c r="P145">
        <v>2222</v>
      </c>
      <c r="Q145">
        <v>1309</v>
      </c>
      <c r="R145">
        <v>1757</v>
      </c>
      <c r="S145">
        <v>1622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8</v>
      </c>
      <c r="B146" t="s">
        <v>24023</v>
      </c>
      <c r="C146" t="s">
        <v>8394</v>
      </c>
      <c r="D146" t="s">
        <v>13226</v>
      </c>
      <c r="E146">
        <v>6</v>
      </c>
      <c r="F146" t="s">
        <v>24010</v>
      </c>
      <c r="G146">
        <v>100111</v>
      </c>
      <c r="H146" t="s">
        <v>8394</v>
      </c>
      <c r="I146">
        <v>100111004</v>
      </c>
      <c r="J146" t="s">
        <v>13226</v>
      </c>
      <c r="K146">
        <v>652</v>
      </c>
      <c r="L146">
        <v>259</v>
      </c>
      <c r="M146">
        <v>284</v>
      </c>
      <c r="N146">
        <v>446</v>
      </c>
      <c r="O146">
        <v>493</v>
      </c>
      <c r="P146">
        <v>300</v>
      </c>
      <c r="Q146">
        <v>579</v>
      </c>
      <c r="R146">
        <v>509</v>
      </c>
      <c r="S146">
        <v>831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8</v>
      </c>
      <c r="B147" t="s">
        <v>24023</v>
      </c>
      <c r="C147" t="s">
        <v>8394</v>
      </c>
      <c r="D147" t="s">
        <v>13925</v>
      </c>
      <c r="E147">
        <v>11</v>
      </c>
      <c r="F147" t="s">
        <v>13925</v>
      </c>
      <c r="G147">
        <v>100111</v>
      </c>
      <c r="H147" t="s">
        <v>8394</v>
      </c>
      <c r="I147">
        <v>100111003</v>
      </c>
      <c r="J147" t="s">
        <v>13925</v>
      </c>
      <c r="K147">
        <v>8793</v>
      </c>
      <c r="L147">
        <v>9394</v>
      </c>
      <c r="M147">
        <v>10266</v>
      </c>
      <c r="N147">
        <v>19663</v>
      </c>
      <c r="O147">
        <v>18624</v>
      </c>
      <c r="P147">
        <v>20900</v>
      </c>
      <c r="Q147">
        <v>17915</v>
      </c>
      <c r="R147">
        <v>19909</v>
      </c>
      <c r="S147">
        <v>17258</v>
      </c>
      <c r="T147">
        <v>12514</v>
      </c>
      <c r="U147">
        <v>10704</v>
      </c>
      <c r="V147">
        <v>13554</v>
      </c>
      <c r="W147">
        <v>9800</v>
      </c>
      <c r="X147">
        <v>12241</v>
      </c>
      <c r="Y147">
        <v>5440</v>
      </c>
    </row>
    <row r="148" spans="1:25" x14ac:dyDescent="0.25">
      <c r="A148">
        <v>8</v>
      </c>
      <c r="B148" t="s">
        <v>24023</v>
      </c>
      <c r="C148" t="s">
        <v>8394</v>
      </c>
      <c r="D148" t="s">
        <v>13925</v>
      </c>
      <c r="E148">
        <v>12</v>
      </c>
      <c r="F148" t="s">
        <v>24011</v>
      </c>
      <c r="G148">
        <v>100111</v>
      </c>
      <c r="H148" t="s">
        <v>8394</v>
      </c>
      <c r="I148">
        <v>100111003</v>
      </c>
      <c r="J148" t="s">
        <v>13925</v>
      </c>
      <c r="K148">
        <v>8288</v>
      </c>
      <c r="L148">
        <v>8899</v>
      </c>
      <c r="M148">
        <v>9796</v>
      </c>
      <c r="N148">
        <v>19423</v>
      </c>
      <c r="O148">
        <v>17943</v>
      </c>
      <c r="P148">
        <v>20781</v>
      </c>
      <c r="Q148">
        <v>14582</v>
      </c>
      <c r="R148">
        <v>18180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8</v>
      </c>
      <c r="B149" t="s">
        <v>24023</v>
      </c>
      <c r="C149" t="s">
        <v>8394</v>
      </c>
      <c r="D149" t="s">
        <v>13925</v>
      </c>
      <c r="E149">
        <v>13</v>
      </c>
      <c r="F149" t="s">
        <v>24012</v>
      </c>
      <c r="G149">
        <v>100111</v>
      </c>
      <c r="H149" t="s">
        <v>8394</v>
      </c>
      <c r="I149">
        <v>100111003</v>
      </c>
      <c r="J149" t="s">
        <v>13925</v>
      </c>
      <c r="K149">
        <v>505</v>
      </c>
      <c r="L149">
        <v>495</v>
      </c>
      <c r="M149">
        <v>470</v>
      </c>
      <c r="N149">
        <v>240</v>
      </c>
      <c r="O149">
        <v>681</v>
      </c>
      <c r="P149">
        <v>119</v>
      </c>
      <c r="Q149">
        <v>3333</v>
      </c>
      <c r="R149">
        <v>1729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8</v>
      </c>
      <c r="B150" t="s">
        <v>24023</v>
      </c>
      <c r="C150" t="s">
        <v>8394</v>
      </c>
      <c r="D150" t="s">
        <v>8425</v>
      </c>
      <c r="E150">
        <v>16</v>
      </c>
      <c r="F150" t="s">
        <v>8425</v>
      </c>
      <c r="G150">
        <v>100111</v>
      </c>
      <c r="H150" t="s">
        <v>8394</v>
      </c>
      <c r="I150">
        <v>100111011</v>
      </c>
      <c r="J150" t="s">
        <v>8425</v>
      </c>
      <c r="K150">
        <v>0</v>
      </c>
      <c r="L150">
        <v>0</v>
      </c>
      <c r="M150">
        <v>192</v>
      </c>
      <c r="N150">
        <v>0</v>
      </c>
      <c r="O150">
        <v>334</v>
      </c>
      <c r="P150">
        <v>179</v>
      </c>
      <c r="Q150">
        <v>311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98</v>
      </c>
      <c r="Y150">
        <v>0</v>
      </c>
    </row>
    <row r="151" spans="1:25" x14ac:dyDescent="0.25">
      <c r="A151">
        <v>8</v>
      </c>
      <c r="B151" t="s">
        <v>24023</v>
      </c>
      <c r="C151" t="s">
        <v>8394</v>
      </c>
      <c r="D151" t="s">
        <v>14628</v>
      </c>
      <c r="E151">
        <v>25</v>
      </c>
      <c r="F151" t="s">
        <v>14628</v>
      </c>
      <c r="G151">
        <v>100111</v>
      </c>
      <c r="H151" t="s">
        <v>8394</v>
      </c>
      <c r="I151">
        <v>100111002</v>
      </c>
      <c r="J151" t="s">
        <v>14628</v>
      </c>
      <c r="K151">
        <v>27745</v>
      </c>
      <c r="L151">
        <v>26102</v>
      </c>
      <c r="M151">
        <v>32413</v>
      </c>
      <c r="N151">
        <v>66742</v>
      </c>
      <c r="O151">
        <v>87901</v>
      </c>
      <c r="P151">
        <v>79240</v>
      </c>
      <c r="Q151">
        <v>83331</v>
      </c>
      <c r="R151">
        <v>70438</v>
      </c>
      <c r="S151">
        <v>60641</v>
      </c>
      <c r="T151">
        <v>70966</v>
      </c>
      <c r="U151">
        <v>72479</v>
      </c>
      <c r="V151">
        <v>84519</v>
      </c>
      <c r="W151">
        <v>83100</v>
      </c>
      <c r="X151">
        <v>70735</v>
      </c>
      <c r="Y151">
        <v>90070</v>
      </c>
    </row>
    <row r="152" spans="1:25" x14ac:dyDescent="0.25">
      <c r="A152">
        <v>8</v>
      </c>
      <c r="B152" t="s">
        <v>24023</v>
      </c>
      <c r="C152" t="s">
        <v>8394</v>
      </c>
      <c r="D152" t="s">
        <v>14628</v>
      </c>
      <c r="E152">
        <v>26</v>
      </c>
      <c r="F152" t="s">
        <v>24013</v>
      </c>
      <c r="G152">
        <v>100111</v>
      </c>
      <c r="H152" t="s">
        <v>8394</v>
      </c>
      <c r="I152">
        <v>100111002</v>
      </c>
      <c r="J152" t="s">
        <v>14628</v>
      </c>
      <c r="K152">
        <v>5527</v>
      </c>
      <c r="L152">
        <v>6321</v>
      </c>
      <c r="M152">
        <v>13959</v>
      </c>
      <c r="N152">
        <v>9436</v>
      </c>
      <c r="O152">
        <v>13096</v>
      </c>
      <c r="P152">
        <v>12087</v>
      </c>
      <c r="Q152">
        <v>9320</v>
      </c>
      <c r="R152">
        <v>5970</v>
      </c>
      <c r="S152">
        <v>2674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8</v>
      </c>
      <c r="B153" t="s">
        <v>24023</v>
      </c>
      <c r="C153" t="s">
        <v>8394</v>
      </c>
      <c r="D153" t="s">
        <v>14628</v>
      </c>
      <c r="E153">
        <v>27</v>
      </c>
      <c r="F153" t="s">
        <v>24014</v>
      </c>
      <c r="G153">
        <v>100111</v>
      </c>
      <c r="H153" t="s">
        <v>8394</v>
      </c>
      <c r="I153">
        <v>100111002</v>
      </c>
      <c r="J153" t="s">
        <v>14628</v>
      </c>
      <c r="K153">
        <v>22218</v>
      </c>
      <c r="L153">
        <v>19781</v>
      </c>
      <c r="M153">
        <v>18454</v>
      </c>
      <c r="N153">
        <v>57306</v>
      </c>
      <c r="O153">
        <v>74805</v>
      </c>
      <c r="P153">
        <v>67153</v>
      </c>
      <c r="Q153">
        <v>74011</v>
      </c>
      <c r="R153">
        <v>64468</v>
      </c>
      <c r="S153">
        <v>57967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8</v>
      </c>
      <c r="B154" t="s">
        <v>24023</v>
      </c>
      <c r="C154" t="s">
        <v>8394</v>
      </c>
      <c r="D154" t="s">
        <v>8430</v>
      </c>
      <c r="E154">
        <v>28</v>
      </c>
      <c r="F154" t="s">
        <v>8430</v>
      </c>
      <c r="G154">
        <v>100111</v>
      </c>
      <c r="H154" t="s">
        <v>8394</v>
      </c>
      <c r="I154">
        <v>100111012</v>
      </c>
      <c r="J154" t="s">
        <v>8430</v>
      </c>
      <c r="K154">
        <v>1157</v>
      </c>
      <c r="L154">
        <v>2088</v>
      </c>
      <c r="M154">
        <v>2489</v>
      </c>
      <c r="N154">
        <v>2216</v>
      </c>
      <c r="O154">
        <v>4069</v>
      </c>
      <c r="P154">
        <v>3408</v>
      </c>
      <c r="Q154">
        <v>2457</v>
      </c>
      <c r="R154">
        <v>1109</v>
      </c>
      <c r="S154">
        <v>1518</v>
      </c>
      <c r="T154">
        <v>3224</v>
      </c>
      <c r="U154">
        <v>1711</v>
      </c>
      <c r="V154">
        <v>2816</v>
      </c>
      <c r="W154">
        <v>2588</v>
      </c>
      <c r="X154">
        <v>2799</v>
      </c>
      <c r="Y154">
        <v>251</v>
      </c>
    </row>
    <row r="155" spans="1:25" x14ac:dyDescent="0.25">
      <c r="A155">
        <v>8</v>
      </c>
      <c r="B155" t="s">
        <v>24023</v>
      </c>
      <c r="C155" t="s">
        <v>8679</v>
      </c>
      <c r="D155" t="s">
        <v>8461</v>
      </c>
      <c r="E155">
        <v>1</v>
      </c>
      <c r="F155" t="s">
        <v>24015</v>
      </c>
      <c r="G155">
        <v>100112</v>
      </c>
      <c r="H155" t="s">
        <v>8435</v>
      </c>
      <c r="I155">
        <v>100112010</v>
      </c>
      <c r="J155" t="s">
        <v>8461</v>
      </c>
      <c r="K155">
        <v>2114</v>
      </c>
      <c r="L155">
        <v>2622</v>
      </c>
      <c r="M155">
        <v>2649</v>
      </c>
      <c r="N155">
        <v>2507</v>
      </c>
      <c r="O155">
        <v>2214</v>
      </c>
      <c r="P155">
        <v>3080</v>
      </c>
      <c r="Q155">
        <v>2150</v>
      </c>
      <c r="R155">
        <v>2320</v>
      </c>
      <c r="S155">
        <v>2227</v>
      </c>
      <c r="T155">
        <v>2381</v>
      </c>
      <c r="U155">
        <v>0</v>
      </c>
      <c r="V155">
        <v>0</v>
      </c>
      <c r="W155">
        <v>0</v>
      </c>
      <c r="X155">
        <v>1205</v>
      </c>
      <c r="Y155">
        <v>0</v>
      </c>
    </row>
    <row r="156" spans="1:25" x14ac:dyDescent="0.25">
      <c r="A156">
        <v>8</v>
      </c>
      <c r="B156" t="s">
        <v>24023</v>
      </c>
      <c r="C156" t="s">
        <v>8679</v>
      </c>
      <c r="D156" t="s">
        <v>15356</v>
      </c>
      <c r="E156">
        <v>9</v>
      </c>
      <c r="F156" t="s">
        <v>15356</v>
      </c>
      <c r="G156">
        <v>100113</v>
      </c>
      <c r="H156" t="s">
        <v>8679</v>
      </c>
      <c r="I156">
        <v>100113001</v>
      </c>
      <c r="J156" t="s">
        <v>15356</v>
      </c>
      <c r="K156">
        <v>714</v>
      </c>
      <c r="L156">
        <v>293</v>
      </c>
      <c r="M156">
        <v>0</v>
      </c>
      <c r="N156">
        <v>0</v>
      </c>
      <c r="O156">
        <v>0</v>
      </c>
      <c r="P156">
        <v>0</v>
      </c>
      <c r="Q156">
        <v>117</v>
      </c>
      <c r="R156">
        <v>0</v>
      </c>
      <c r="S156">
        <v>194</v>
      </c>
      <c r="T156">
        <v>361</v>
      </c>
      <c r="U156">
        <v>1452</v>
      </c>
      <c r="V156">
        <v>311</v>
      </c>
      <c r="W156">
        <v>830</v>
      </c>
      <c r="X156">
        <v>1154</v>
      </c>
      <c r="Y156">
        <v>1090</v>
      </c>
    </row>
    <row r="157" spans="1:25" x14ac:dyDescent="0.25">
      <c r="A157">
        <v>8</v>
      </c>
      <c r="B157" t="s">
        <v>24023</v>
      </c>
      <c r="C157" t="s">
        <v>8679</v>
      </c>
      <c r="D157" t="s">
        <v>15356</v>
      </c>
      <c r="E157">
        <v>10</v>
      </c>
      <c r="F157" t="s">
        <v>24016</v>
      </c>
      <c r="G157">
        <v>100113</v>
      </c>
      <c r="H157" t="s">
        <v>8679</v>
      </c>
      <c r="I157">
        <v>100113001</v>
      </c>
      <c r="J157" t="s">
        <v>15356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8</v>
      </c>
      <c r="B158" t="s">
        <v>24023</v>
      </c>
      <c r="C158" t="s">
        <v>8679</v>
      </c>
      <c r="D158" t="s">
        <v>15356</v>
      </c>
      <c r="E158">
        <v>18</v>
      </c>
      <c r="F158" t="s">
        <v>24017</v>
      </c>
      <c r="G158">
        <v>100113</v>
      </c>
      <c r="H158" t="s">
        <v>8679</v>
      </c>
      <c r="I158">
        <v>100113001</v>
      </c>
      <c r="J158" t="s">
        <v>15356</v>
      </c>
      <c r="K158">
        <v>714</v>
      </c>
      <c r="L158">
        <v>293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8</v>
      </c>
      <c r="B159" t="s">
        <v>24023</v>
      </c>
      <c r="C159" t="s">
        <v>8679</v>
      </c>
      <c r="D159" t="s">
        <v>14638</v>
      </c>
      <c r="E159">
        <v>14</v>
      </c>
      <c r="F159" t="s">
        <v>14638</v>
      </c>
      <c r="G159">
        <v>100113</v>
      </c>
      <c r="H159" t="s">
        <v>8679</v>
      </c>
      <c r="I159">
        <v>100113002</v>
      </c>
      <c r="J159" t="s">
        <v>14638</v>
      </c>
      <c r="K159">
        <v>730</v>
      </c>
      <c r="L159">
        <v>531</v>
      </c>
      <c r="M159">
        <v>2632</v>
      </c>
      <c r="N159">
        <v>3309</v>
      </c>
      <c r="O159">
        <v>1060</v>
      </c>
      <c r="P159">
        <v>965</v>
      </c>
      <c r="Q159">
        <v>1181</v>
      </c>
      <c r="R159">
        <v>1383</v>
      </c>
      <c r="S159">
        <v>1030</v>
      </c>
      <c r="T159">
        <v>1288</v>
      </c>
      <c r="U159">
        <v>1432</v>
      </c>
      <c r="V159">
        <v>1091</v>
      </c>
      <c r="W159">
        <v>360</v>
      </c>
      <c r="X159">
        <v>358</v>
      </c>
      <c r="Y159">
        <v>610</v>
      </c>
    </row>
    <row r="160" spans="1:25" x14ac:dyDescent="0.25">
      <c r="A160">
        <v>8</v>
      </c>
      <c r="B160" t="s">
        <v>24023</v>
      </c>
      <c r="C160" t="s">
        <v>8679</v>
      </c>
      <c r="D160" t="s">
        <v>24018</v>
      </c>
      <c r="E160">
        <v>17</v>
      </c>
      <c r="F160" t="s">
        <v>24018</v>
      </c>
      <c r="G160">
        <v>100113</v>
      </c>
      <c r="H160" t="s">
        <v>8679</v>
      </c>
      <c r="I160">
        <v>100113006</v>
      </c>
      <c r="J160" t="s">
        <v>8685</v>
      </c>
      <c r="K160">
        <v>359</v>
      </c>
      <c r="L160">
        <v>1134</v>
      </c>
      <c r="M160">
        <v>713</v>
      </c>
      <c r="N160">
        <v>382</v>
      </c>
      <c r="O160">
        <v>492</v>
      </c>
      <c r="P160">
        <v>0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8</v>
      </c>
      <c r="B161" t="s">
        <v>24023</v>
      </c>
      <c r="C161" t="s">
        <v>8679</v>
      </c>
      <c r="D161" t="s">
        <v>13935</v>
      </c>
      <c r="E161">
        <v>21</v>
      </c>
      <c r="F161" t="s">
        <v>13935</v>
      </c>
      <c r="G161">
        <v>100113</v>
      </c>
      <c r="H161" t="s">
        <v>8679</v>
      </c>
      <c r="I161">
        <v>100113003</v>
      </c>
      <c r="J161" t="s">
        <v>13935</v>
      </c>
      <c r="K161">
        <v>3782</v>
      </c>
      <c r="L161">
        <v>6544</v>
      </c>
      <c r="M161">
        <v>7542</v>
      </c>
      <c r="N161">
        <v>8458</v>
      </c>
      <c r="O161">
        <v>12063</v>
      </c>
      <c r="P161">
        <v>7812</v>
      </c>
      <c r="Q161">
        <v>6774</v>
      </c>
      <c r="R161">
        <v>7415</v>
      </c>
      <c r="S161">
        <v>8940</v>
      </c>
      <c r="T161">
        <v>3635</v>
      </c>
      <c r="U161">
        <v>1294</v>
      </c>
      <c r="V161">
        <v>4839</v>
      </c>
      <c r="W161">
        <v>4600</v>
      </c>
      <c r="X161">
        <v>3488</v>
      </c>
      <c r="Y161">
        <v>4430</v>
      </c>
    </row>
    <row r="162" spans="1:25" x14ac:dyDescent="0.25">
      <c r="A162">
        <v>8</v>
      </c>
      <c r="B162" t="s">
        <v>24023</v>
      </c>
      <c r="C162" t="s">
        <v>8679</v>
      </c>
      <c r="D162" t="s">
        <v>8746</v>
      </c>
      <c r="E162">
        <v>22</v>
      </c>
      <c r="F162" t="s">
        <v>24019</v>
      </c>
      <c r="G162">
        <v>100113</v>
      </c>
      <c r="H162" t="s">
        <v>8679</v>
      </c>
      <c r="I162">
        <v>100113004</v>
      </c>
      <c r="J162" t="s">
        <v>13236</v>
      </c>
      <c r="K162">
        <v>1971</v>
      </c>
      <c r="L162">
        <v>2395</v>
      </c>
      <c r="M162">
        <v>5121</v>
      </c>
      <c r="N162">
        <v>9961</v>
      </c>
      <c r="O162">
        <v>9718</v>
      </c>
      <c r="P162">
        <v>12070</v>
      </c>
      <c r="Q162">
        <v>12458</v>
      </c>
      <c r="R162">
        <v>12370</v>
      </c>
      <c r="S162">
        <v>13285</v>
      </c>
      <c r="T162">
        <v>13018</v>
      </c>
      <c r="U162">
        <v>12103</v>
      </c>
      <c r="V162">
        <v>10052</v>
      </c>
      <c r="W162">
        <v>9460</v>
      </c>
      <c r="X162">
        <v>12740</v>
      </c>
      <c r="Y162">
        <v>16070</v>
      </c>
    </row>
    <row r="163" spans="1:25" x14ac:dyDescent="0.25">
      <c r="A163">
        <v>8</v>
      </c>
      <c r="B163" t="s">
        <v>24023</v>
      </c>
      <c r="C163" t="s">
        <v>8679</v>
      </c>
      <c r="D163" t="s">
        <v>8680</v>
      </c>
      <c r="E163">
        <v>23</v>
      </c>
      <c r="F163" t="s">
        <v>8680</v>
      </c>
      <c r="G163">
        <v>100113</v>
      </c>
      <c r="H163" t="s">
        <v>8679</v>
      </c>
      <c r="I163">
        <v>100113005</v>
      </c>
      <c r="J163" t="s">
        <v>8680</v>
      </c>
      <c r="K163">
        <v>72</v>
      </c>
      <c r="L163">
        <v>56</v>
      </c>
      <c r="M163">
        <v>53</v>
      </c>
      <c r="N163">
        <v>80</v>
      </c>
      <c r="O163">
        <v>76</v>
      </c>
      <c r="P163">
        <v>320</v>
      </c>
      <c r="Q163">
        <v>208</v>
      </c>
      <c r="R163">
        <v>258</v>
      </c>
      <c r="S163">
        <v>287</v>
      </c>
      <c r="T163">
        <v>316</v>
      </c>
      <c r="U163">
        <v>344</v>
      </c>
      <c r="V163">
        <v>275</v>
      </c>
      <c r="W163">
        <v>220</v>
      </c>
      <c r="X163">
        <v>244</v>
      </c>
      <c r="Y163">
        <v>250</v>
      </c>
    </row>
    <row r="164" spans="1:25" x14ac:dyDescent="0.25">
      <c r="A164">
        <v>8</v>
      </c>
      <c r="B164" t="s">
        <v>24023</v>
      </c>
      <c r="C164" t="s">
        <v>8679</v>
      </c>
      <c r="D164" t="s">
        <v>8511</v>
      </c>
      <c r="E164">
        <v>24</v>
      </c>
      <c r="F164" t="s">
        <v>24020</v>
      </c>
      <c r="G164">
        <v>100112</v>
      </c>
      <c r="H164" t="s">
        <v>8435</v>
      </c>
      <c r="I164">
        <v>100112020</v>
      </c>
      <c r="J164" t="s">
        <v>8511</v>
      </c>
      <c r="K164">
        <v>44</v>
      </c>
      <c r="L164">
        <v>0</v>
      </c>
      <c r="M164">
        <v>0</v>
      </c>
      <c r="N164">
        <v>649</v>
      </c>
      <c r="O164">
        <v>0</v>
      </c>
      <c r="P164">
        <v>0</v>
      </c>
      <c r="Q164">
        <v>0</v>
      </c>
      <c r="R164">
        <v>100</v>
      </c>
      <c r="S164">
        <v>72</v>
      </c>
      <c r="T164">
        <v>0</v>
      </c>
      <c r="U164">
        <v>148</v>
      </c>
      <c r="V164">
        <v>227</v>
      </c>
      <c r="W164">
        <v>170</v>
      </c>
      <c r="X164">
        <v>223</v>
      </c>
      <c r="Y164">
        <v>90</v>
      </c>
    </row>
    <row r="165" spans="1:25" x14ac:dyDescent="0.25">
      <c r="A165">
        <v>8</v>
      </c>
      <c r="B165" t="s">
        <v>24023</v>
      </c>
      <c r="C165" t="s">
        <v>8378</v>
      </c>
      <c r="D165" t="s">
        <v>8379</v>
      </c>
      <c r="E165">
        <v>7</v>
      </c>
      <c r="F165" t="s">
        <v>8379</v>
      </c>
      <c r="G165">
        <v>100110</v>
      </c>
      <c r="H165" t="s">
        <v>8378</v>
      </c>
      <c r="I165">
        <v>100110005</v>
      </c>
      <c r="J165" t="s">
        <v>8379</v>
      </c>
      <c r="K165">
        <v>82</v>
      </c>
      <c r="L165">
        <v>0</v>
      </c>
      <c r="M165">
        <v>73</v>
      </c>
      <c r="N165">
        <v>50</v>
      </c>
      <c r="O165">
        <v>0</v>
      </c>
      <c r="P165">
        <v>117</v>
      </c>
      <c r="Q165">
        <v>154</v>
      </c>
      <c r="R165">
        <v>492</v>
      </c>
      <c r="S165">
        <v>220</v>
      </c>
      <c r="T165">
        <v>625</v>
      </c>
      <c r="U165">
        <v>482</v>
      </c>
      <c r="V165">
        <v>680</v>
      </c>
      <c r="W165">
        <v>960</v>
      </c>
      <c r="X165">
        <v>931</v>
      </c>
      <c r="Y165">
        <v>930</v>
      </c>
    </row>
    <row r="166" spans="1:25" x14ac:dyDescent="0.25">
      <c r="A166">
        <v>8</v>
      </c>
      <c r="B166" t="s">
        <v>24023</v>
      </c>
      <c r="C166" t="s">
        <v>8378</v>
      </c>
      <c r="D166" t="s">
        <v>13920</v>
      </c>
      <c r="E166">
        <v>8</v>
      </c>
      <c r="F166" t="s">
        <v>13920</v>
      </c>
      <c r="G166">
        <v>100110</v>
      </c>
      <c r="H166" t="s">
        <v>8378</v>
      </c>
      <c r="I166">
        <v>100110003</v>
      </c>
      <c r="J166" t="s">
        <v>13920</v>
      </c>
      <c r="K166">
        <v>256</v>
      </c>
      <c r="L166">
        <v>495</v>
      </c>
      <c r="M166">
        <v>611</v>
      </c>
      <c r="N166">
        <v>1078</v>
      </c>
      <c r="O166">
        <v>656</v>
      </c>
      <c r="P166">
        <v>485</v>
      </c>
      <c r="Q166">
        <v>523</v>
      </c>
      <c r="R166">
        <v>771</v>
      </c>
      <c r="S166">
        <v>767</v>
      </c>
      <c r="T166">
        <v>859</v>
      </c>
      <c r="U166">
        <v>774</v>
      </c>
      <c r="V166">
        <v>798</v>
      </c>
      <c r="W166">
        <v>550</v>
      </c>
      <c r="X166">
        <v>535</v>
      </c>
      <c r="Y166">
        <v>510</v>
      </c>
    </row>
    <row r="167" spans="1:25" x14ac:dyDescent="0.25">
      <c r="A167">
        <v>8</v>
      </c>
      <c r="B167" t="s">
        <v>24023</v>
      </c>
      <c r="C167" t="s">
        <v>8378</v>
      </c>
      <c r="D167" t="s">
        <v>24021</v>
      </c>
      <c r="E167">
        <v>15</v>
      </c>
      <c r="F167" t="s">
        <v>24021</v>
      </c>
      <c r="G167">
        <v>100110</v>
      </c>
      <c r="H167" t="s">
        <v>8378</v>
      </c>
      <c r="I167">
        <v>100110007</v>
      </c>
      <c r="J167" t="s">
        <v>8389</v>
      </c>
      <c r="K167">
        <v>29</v>
      </c>
      <c r="L167">
        <v>32</v>
      </c>
      <c r="M167">
        <v>278</v>
      </c>
      <c r="N167">
        <v>192</v>
      </c>
      <c r="O167">
        <v>295</v>
      </c>
      <c r="P167">
        <v>0</v>
      </c>
      <c r="Q167">
        <v>250</v>
      </c>
      <c r="R167">
        <v>916</v>
      </c>
      <c r="S167">
        <v>297</v>
      </c>
      <c r="T167">
        <v>0</v>
      </c>
      <c r="U167">
        <v>0</v>
      </c>
      <c r="V167">
        <v>0</v>
      </c>
      <c r="W167">
        <v>0</v>
      </c>
      <c r="X167">
        <v>579</v>
      </c>
      <c r="Y167">
        <v>0</v>
      </c>
    </row>
    <row r="168" spans="1:25" x14ac:dyDescent="0.25">
      <c r="A168">
        <v>8</v>
      </c>
      <c r="B168" t="s">
        <v>24023</v>
      </c>
      <c r="C168" t="s">
        <v>8378</v>
      </c>
      <c r="D168" t="s">
        <v>14623</v>
      </c>
      <c r="E168">
        <v>20</v>
      </c>
      <c r="F168" t="s">
        <v>14623</v>
      </c>
      <c r="G168">
        <v>100110</v>
      </c>
      <c r="H168" t="s">
        <v>8378</v>
      </c>
      <c r="I168">
        <v>100110002</v>
      </c>
      <c r="J168" t="s">
        <v>14623</v>
      </c>
      <c r="K168">
        <v>1684</v>
      </c>
      <c r="L168">
        <v>1456</v>
      </c>
      <c r="M168">
        <v>1320</v>
      </c>
      <c r="N168">
        <v>1320</v>
      </c>
      <c r="O168">
        <v>4390</v>
      </c>
      <c r="P168">
        <v>3438</v>
      </c>
      <c r="Q168">
        <v>4382</v>
      </c>
      <c r="R168">
        <v>3465</v>
      </c>
      <c r="S168">
        <v>1934</v>
      </c>
      <c r="T168">
        <v>4201</v>
      </c>
      <c r="U168">
        <v>3504</v>
      </c>
      <c r="V168">
        <v>4108</v>
      </c>
      <c r="W168">
        <v>4100</v>
      </c>
      <c r="X168">
        <v>3934</v>
      </c>
      <c r="Y168">
        <v>6060</v>
      </c>
    </row>
    <row r="169" spans="1:25" x14ac:dyDescent="0.25">
      <c r="A169">
        <v>8</v>
      </c>
      <c r="B169" t="s">
        <v>24023</v>
      </c>
      <c r="C169" t="s">
        <v>8715</v>
      </c>
      <c r="D169" t="s">
        <v>15361</v>
      </c>
      <c r="E169">
        <v>19</v>
      </c>
      <c r="F169" t="s">
        <v>15361</v>
      </c>
      <c r="G169">
        <v>100114</v>
      </c>
      <c r="H169" t="s">
        <v>8715</v>
      </c>
      <c r="I169">
        <v>100114001</v>
      </c>
      <c r="J169" t="s">
        <v>15361</v>
      </c>
      <c r="K169">
        <v>4463</v>
      </c>
      <c r="L169">
        <v>4266</v>
      </c>
      <c r="M169">
        <v>4409</v>
      </c>
      <c r="N169">
        <v>9892</v>
      </c>
      <c r="O169">
        <v>8946</v>
      </c>
      <c r="P169">
        <v>8685</v>
      </c>
      <c r="Q169">
        <v>8532</v>
      </c>
      <c r="R169">
        <v>8372</v>
      </c>
      <c r="S169">
        <v>5998</v>
      </c>
      <c r="T169">
        <v>9385</v>
      </c>
      <c r="U169">
        <v>8958</v>
      </c>
      <c r="V169">
        <v>7025</v>
      </c>
      <c r="W169">
        <v>8100</v>
      </c>
      <c r="X169">
        <v>8471</v>
      </c>
      <c r="Y169">
        <v>6600</v>
      </c>
    </row>
    <row r="170" spans="1:25" x14ac:dyDescent="0.25">
      <c r="A170">
        <v>9</v>
      </c>
      <c r="B170" t="s">
        <v>524</v>
      </c>
      <c r="C170" t="s">
        <v>8394</v>
      </c>
      <c r="D170" t="s">
        <v>15346</v>
      </c>
      <c r="E170">
        <v>2</v>
      </c>
      <c r="F170" t="s">
        <v>15346</v>
      </c>
      <c r="G170">
        <v>100111</v>
      </c>
      <c r="H170" t="s">
        <v>8394</v>
      </c>
      <c r="I170">
        <v>100111001</v>
      </c>
      <c r="J170" t="s">
        <v>15346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9</v>
      </c>
      <c r="B171" t="s">
        <v>524</v>
      </c>
      <c r="C171" t="s">
        <v>8394</v>
      </c>
      <c r="D171" t="s">
        <v>8395</v>
      </c>
      <c r="E171">
        <v>3</v>
      </c>
      <c r="F171" t="s">
        <v>8395</v>
      </c>
      <c r="G171">
        <v>100111</v>
      </c>
      <c r="H171" t="s">
        <v>8394</v>
      </c>
      <c r="I171">
        <v>100111005</v>
      </c>
      <c r="J171" t="s">
        <v>8395</v>
      </c>
      <c r="K171">
        <v>51037</v>
      </c>
      <c r="L171">
        <v>39683</v>
      </c>
      <c r="M171">
        <v>64963</v>
      </c>
      <c r="N171">
        <v>84391</v>
      </c>
      <c r="O171">
        <v>69259</v>
      </c>
      <c r="P171">
        <v>54685</v>
      </c>
      <c r="Q171">
        <v>86154</v>
      </c>
      <c r="R171">
        <v>75987</v>
      </c>
      <c r="S171">
        <v>64576</v>
      </c>
      <c r="T171">
        <v>66079</v>
      </c>
      <c r="U171">
        <v>42997</v>
      </c>
      <c r="V171">
        <v>62497</v>
      </c>
      <c r="W171">
        <v>57900</v>
      </c>
      <c r="X171">
        <v>48568</v>
      </c>
      <c r="Y171">
        <v>47680</v>
      </c>
    </row>
    <row r="172" spans="1:25" x14ac:dyDescent="0.25">
      <c r="A172">
        <v>9</v>
      </c>
      <c r="B172" t="s">
        <v>524</v>
      </c>
      <c r="C172" t="s">
        <v>8394</v>
      </c>
      <c r="D172" t="s">
        <v>13226</v>
      </c>
      <c r="E172">
        <v>4</v>
      </c>
      <c r="F172" t="s">
        <v>13226</v>
      </c>
      <c r="G172">
        <v>100111</v>
      </c>
      <c r="H172" t="s">
        <v>8394</v>
      </c>
      <c r="I172">
        <v>100111004</v>
      </c>
      <c r="J172" t="s">
        <v>13226</v>
      </c>
      <c r="K172">
        <v>11417</v>
      </c>
      <c r="L172">
        <v>16476</v>
      </c>
      <c r="M172">
        <v>12912</v>
      </c>
      <c r="N172">
        <v>6956</v>
      </c>
      <c r="O172">
        <v>7798</v>
      </c>
      <c r="P172">
        <v>3603</v>
      </c>
      <c r="Q172">
        <v>9061</v>
      </c>
      <c r="R172">
        <v>5880</v>
      </c>
      <c r="S172">
        <v>8647</v>
      </c>
      <c r="T172">
        <v>11854</v>
      </c>
      <c r="U172">
        <v>10632</v>
      </c>
      <c r="V172">
        <v>9804</v>
      </c>
      <c r="W172">
        <v>11600</v>
      </c>
      <c r="X172">
        <v>9498</v>
      </c>
      <c r="Y172">
        <v>15430</v>
      </c>
    </row>
    <row r="173" spans="1:25" x14ac:dyDescent="0.25">
      <c r="A173">
        <v>9</v>
      </c>
      <c r="B173" t="s">
        <v>524</v>
      </c>
      <c r="C173" t="s">
        <v>8394</v>
      </c>
      <c r="D173" t="s">
        <v>13226</v>
      </c>
      <c r="E173">
        <v>5</v>
      </c>
      <c r="F173" t="s">
        <v>24009</v>
      </c>
      <c r="G173">
        <v>100111</v>
      </c>
      <c r="H173" t="s">
        <v>8394</v>
      </c>
      <c r="I173">
        <v>100111004</v>
      </c>
      <c r="J173" t="s">
        <v>13226</v>
      </c>
      <c r="K173">
        <v>8547</v>
      </c>
      <c r="L173">
        <v>13109</v>
      </c>
      <c r="M173">
        <v>9030</v>
      </c>
      <c r="N173">
        <v>5657</v>
      </c>
      <c r="O173">
        <v>5350</v>
      </c>
      <c r="P173">
        <v>2372</v>
      </c>
      <c r="Q173">
        <v>7325</v>
      </c>
      <c r="R173">
        <v>5012</v>
      </c>
      <c r="S173">
        <v>7676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9</v>
      </c>
      <c r="B174" t="s">
        <v>524</v>
      </c>
      <c r="C174" t="s">
        <v>8394</v>
      </c>
      <c r="D174" t="s">
        <v>13226</v>
      </c>
      <c r="E174">
        <v>6</v>
      </c>
      <c r="F174" t="s">
        <v>24010</v>
      </c>
      <c r="G174">
        <v>100111</v>
      </c>
      <c r="H174" t="s">
        <v>8394</v>
      </c>
      <c r="I174">
        <v>100111004</v>
      </c>
      <c r="J174" t="s">
        <v>13226</v>
      </c>
      <c r="K174">
        <v>2870</v>
      </c>
      <c r="L174">
        <v>3367</v>
      </c>
      <c r="M174">
        <v>3882</v>
      </c>
      <c r="N174">
        <v>1299</v>
      </c>
      <c r="O174">
        <v>2448</v>
      </c>
      <c r="P174">
        <v>1231</v>
      </c>
      <c r="Q174">
        <v>1736</v>
      </c>
      <c r="R174">
        <v>868</v>
      </c>
      <c r="S174">
        <v>971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9</v>
      </c>
      <c r="B175" t="s">
        <v>524</v>
      </c>
      <c r="C175" t="s">
        <v>8394</v>
      </c>
      <c r="D175" t="s">
        <v>13925</v>
      </c>
      <c r="E175">
        <v>11</v>
      </c>
      <c r="F175" t="s">
        <v>13925</v>
      </c>
      <c r="G175">
        <v>100111</v>
      </c>
      <c r="H175" t="s">
        <v>8394</v>
      </c>
      <c r="I175">
        <v>100111003</v>
      </c>
      <c r="J175" t="s">
        <v>13925</v>
      </c>
      <c r="K175">
        <v>109</v>
      </c>
      <c r="L175">
        <v>222</v>
      </c>
      <c r="M175">
        <v>245</v>
      </c>
      <c r="N175">
        <v>208</v>
      </c>
      <c r="O175">
        <v>186</v>
      </c>
      <c r="P175">
        <v>709</v>
      </c>
      <c r="Q175">
        <v>153</v>
      </c>
      <c r="R175">
        <v>255</v>
      </c>
      <c r="S175">
        <v>1364</v>
      </c>
      <c r="T175">
        <v>445</v>
      </c>
      <c r="U175">
        <v>639</v>
      </c>
      <c r="V175">
        <v>352</v>
      </c>
      <c r="W175">
        <v>480</v>
      </c>
      <c r="X175">
        <v>692</v>
      </c>
      <c r="Y175">
        <v>270</v>
      </c>
    </row>
    <row r="176" spans="1:25" x14ac:dyDescent="0.25">
      <c r="A176">
        <v>9</v>
      </c>
      <c r="B176" t="s">
        <v>524</v>
      </c>
      <c r="C176" t="s">
        <v>8394</v>
      </c>
      <c r="D176" t="s">
        <v>13925</v>
      </c>
      <c r="E176">
        <v>12</v>
      </c>
      <c r="F176" t="s">
        <v>24011</v>
      </c>
      <c r="G176">
        <v>100111</v>
      </c>
      <c r="H176" t="s">
        <v>8394</v>
      </c>
      <c r="I176">
        <v>100111003</v>
      </c>
      <c r="J176" t="s">
        <v>13925</v>
      </c>
      <c r="K176">
        <v>109</v>
      </c>
      <c r="L176">
        <v>222</v>
      </c>
      <c r="M176">
        <v>245</v>
      </c>
      <c r="N176">
        <v>208</v>
      </c>
      <c r="O176">
        <v>186</v>
      </c>
      <c r="P176">
        <v>709</v>
      </c>
      <c r="Q176">
        <v>153</v>
      </c>
      <c r="R176">
        <v>213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9</v>
      </c>
      <c r="B177" t="s">
        <v>524</v>
      </c>
      <c r="C177" t="s">
        <v>8394</v>
      </c>
      <c r="D177" t="s">
        <v>13925</v>
      </c>
      <c r="E177">
        <v>13</v>
      </c>
      <c r="F177" t="s">
        <v>24012</v>
      </c>
      <c r="G177">
        <v>100111</v>
      </c>
      <c r="H177" t="s">
        <v>8394</v>
      </c>
      <c r="I177">
        <v>100111003</v>
      </c>
      <c r="J177" t="s">
        <v>13925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9</v>
      </c>
      <c r="B178" t="s">
        <v>524</v>
      </c>
      <c r="C178" t="s">
        <v>8394</v>
      </c>
      <c r="D178" t="s">
        <v>8425</v>
      </c>
      <c r="E178">
        <v>16</v>
      </c>
      <c r="F178" t="s">
        <v>8425</v>
      </c>
      <c r="G178">
        <v>100111</v>
      </c>
      <c r="H178" t="s">
        <v>8394</v>
      </c>
      <c r="I178">
        <v>100111011</v>
      </c>
      <c r="J178" t="s">
        <v>8425</v>
      </c>
      <c r="K178">
        <v>537</v>
      </c>
      <c r="L178">
        <v>349</v>
      </c>
      <c r="M178">
        <v>152</v>
      </c>
      <c r="N178">
        <v>0</v>
      </c>
      <c r="O178">
        <v>520</v>
      </c>
      <c r="P178">
        <v>559</v>
      </c>
      <c r="Q178">
        <v>388</v>
      </c>
      <c r="R178">
        <v>0</v>
      </c>
      <c r="S178">
        <v>392</v>
      </c>
      <c r="T178">
        <v>0</v>
      </c>
      <c r="U178">
        <v>0</v>
      </c>
      <c r="V178">
        <v>0</v>
      </c>
      <c r="W178">
        <v>0</v>
      </c>
      <c r="X178">
        <v>61</v>
      </c>
      <c r="Y178">
        <v>0</v>
      </c>
    </row>
    <row r="179" spans="1:25" x14ac:dyDescent="0.25">
      <c r="A179">
        <v>9</v>
      </c>
      <c r="B179" t="s">
        <v>524</v>
      </c>
      <c r="C179" t="s">
        <v>8394</v>
      </c>
      <c r="D179" t="s">
        <v>14628</v>
      </c>
      <c r="E179">
        <v>25</v>
      </c>
      <c r="F179" t="s">
        <v>14628</v>
      </c>
      <c r="G179">
        <v>100111</v>
      </c>
      <c r="H179" t="s">
        <v>8394</v>
      </c>
      <c r="I179">
        <v>100111002</v>
      </c>
      <c r="J179" t="s">
        <v>14628</v>
      </c>
      <c r="K179">
        <v>82895</v>
      </c>
      <c r="L179">
        <v>103261</v>
      </c>
      <c r="M179">
        <v>107529</v>
      </c>
      <c r="N179">
        <v>94526</v>
      </c>
      <c r="O179">
        <v>107388</v>
      </c>
      <c r="P179">
        <v>107869</v>
      </c>
      <c r="Q179">
        <v>99224</v>
      </c>
      <c r="R179">
        <v>105528</v>
      </c>
      <c r="S179">
        <v>106791</v>
      </c>
      <c r="T179">
        <v>115572</v>
      </c>
      <c r="U179">
        <v>115665</v>
      </c>
      <c r="V179">
        <v>107431</v>
      </c>
      <c r="W179">
        <v>109700</v>
      </c>
      <c r="X179">
        <v>94796</v>
      </c>
      <c r="Y179">
        <v>122000</v>
      </c>
    </row>
    <row r="180" spans="1:25" x14ac:dyDescent="0.25">
      <c r="A180">
        <v>9</v>
      </c>
      <c r="B180" t="s">
        <v>524</v>
      </c>
      <c r="C180" t="s">
        <v>8394</v>
      </c>
      <c r="D180" t="s">
        <v>14628</v>
      </c>
      <c r="E180">
        <v>26</v>
      </c>
      <c r="F180" t="s">
        <v>24013</v>
      </c>
      <c r="G180">
        <v>100111</v>
      </c>
      <c r="H180" t="s">
        <v>8394</v>
      </c>
      <c r="I180">
        <v>100111002</v>
      </c>
      <c r="J180" t="s">
        <v>14628</v>
      </c>
      <c r="K180">
        <v>562</v>
      </c>
      <c r="L180">
        <v>1571</v>
      </c>
      <c r="M180">
        <v>1408</v>
      </c>
      <c r="N180">
        <v>324</v>
      </c>
      <c r="O180">
        <v>464</v>
      </c>
      <c r="P180">
        <v>0</v>
      </c>
      <c r="Q180">
        <v>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9</v>
      </c>
      <c r="B181" t="s">
        <v>524</v>
      </c>
      <c r="C181" t="s">
        <v>8394</v>
      </c>
      <c r="D181" t="s">
        <v>14628</v>
      </c>
      <c r="E181">
        <v>27</v>
      </c>
      <c r="F181" t="s">
        <v>24014</v>
      </c>
      <c r="G181">
        <v>100111</v>
      </c>
      <c r="H181" t="s">
        <v>8394</v>
      </c>
      <c r="I181">
        <v>100111002</v>
      </c>
      <c r="J181" t="s">
        <v>14628</v>
      </c>
      <c r="K181">
        <v>82333</v>
      </c>
      <c r="L181">
        <v>101690</v>
      </c>
      <c r="M181">
        <v>106121</v>
      </c>
      <c r="N181">
        <v>94202</v>
      </c>
      <c r="O181">
        <v>106924</v>
      </c>
      <c r="P181">
        <v>107869</v>
      </c>
      <c r="Q181">
        <v>99169</v>
      </c>
      <c r="R181">
        <v>105528</v>
      </c>
      <c r="S181">
        <v>106791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9</v>
      </c>
      <c r="B182" t="s">
        <v>524</v>
      </c>
      <c r="C182" t="s">
        <v>8394</v>
      </c>
      <c r="D182" t="s">
        <v>8430</v>
      </c>
      <c r="E182">
        <v>28</v>
      </c>
      <c r="F182" t="s">
        <v>8430</v>
      </c>
      <c r="G182">
        <v>100111</v>
      </c>
      <c r="H182" t="s">
        <v>8394</v>
      </c>
      <c r="I182">
        <v>100111012</v>
      </c>
      <c r="J182" t="s">
        <v>8430</v>
      </c>
      <c r="K182">
        <v>14850</v>
      </c>
      <c r="L182">
        <v>22642</v>
      </c>
      <c r="M182">
        <v>17984</v>
      </c>
      <c r="N182">
        <v>14174</v>
      </c>
      <c r="O182">
        <v>17125</v>
      </c>
      <c r="P182">
        <v>15697</v>
      </c>
      <c r="Q182">
        <v>13901</v>
      </c>
      <c r="R182">
        <v>15310</v>
      </c>
      <c r="S182">
        <v>14911</v>
      </c>
      <c r="T182">
        <v>18204</v>
      </c>
      <c r="U182">
        <v>17193</v>
      </c>
      <c r="V182">
        <v>13713</v>
      </c>
      <c r="W182">
        <v>15882</v>
      </c>
      <c r="X182">
        <v>16092</v>
      </c>
      <c r="Y182">
        <v>5931</v>
      </c>
    </row>
    <row r="183" spans="1:25" x14ac:dyDescent="0.25">
      <c r="A183">
        <v>9</v>
      </c>
      <c r="B183" t="s">
        <v>524</v>
      </c>
      <c r="C183" t="s">
        <v>8679</v>
      </c>
      <c r="D183" t="s">
        <v>8461</v>
      </c>
      <c r="E183">
        <v>1</v>
      </c>
      <c r="F183" t="s">
        <v>24015</v>
      </c>
      <c r="G183">
        <v>100112</v>
      </c>
      <c r="H183" t="s">
        <v>8435</v>
      </c>
      <c r="I183">
        <v>100112010</v>
      </c>
      <c r="J183" t="s">
        <v>8461</v>
      </c>
      <c r="K183">
        <v>0</v>
      </c>
      <c r="L183">
        <v>514</v>
      </c>
      <c r="M183">
        <v>0</v>
      </c>
      <c r="N183">
        <v>0</v>
      </c>
      <c r="O183">
        <v>0</v>
      </c>
      <c r="P183">
        <v>0</v>
      </c>
      <c r="Q183">
        <v>230</v>
      </c>
      <c r="R183">
        <v>120</v>
      </c>
      <c r="S183">
        <v>262</v>
      </c>
      <c r="T183">
        <v>480</v>
      </c>
      <c r="U183">
        <v>0</v>
      </c>
      <c r="V183">
        <v>0</v>
      </c>
      <c r="W183">
        <v>0</v>
      </c>
      <c r="X183">
        <v>86</v>
      </c>
      <c r="Y183">
        <v>0</v>
      </c>
    </row>
    <row r="184" spans="1:25" x14ac:dyDescent="0.25">
      <c r="A184">
        <v>9</v>
      </c>
      <c r="B184" t="s">
        <v>524</v>
      </c>
      <c r="C184" t="s">
        <v>8679</v>
      </c>
      <c r="D184" t="s">
        <v>15356</v>
      </c>
      <c r="E184">
        <v>9</v>
      </c>
      <c r="F184" t="s">
        <v>15356</v>
      </c>
      <c r="G184">
        <v>100113</v>
      </c>
      <c r="H184" t="s">
        <v>8679</v>
      </c>
      <c r="I184">
        <v>100113001</v>
      </c>
      <c r="J184" t="s">
        <v>15356</v>
      </c>
      <c r="K184">
        <v>12090</v>
      </c>
      <c r="L184">
        <v>18523</v>
      </c>
      <c r="M184">
        <v>23701</v>
      </c>
      <c r="N184">
        <v>19439</v>
      </c>
      <c r="O184">
        <v>12501</v>
      </c>
      <c r="P184">
        <v>10777</v>
      </c>
      <c r="Q184">
        <v>11167</v>
      </c>
      <c r="R184">
        <v>19286</v>
      </c>
      <c r="S184">
        <v>20779</v>
      </c>
      <c r="T184">
        <v>22486</v>
      </c>
      <c r="U184">
        <v>27230</v>
      </c>
      <c r="V184">
        <v>9291</v>
      </c>
      <c r="W184">
        <v>13900</v>
      </c>
      <c r="X184">
        <v>19104</v>
      </c>
      <c r="Y184">
        <v>26340</v>
      </c>
    </row>
    <row r="185" spans="1:25" x14ac:dyDescent="0.25">
      <c r="A185">
        <v>9</v>
      </c>
      <c r="B185" t="s">
        <v>524</v>
      </c>
      <c r="C185" t="s">
        <v>8679</v>
      </c>
      <c r="D185" t="s">
        <v>15356</v>
      </c>
      <c r="E185">
        <v>10</v>
      </c>
      <c r="F185" t="s">
        <v>24016</v>
      </c>
      <c r="G185">
        <v>100113</v>
      </c>
      <c r="H185" t="s">
        <v>8679</v>
      </c>
      <c r="I185">
        <v>100113001</v>
      </c>
      <c r="J185" t="s">
        <v>15356</v>
      </c>
      <c r="K185">
        <v>5304</v>
      </c>
      <c r="L185">
        <v>8524</v>
      </c>
      <c r="M185">
        <v>12305</v>
      </c>
      <c r="N185">
        <v>10261</v>
      </c>
      <c r="O185">
        <v>5058</v>
      </c>
      <c r="P185">
        <v>5141</v>
      </c>
      <c r="Q185">
        <v>4525</v>
      </c>
      <c r="R185">
        <v>9375</v>
      </c>
      <c r="S185">
        <v>10273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9</v>
      </c>
      <c r="B186" t="s">
        <v>524</v>
      </c>
      <c r="C186" t="s">
        <v>8679</v>
      </c>
      <c r="D186" t="s">
        <v>15356</v>
      </c>
      <c r="E186">
        <v>18</v>
      </c>
      <c r="F186" t="s">
        <v>24017</v>
      </c>
      <c r="G186">
        <v>100113</v>
      </c>
      <c r="H186" t="s">
        <v>8679</v>
      </c>
      <c r="I186">
        <v>100113001</v>
      </c>
      <c r="J186" t="s">
        <v>15356</v>
      </c>
      <c r="K186">
        <v>6786</v>
      </c>
      <c r="L186">
        <v>9999</v>
      </c>
      <c r="M186">
        <v>11396</v>
      </c>
      <c r="N186">
        <v>9178</v>
      </c>
      <c r="O186">
        <v>7443</v>
      </c>
      <c r="P186">
        <v>5636</v>
      </c>
      <c r="Q186">
        <v>354</v>
      </c>
      <c r="R186">
        <v>9911</v>
      </c>
      <c r="S186">
        <v>10506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9</v>
      </c>
      <c r="B187" t="s">
        <v>524</v>
      </c>
      <c r="C187" t="s">
        <v>8679</v>
      </c>
      <c r="D187" t="s">
        <v>14638</v>
      </c>
      <c r="E187">
        <v>14</v>
      </c>
      <c r="F187" t="s">
        <v>14638</v>
      </c>
      <c r="G187">
        <v>100113</v>
      </c>
      <c r="H187" t="s">
        <v>8679</v>
      </c>
      <c r="I187">
        <v>100113002</v>
      </c>
      <c r="J187" t="s">
        <v>14638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109</v>
      </c>
      <c r="T187">
        <v>55</v>
      </c>
      <c r="U187">
        <v>508</v>
      </c>
      <c r="V187">
        <v>188</v>
      </c>
      <c r="W187">
        <v>70</v>
      </c>
      <c r="X187">
        <v>226</v>
      </c>
      <c r="Y187">
        <v>70</v>
      </c>
    </row>
    <row r="188" spans="1:25" x14ac:dyDescent="0.25">
      <c r="A188">
        <v>9</v>
      </c>
      <c r="B188" t="s">
        <v>524</v>
      </c>
      <c r="C188" t="s">
        <v>8679</v>
      </c>
      <c r="D188" t="s">
        <v>24018</v>
      </c>
      <c r="E188">
        <v>17</v>
      </c>
      <c r="F188" t="s">
        <v>24018</v>
      </c>
      <c r="G188">
        <v>100113</v>
      </c>
      <c r="H188" t="s">
        <v>8679</v>
      </c>
      <c r="I188">
        <v>100113006</v>
      </c>
      <c r="J188" t="s">
        <v>8685</v>
      </c>
      <c r="K188">
        <v>127</v>
      </c>
      <c r="L188">
        <v>443</v>
      </c>
      <c r="M188">
        <v>448</v>
      </c>
      <c r="N188">
        <v>382</v>
      </c>
      <c r="O188">
        <v>0</v>
      </c>
      <c r="P188">
        <v>667</v>
      </c>
      <c r="Q188">
        <v>0</v>
      </c>
      <c r="R188">
        <v>53</v>
      </c>
      <c r="S188">
        <v>625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9</v>
      </c>
      <c r="B189" t="s">
        <v>524</v>
      </c>
      <c r="C189" t="s">
        <v>8679</v>
      </c>
      <c r="D189" t="s">
        <v>13935</v>
      </c>
      <c r="E189">
        <v>21</v>
      </c>
      <c r="F189" t="s">
        <v>13935</v>
      </c>
      <c r="G189">
        <v>100113</v>
      </c>
      <c r="H189" t="s">
        <v>8679</v>
      </c>
      <c r="I189">
        <v>100113003</v>
      </c>
      <c r="J189" t="s">
        <v>13935</v>
      </c>
      <c r="K189">
        <v>24408</v>
      </c>
      <c r="L189">
        <v>31360</v>
      </c>
      <c r="M189">
        <v>37760</v>
      </c>
      <c r="N189">
        <v>32424</v>
      </c>
      <c r="O189">
        <v>34132</v>
      </c>
      <c r="P189">
        <v>33095</v>
      </c>
      <c r="Q189">
        <v>24925</v>
      </c>
      <c r="R189">
        <v>26727</v>
      </c>
      <c r="S189">
        <v>17455</v>
      </c>
      <c r="T189">
        <v>9403</v>
      </c>
      <c r="U189">
        <v>5616</v>
      </c>
      <c r="V189">
        <v>12122</v>
      </c>
      <c r="W189">
        <v>10900</v>
      </c>
      <c r="X189">
        <v>6536</v>
      </c>
      <c r="Y189">
        <v>8280</v>
      </c>
    </row>
    <row r="190" spans="1:25" x14ac:dyDescent="0.25">
      <c r="A190">
        <v>9</v>
      </c>
      <c r="B190" t="s">
        <v>524</v>
      </c>
      <c r="C190" t="s">
        <v>8679</v>
      </c>
      <c r="D190" t="s">
        <v>8746</v>
      </c>
      <c r="E190">
        <v>22</v>
      </c>
      <c r="F190" t="s">
        <v>24019</v>
      </c>
      <c r="G190">
        <v>100113</v>
      </c>
      <c r="H190" t="s">
        <v>8679</v>
      </c>
      <c r="I190">
        <v>100113004</v>
      </c>
      <c r="J190" t="s">
        <v>13236</v>
      </c>
      <c r="K190">
        <v>934</v>
      </c>
      <c r="L190">
        <v>1134</v>
      </c>
      <c r="M190">
        <v>1006</v>
      </c>
      <c r="N190">
        <v>469</v>
      </c>
      <c r="O190">
        <v>1050</v>
      </c>
      <c r="P190">
        <v>788</v>
      </c>
      <c r="Q190">
        <v>595</v>
      </c>
      <c r="R190">
        <v>724</v>
      </c>
      <c r="S190">
        <v>834</v>
      </c>
      <c r="T190">
        <v>621</v>
      </c>
      <c r="U190">
        <v>783</v>
      </c>
      <c r="V190">
        <v>438</v>
      </c>
      <c r="W190">
        <v>260</v>
      </c>
      <c r="X190">
        <v>976</v>
      </c>
      <c r="Y190">
        <v>1000</v>
      </c>
    </row>
    <row r="191" spans="1:25" x14ac:dyDescent="0.25">
      <c r="A191">
        <v>9</v>
      </c>
      <c r="B191" t="s">
        <v>524</v>
      </c>
      <c r="C191" t="s">
        <v>8679</v>
      </c>
      <c r="D191" t="s">
        <v>8680</v>
      </c>
      <c r="E191">
        <v>23</v>
      </c>
      <c r="F191" t="s">
        <v>8680</v>
      </c>
      <c r="G191">
        <v>100113</v>
      </c>
      <c r="H191" t="s">
        <v>8679</v>
      </c>
      <c r="I191">
        <v>100113005</v>
      </c>
      <c r="J191" t="s">
        <v>8680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9</v>
      </c>
      <c r="B192" t="s">
        <v>524</v>
      </c>
      <c r="C192" t="s">
        <v>8679</v>
      </c>
      <c r="D192" t="s">
        <v>8511</v>
      </c>
      <c r="E192">
        <v>24</v>
      </c>
      <c r="F192" t="s">
        <v>24020</v>
      </c>
      <c r="G192">
        <v>100112</v>
      </c>
      <c r="H192" t="s">
        <v>8435</v>
      </c>
      <c r="I192">
        <v>100112020</v>
      </c>
      <c r="J192" t="s">
        <v>8511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3</v>
      </c>
      <c r="Y192">
        <v>0</v>
      </c>
    </row>
    <row r="193" spans="1:25" x14ac:dyDescent="0.25">
      <c r="A193">
        <v>9</v>
      </c>
      <c r="B193" t="s">
        <v>524</v>
      </c>
      <c r="C193" t="s">
        <v>8378</v>
      </c>
      <c r="D193" t="s">
        <v>8379</v>
      </c>
      <c r="E193">
        <v>7</v>
      </c>
      <c r="F193" t="s">
        <v>8379</v>
      </c>
      <c r="G193">
        <v>100110</v>
      </c>
      <c r="H193" t="s">
        <v>8378</v>
      </c>
      <c r="I193">
        <v>100110005</v>
      </c>
      <c r="J193" t="s">
        <v>8379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6</v>
      </c>
      <c r="T193">
        <v>0</v>
      </c>
      <c r="U193">
        <v>4</v>
      </c>
      <c r="V193">
        <v>9</v>
      </c>
      <c r="W193">
        <v>20</v>
      </c>
      <c r="X193">
        <v>4</v>
      </c>
      <c r="Y193">
        <v>20</v>
      </c>
    </row>
    <row r="194" spans="1:25" x14ac:dyDescent="0.25">
      <c r="A194">
        <v>9</v>
      </c>
      <c r="B194" t="s">
        <v>524</v>
      </c>
      <c r="C194" t="s">
        <v>8378</v>
      </c>
      <c r="D194" t="s">
        <v>13920</v>
      </c>
      <c r="E194">
        <v>8</v>
      </c>
      <c r="F194" t="s">
        <v>13920</v>
      </c>
      <c r="G194">
        <v>100110</v>
      </c>
      <c r="H194" t="s">
        <v>8378</v>
      </c>
      <c r="I194">
        <v>100110003</v>
      </c>
      <c r="J194" t="s">
        <v>13920</v>
      </c>
      <c r="K194">
        <v>176</v>
      </c>
      <c r="L194">
        <v>202</v>
      </c>
      <c r="M194">
        <v>112</v>
      </c>
      <c r="N194">
        <v>49</v>
      </c>
      <c r="O194">
        <v>126</v>
      </c>
      <c r="P194">
        <v>89</v>
      </c>
      <c r="Q194">
        <v>270</v>
      </c>
      <c r="R194">
        <v>134</v>
      </c>
      <c r="S194">
        <v>106</v>
      </c>
      <c r="T194">
        <v>215</v>
      </c>
      <c r="U194">
        <v>143</v>
      </c>
      <c r="V194">
        <v>73</v>
      </c>
      <c r="W194">
        <v>120</v>
      </c>
      <c r="X194">
        <v>128</v>
      </c>
      <c r="Y194">
        <v>290</v>
      </c>
    </row>
    <row r="195" spans="1:25" x14ac:dyDescent="0.25">
      <c r="A195">
        <v>9</v>
      </c>
      <c r="B195" t="s">
        <v>524</v>
      </c>
      <c r="C195" t="s">
        <v>8378</v>
      </c>
      <c r="D195" t="s">
        <v>24021</v>
      </c>
      <c r="E195">
        <v>15</v>
      </c>
      <c r="F195" t="s">
        <v>24021</v>
      </c>
      <c r="G195">
        <v>100110</v>
      </c>
      <c r="H195" t="s">
        <v>8378</v>
      </c>
      <c r="I195">
        <v>100110007</v>
      </c>
      <c r="J195" t="s">
        <v>8389</v>
      </c>
      <c r="K195">
        <v>437</v>
      </c>
      <c r="L195">
        <v>191</v>
      </c>
      <c r="M195">
        <v>486</v>
      </c>
      <c r="N195">
        <v>372</v>
      </c>
      <c r="O195">
        <v>30</v>
      </c>
      <c r="P195">
        <v>495</v>
      </c>
      <c r="Q195">
        <v>516</v>
      </c>
      <c r="R195">
        <v>570</v>
      </c>
      <c r="S195">
        <v>692</v>
      </c>
      <c r="T195">
        <v>0</v>
      </c>
      <c r="U195">
        <v>0</v>
      </c>
      <c r="V195">
        <v>0</v>
      </c>
      <c r="W195">
        <v>0</v>
      </c>
      <c r="X195">
        <v>367</v>
      </c>
      <c r="Y195">
        <v>0</v>
      </c>
    </row>
    <row r="196" spans="1:25" x14ac:dyDescent="0.25">
      <c r="A196">
        <v>9</v>
      </c>
      <c r="B196" t="s">
        <v>524</v>
      </c>
      <c r="C196" t="s">
        <v>8378</v>
      </c>
      <c r="D196" t="s">
        <v>14623</v>
      </c>
      <c r="E196">
        <v>20</v>
      </c>
      <c r="F196" t="s">
        <v>14623</v>
      </c>
      <c r="G196">
        <v>100110</v>
      </c>
      <c r="H196" t="s">
        <v>8378</v>
      </c>
      <c r="I196">
        <v>100110002</v>
      </c>
      <c r="J196" t="s">
        <v>14623</v>
      </c>
      <c r="K196">
        <v>939</v>
      </c>
      <c r="L196">
        <v>731</v>
      </c>
      <c r="M196">
        <v>774</v>
      </c>
      <c r="N196">
        <v>774</v>
      </c>
      <c r="O196">
        <v>1094</v>
      </c>
      <c r="P196">
        <v>1319</v>
      </c>
      <c r="Q196">
        <v>1299</v>
      </c>
      <c r="R196">
        <v>766</v>
      </c>
      <c r="S196">
        <v>530</v>
      </c>
      <c r="T196">
        <v>683</v>
      </c>
      <c r="U196">
        <v>1255</v>
      </c>
      <c r="V196">
        <v>845</v>
      </c>
      <c r="W196">
        <v>740</v>
      </c>
      <c r="X196">
        <v>786</v>
      </c>
      <c r="Y196">
        <v>1210</v>
      </c>
    </row>
    <row r="197" spans="1:25" x14ac:dyDescent="0.25">
      <c r="A197">
        <v>9</v>
      </c>
      <c r="B197" t="s">
        <v>524</v>
      </c>
      <c r="C197" t="s">
        <v>8715</v>
      </c>
      <c r="D197" t="s">
        <v>15361</v>
      </c>
      <c r="E197">
        <v>19</v>
      </c>
      <c r="F197" t="s">
        <v>15361</v>
      </c>
      <c r="G197">
        <v>100114</v>
      </c>
      <c r="H197" t="s">
        <v>8715</v>
      </c>
      <c r="I197">
        <v>100114001</v>
      </c>
      <c r="J197" t="s">
        <v>15361</v>
      </c>
      <c r="K197">
        <v>11578</v>
      </c>
      <c r="L197">
        <v>10501</v>
      </c>
      <c r="M197">
        <v>12486</v>
      </c>
      <c r="N197">
        <v>13886</v>
      </c>
      <c r="O197">
        <v>14976</v>
      </c>
      <c r="P197">
        <v>16788</v>
      </c>
      <c r="Q197">
        <v>13054</v>
      </c>
      <c r="R197">
        <v>14459</v>
      </c>
      <c r="S197">
        <v>10383</v>
      </c>
      <c r="T197">
        <v>17757</v>
      </c>
      <c r="U197">
        <v>16756</v>
      </c>
      <c r="V197">
        <v>13473</v>
      </c>
      <c r="W197">
        <v>14800</v>
      </c>
      <c r="X197">
        <v>14135</v>
      </c>
      <c r="Y197">
        <v>17980</v>
      </c>
    </row>
    <row r="198" spans="1:25" x14ac:dyDescent="0.25">
      <c r="A198">
        <v>10</v>
      </c>
      <c r="B198" t="s">
        <v>534</v>
      </c>
      <c r="C198" t="s">
        <v>8394</v>
      </c>
      <c r="D198" t="s">
        <v>15346</v>
      </c>
      <c r="E198">
        <v>2</v>
      </c>
      <c r="F198" t="s">
        <v>15346</v>
      </c>
      <c r="G198">
        <v>100111</v>
      </c>
      <c r="H198" t="s">
        <v>8394</v>
      </c>
      <c r="I198">
        <v>100111001</v>
      </c>
      <c r="J198" t="s">
        <v>15346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10</v>
      </c>
      <c r="B199" t="s">
        <v>534</v>
      </c>
      <c r="C199" t="s">
        <v>8394</v>
      </c>
      <c r="D199" t="s">
        <v>8395</v>
      </c>
      <c r="E199">
        <v>3</v>
      </c>
      <c r="F199" t="s">
        <v>8395</v>
      </c>
      <c r="G199">
        <v>100111</v>
      </c>
      <c r="H199" t="s">
        <v>8394</v>
      </c>
      <c r="I199">
        <v>100111005</v>
      </c>
      <c r="J199" t="s">
        <v>8395</v>
      </c>
      <c r="K199">
        <v>6165</v>
      </c>
      <c r="L199">
        <v>3478</v>
      </c>
      <c r="M199">
        <v>6306</v>
      </c>
      <c r="N199">
        <v>6452</v>
      </c>
      <c r="O199">
        <v>6389</v>
      </c>
      <c r="P199">
        <v>4295</v>
      </c>
      <c r="Q199">
        <v>6760</v>
      </c>
      <c r="R199">
        <v>8960</v>
      </c>
      <c r="S199">
        <v>4688</v>
      </c>
      <c r="T199">
        <v>5238</v>
      </c>
      <c r="U199">
        <v>3840</v>
      </c>
      <c r="V199">
        <v>3819</v>
      </c>
      <c r="W199">
        <v>4800</v>
      </c>
      <c r="X199">
        <v>6341</v>
      </c>
      <c r="Y199">
        <v>14040</v>
      </c>
    </row>
    <row r="200" spans="1:25" x14ac:dyDescent="0.25">
      <c r="A200">
        <v>10</v>
      </c>
      <c r="B200" t="s">
        <v>534</v>
      </c>
      <c r="C200" t="s">
        <v>8394</v>
      </c>
      <c r="D200" t="s">
        <v>13226</v>
      </c>
      <c r="E200">
        <v>4</v>
      </c>
      <c r="F200" t="s">
        <v>13226</v>
      </c>
      <c r="G200">
        <v>100111</v>
      </c>
      <c r="H200" t="s">
        <v>8394</v>
      </c>
      <c r="I200">
        <v>100111004</v>
      </c>
      <c r="J200" t="s">
        <v>13226</v>
      </c>
      <c r="K200">
        <v>4150</v>
      </c>
      <c r="L200">
        <v>3906</v>
      </c>
      <c r="M200">
        <v>4139</v>
      </c>
      <c r="N200">
        <v>507</v>
      </c>
      <c r="O200">
        <v>718</v>
      </c>
      <c r="P200">
        <v>428</v>
      </c>
      <c r="Q200">
        <v>1391</v>
      </c>
      <c r="R200">
        <v>2457</v>
      </c>
      <c r="S200">
        <v>628</v>
      </c>
      <c r="T200">
        <v>2261</v>
      </c>
      <c r="U200">
        <v>1344</v>
      </c>
      <c r="V200">
        <v>1480</v>
      </c>
      <c r="W200">
        <v>2630</v>
      </c>
      <c r="X200">
        <v>1276</v>
      </c>
      <c r="Y200">
        <v>7490</v>
      </c>
    </row>
    <row r="201" spans="1:25" x14ac:dyDescent="0.25">
      <c r="A201">
        <v>10</v>
      </c>
      <c r="B201" t="s">
        <v>534</v>
      </c>
      <c r="C201" t="s">
        <v>8394</v>
      </c>
      <c r="D201" t="s">
        <v>13226</v>
      </c>
      <c r="E201">
        <v>5</v>
      </c>
      <c r="F201" t="s">
        <v>24009</v>
      </c>
      <c r="G201">
        <v>100111</v>
      </c>
      <c r="H201" t="s">
        <v>8394</v>
      </c>
      <c r="I201">
        <v>100111004</v>
      </c>
      <c r="J201" t="s">
        <v>13226</v>
      </c>
      <c r="K201">
        <v>3454</v>
      </c>
      <c r="L201">
        <v>2219</v>
      </c>
      <c r="M201">
        <v>1883</v>
      </c>
      <c r="N201">
        <v>0</v>
      </c>
      <c r="O201">
        <v>0</v>
      </c>
      <c r="P201">
        <v>0</v>
      </c>
      <c r="Q201">
        <v>1066</v>
      </c>
      <c r="R201">
        <v>2030</v>
      </c>
      <c r="S201">
        <v>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10</v>
      </c>
      <c r="B202" t="s">
        <v>534</v>
      </c>
      <c r="C202" t="s">
        <v>8394</v>
      </c>
      <c r="D202" t="s">
        <v>13226</v>
      </c>
      <c r="E202">
        <v>6</v>
      </c>
      <c r="F202" t="s">
        <v>24010</v>
      </c>
      <c r="G202">
        <v>100111</v>
      </c>
      <c r="H202" t="s">
        <v>8394</v>
      </c>
      <c r="I202">
        <v>100111004</v>
      </c>
      <c r="J202" t="s">
        <v>13226</v>
      </c>
      <c r="K202">
        <v>696</v>
      </c>
      <c r="L202">
        <v>1687</v>
      </c>
      <c r="M202">
        <v>2256</v>
      </c>
      <c r="N202">
        <v>507</v>
      </c>
      <c r="O202">
        <v>718</v>
      </c>
      <c r="P202">
        <v>428</v>
      </c>
      <c r="Q202">
        <v>325</v>
      </c>
      <c r="R202">
        <v>427</v>
      </c>
      <c r="S202">
        <v>324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10</v>
      </c>
      <c r="B203" t="s">
        <v>534</v>
      </c>
      <c r="C203" t="s">
        <v>8394</v>
      </c>
      <c r="D203" t="s">
        <v>13925</v>
      </c>
      <c r="E203">
        <v>11</v>
      </c>
      <c r="F203" t="s">
        <v>13925</v>
      </c>
      <c r="G203">
        <v>100111</v>
      </c>
      <c r="H203" t="s">
        <v>8394</v>
      </c>
      <c r="I203">
        <v>100111003</v>
      </c>
      <c r="J203" t="s">
        <v>13925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10</v>
      </c>
      <c r="B204" t="s">
        <v>534</v>
      </c>
      <c r="C204" t="s">
        <v>8394</v>
      </c>
      <c r="D204" t="s">
        <v>13925</v>
      </c>
      <c r="E204">
        <v>12</v>
      </c>
      <c r="F204" t="s">
        <v>24011</v>
      </c>
      <c r="G204">
        <v>100111</v>
      </c>
      <c r="H204" t="s">
        <v>8394</v>
      </c>
      <c r="I204">
        <v>100111003</v>
      </c>
      <c r="J204" t="s">
        <v>13925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10</v>
      </c>
      <c r="B205" t="s">
        <v>534</v>
      </c>
      <c r="C205" t="s">
        <v>8394</v>
      </c>
      <c r="D205" t="s">
        <v>13925</v>
      </c>
      <c r="E205">
        <v>13</v>
      </c>
      <c r="F205" t="s">
        <v>24012</v>
      </c>
      <c r="G205">
        <v>100111</v>
      </c>
      <c r="H205" t="s">
        <v>8394</v>
      </c>
      <c r="I205">
        <v>100111003</v>
      </c>
      <c r="J205" t="s">
        <v>13925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10</v>
      </c>
      <c r="B206" t="s">
        <v>534</v>
      </c>
      <c r="C206" t="s">
        <v>8394</v>
      </c>
      <c r="D206" t="s">
        <v>8425</v>
      </c>
      <c r="E206">
        <v>16</v>
      </c>
      <c r="F206" t="s">
        <v>8425</v>
      </c>
      <c r="G206">
        <v>100111</v>
      </c>
      <c r="H206" t="s">
        <v>8394</v>
      </c>
      <c r="I206">
        <v>100111011</v>
      </c>
      <c r="J206" t="s">
        <v>8425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</v>
      </c>
      <c r="T206">
        <v>0</v>
      </c>
      <c r="U206">
        <v>0</v>
      </c>
      <c r="V206">
        <v>0</v>
      </c>
      <c r="W206">
        <v>0</v>
      </c>
      <c r="X206">
        <v>185</v>
      </c>
      <c r="Y206">
        <v>0</v>
      </c>
    </row>
    <row r="207" spans="1:25" x14ac:dyDescent="0.25">
      <c r="A207">
        <v>10</v>
      </c>
      <c r="B207" t="s">
        <v>534</v>
      </c>
      <c r="C207" t="s">
        <v>8394</v>
      </c>
      <c r="D207" t="s">
        <v>14628</v>
      </c>
      <c r="E207">
        <v>25</v>
      </c>
      <c r="F207" t="s">
        <v>14628</v>
      </c>
      <c r="G207">
        <v>100111</v>
      </c>
      <c r="H207" t="s">
        <v>8394</v>
      </c>
      <c r="I207">
        <v>100111002</v>
      </c>
      <c r="J207" t="s">
        <v>14628</v>
      </c>
      <c r="K207">
        <v>10720</v>
      </c>
      <c r="L207">
        <v>12385</v>
      </c>
      <c r="M207">
        <v>11826</v>
      </c>
      <c r="N207">
        <v>9520</v>
      </c>
      <c r="O207">
        <v>10708</v>
      </c>
      <c r="P207">
        <v>10612</v>
      </c>
      <c r="Q207">
        <v>9036</v>
      </c>
      <c r="R207">
        <v>14176</v>
      </c>
      <c r="S207">
        <v>9531</v>
      </c>
      <c r="T207">
        <v>13406</v>
      </c>
      <c r="U207">
        <v>12803</v>
      </c>
      <c r="V207">
        <v>14049</v>
      </c>
      <c r="W207">
        <v>13060</v>
      </c>
      <c r="X207">
        <v>11391</v>
      </c>
      <c r="Y207">
        <v>23680</v>
      </c>
    </row>
    <row r="208" spans="1:25" x14ac:dyDescent="0.25">
      <c r="A208">
        <v>10</v>
      </c>
      <c r="B208" t="s">
        <v>534</v>
      </c>
      <c r="C208" t="s">
        <v>8394</v>
      </c>
      <c r="D208" t="s">
        <v>14628</v>
      </c>
      <c r="E208">
        <v>26</v>
      </c>
      <c r="F208" t="s">
        <v>24013</v>
      </c>
      <c r="G208">
        <v>100111</v>
      </c>
      <c r="H208" t="s">
        <v>8394</v>
      </c>
      <c r="I208">
        <v>100111002</v>
      </c>
      <c r="J208" t="s">
        <v>14628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10</v>
      </c>
      <c r="B209" t="s">
        <v>534</v>
      </c>
      <c r="C209" t="s">
        <v>8394</v>
      </c>
      <c r="D209" t="s">
        <v>14628</v>
      </c>
      <c r="E209">
        <v>27</v>
      </c>
      <c r="F209" t="s">
        <v>24014</v>
      </c>
      <c r="G209">
        <v>100111</v>
      </c>
      <c r="H209" t="s">
        <v>8394</v>
      </c>
      <c r="I209">
        <v>100111002</v>
      </c>
      <c r="J209" t="s">
        <v>14628</v>
      </c>
      <c r="K209">
        <v>10720</v>
      </c>
      <c r="L209">
        <v>12385</v>
      </c>
      <c r="M209">
        <v>11826</v>
      </c>
      <c r="N209">
        <v>9520</v>
      </c>
      <c r="O209">
        <v>10708</v>
      </c>
      <c r="P209">
        <v>10612</v>
      </c>
      <c r="Q209">
        <v>9036</v>
      </c>
      <c r="R209">
        <v>14176</v>
      </c>
      <c r="S209">
        <v>9531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10</v>
      </c>
      <c r="B210" t="s">
        <v>534</v>
      </c>
      <c r="C210" t="s">
        <v>8394</v>
      </c>
      <c r="D210" t="s">
        <v>8430</v>
      </c>
      <c r="E210">
        <v>28</v>
      </c>
      <c r="F210" t="s">
        <v>8430</v>
      </c>
      <c r="G210">
        <v>100111</v>
      </c>
      <c r="H210" t="s">
        <v>8394</v>
      </c>
      <c r="I210">
        <v>100111012</v>
      </c>
      <c r="J210" t="s">
        <v>8430</v>
      </c>
      <c r="K210">
        <v>743</v>
      </c>
      <c r="L210">
        <v>1369</v>
      </c>
      <c r="M210">
        <v>1722</v>
      </c>
      <c r="N210">
        <v>2762</v>
      </c>
      <c r="O210">
        <v>1951</v>
      </c>
      <c r="P210">
        <v>2383</v>
      </c>
      <c r="Q210">
        <v>2835</v>
      </c>
      <c r="R210">
        <v>3540</v>
      </c>
      <c r="S210">
        <v>1395</v>
      </c>
      <c r="T210">
        <v>1456</v>
      </c>
      <c r="U210">
        <v>1456</v>
      </c>
      <c r="V210">
        <v>617</v>
      </c>
      <c r="W210">
        <v>362</v>
      </c>
      <c r="X210">
        <v>448</v>
      </c>
      <c r="Y210">
        <v>2089</v>
      </c>
    </row>
    <row r="211" spans="1:25" x14ac:dyDescent="0.25">
      <c r="A211">
        <v>10</v>
      </c>
      <c r="B211" t="s">
        <v>534</v>
      </c>
      <c r="C211" t="s">
        <v>8679</v>
      </c>
      <c r="D211" t="s">
        <v>8461</v>
      </c>
      <c r="E211">
        <v>1</v>
      </c>
      <c r="F211" t="s">
        <v>24015</v>
      </c>
      <c r="G211">
        <v>100112</v>
      </c>
      <c r="H211" t="s">
        <v>8435</v>
      </c>
      <c r="I211">
        <v>100112010</v>
      </c>
      <c r="J211" t="s">
        <v>8461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10</v>
      </c>
      <c r="B212" t="s">
        <v>534</v>
      </c>
      <c r="C212" t="s">
        <v>8679</v>
      </c>
      <c r="D212" t="s">
        <v>15356</v>
      </c>
      <c r="E212">
        <v>9</v>
      </c>
      <c r="F212" t="s">
        <v>15356</v>
      </c>
      <c r="G212">
        <v>100113</v>
      </c>
      <c r="H212" t="s">
        <v>8679</v>
      </c>
      <c r="I212">
        <v>100113001</v>
      </c>
      <c r="J212" t="s">
        <v>15356</v>
      </c>
      <c r="K212">
        <v>0</v>
      </c>
      <c r="L212">
        <v>2315</v>
      </c>
      <c r="M212">
        <v>1267</v>
      </c>
      <c r="N212">
        <v>301</v>
      </c>
      <c r="O212">
        <v>754</v>
      </c>
      <c r="P212">
        <v>304</v>
      </c>
      <c r="Q212">
        <v>144</v>
      </c>
      <c r="R212">
        <v>181</v>
      </c>
      <c r="S212">
        <v>416</v>
      </c>
      <c r="T212">
        <v>322</v>
      </c>
      <c r="U212">
        <v>858</v>
      </c>
      <c r="V212">
        <v>582</v>
      </c>
      <c r="W212">
        <v>100</v>
      </c>
      <c r="X212">
        <v>648</v>
      </c>
      <c r="Y212">
        <v>890</v>
      </c>
    </row>
    <row r="213" spans="1:25" x14ac:dyDescent="0.25">
      <c r="A213">
        <v>10</v>
      </c>
      <c r="B213" t="s">
        <v>534</v>
      </c>
      <c r="C213" t="s">
        <v>8679</v>
      </c>
      <c r="D213" t="s">
        <v>15356</v>
      </c>
      <c r="E213">
        <v>10</v>
      </c>
      <c r="F213" t="s">
        <v>24016</v>
      </c>
      <c r="G213">
        <v>100113</v>
      </c>
      <c r="H213" t="s">
        <v>8679</v>
      </c>
      <c r="I213">
        <v>100113001</v>
      </c>
      <c r="J213" t="s">
        <v>15356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10</v>
      </c>
      <c r="B214" t="s">
        <v>534</v>
      </c>
      <c r="C214" t="s">
        <v>8679</v>
      </c>
      <c r="D214" t="s">
        <v>15356</v>
      </c>
      <c r="E214">
        <v>18</v>
      </c>
      <c r="F214" t="s">
        <v>24017</v>
      </c>
      <c r="G214">
        <v>100113</v>
      </c>
      <c r="H214" t="s">
        <v>8679</v>
      </c>
      <c r="I214">
        <v>100113001</v>
      </c>
      <c r="J214" t="s">
        <v>15356</v>
      </c>
      <c r="K214">
        <v>0</v>
      </c>
      <c r="L214">
        <v>2315</v>
      </c>
      <c r="M214">
        <v>1267</v>
      </c>
      <c r="N214">
        <v>301</v>
      </c>
      <c r="O214">
        <v>754</v>
      </c>
      <c r="P214">
        <v>304</v>
      </c>
      <c r="Q214">
        <v>144</v>
      </c>
      <c r="R214">
        <v>181</v>
      </c>
      <c r="S214">
        <v>416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10</v>
      </c>
      <c r="B215" t="s">
        <v>534</v>
      </c>
      <c r="C215" t="s">
        <v>8679</v>
      </c>
      <c r="D215" t="s">
        <v>14638</v>
      </c>
      <c r="E215">
        <v>14</v>
      </c>
      <c r="F215" t="s">
        <v>14638</v>
      </c>
      <c r="G215">
        <v>100113</v>
      </c>
      <c r="H215" t="s">
        <v>8679</v>
      </c>
      <c r="I215">
        <v>100113002</v>
      </c>
      <c r="J215" t="s">
        <v>14638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10</v>
      </c>
      <c r="B216" t="s">
        <v>534</v>
      </c>
      <c r="C216" t="s">
        <v>8679</v>
      </c>
      <c r="D216" t="s">
        <v>24018</v>
      </c>
      <c r="E216">
        <v>17</v>
      </c>
      <c r="F216" t="s">
        <v>24018</v>
      </c>
      <c r="G216">
        <v>100113</v>
      </c>
      <c r="H216" t="s">
        <v>8679</v>
      </c>
      <c r="I216">
        <v>100113006</v>
      </c>
      <c r="J216" t="s">
        <v>8685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10</v>
      </c>
      <c r="B217" t="s">
        <v>534</v>
      </c>
      <c r="C217" t="s">
        <v>8679</v>
      </c>
      <c r="D217" t="s">
        <v>13935</v>
      </c>
      <c r="E217">
        <v>21</v>
      </c>
      <c r="F217" t="s">
        <v>13935</v>
      </c>
      <c r="G217">
        <v>100113</v>
      </c>
      <c r="H217" t="s">
        <v>8679</v>
      </c>
      <c r="I217">
        <v>100113003</v>
      </c>
      <c r="J217" t="s">
        <v>13935</v>
      </c>
      <c r="K217">
        <v>5459</v>
      </c>
      <c r="L217">
        <v>3930</v>
      </c>
      <c r="M217">
        <v>5606</v>
      </c>
      <c r="N217">
        <v>1945</v>
      </c>
      <c r="O217">
        <v>3233</v>
      </c>
      <c r="P217">
        <v>3507</v>
      </c>
      <c r="Q217">
        <v>2339</v>
      </c>
      <c r="R217">
        <v>2921</v>
      </c>
      <c r="S217">
        <v>3300</v>
      </c>
      <c r="T217">
        <v>3536</v>
      </c>
      <c r="U217">
        <v>2382</v>
      </c>
      <c r="V217">
        <v>5250</v>
      </c>
      <c r="W217">
        <v>1040</v>
      </c>
      <c r="X217">
        <v>150</v>
      </c>
      <c r="Y217">
        <v>740</v>
      </c>
    </row>
    <row r="218" spans="1:25" x14ac:dyDescent="0.25">
      <c r="A218">
        <v>10</v>
      </c>
      <c r="B218" t="s">
        <v>534</v>
      </c>
      <c r="C218" t="s">
        <v>8679</v>
      </c>
      <c r="D218" t="s">
        <v>8746</v>
      </c>
      <c r="E218">
        <v>22</v>
      </c>
      <c r="F218" t="s">
        <v>24019</v>
      </c>
      <c r="G218">
        <v>100113</v>
      </c>
      <c r="H218" t="s">
        <v>8679</v>
      </c>
      <c r="I218">
        <v>100113004</v>
      </c>
      <c r="J218" t="s">
        <v>13236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83</v>
      </c>
      <c r="Y218">
        <v>2240</v>
      </c>
    </row>
    <row r="219" spans="1:25" x14ac:dyDescent="0.25">
      <c r="A219">
        <v>10</v>
      </c>
      <c r="B219" t="s">
        <v>534</v>
      </c>
      <c r="C219" t="s">
        <v>8679</v>
      </c>
      <c r="D219" t="s">
        <v>8680</v>
      </c>
      <c r="E219">
        <v>23</v>
      </c>
      <c r="F219" t="s">
        <v>8680</v>
      </c>
      <c r="G219">
        <v>100113</v>
      </c>
      <c r="H219" t="s">
        <v>8679</v>
      </c>
      <c r="I219">
        <v>100113005</v>
      </c>
      <c r="J219" t="s">
        <v>8680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10</v>
      </c>
      <c r="B220" t="s">
        <v>534</v>
      </c>
      <c r="C220" t="s">
        <v>8679</v>
      </c>
      <c r="D220" t="s">
        <v>8511</v>
      </c>
      <c r="E220">
        <v>24</v>
      </c>
      <c r="F220" t="s">
        <v>24020</v>
      </c>
      <c r="G220">
        <v>100112</v>
      </c>
      <c r="H220" t="s">
        <v>8435</v>
      </c>
      <c r="I220">
        <v>100112020</v>
      </c>
      <c r="J220" t="s">
        <v>8511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10</v>
      </c>
      <c r="B221" t="s">
        <v>534</v>
      </c>
      <c r="C221" t="s">
        <v>8378</v>
      </c>
      <c r="D221" t="s">
        <v>8379</v>
      </c>
      <c r="E221">
        <v>7</v>
      </c>
      <c r="F221" t="s">
        <v>8379</v>
      </c>
      <c r="G221">
        <v>100110</v>
      </c>
      <c r="H221" t="s">
        <v>8378</v>
      </c>
      <c r="I221">
        <v>100110005</v>
      </c>
      <c r="J221" t="s">
        <v>8379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10</v>
      </c>
      <c r="B222" t="s">
        <v>534</v>
      </c>
      <c r="C222" t="s">
        <v>8378</v>
      </c>
      <c r="D222" t="s">
        <v>13920</v>
      </c>
      <c r="E222">
        <v>8</v>
      </c>
      <c r="F222" t="s">
        <v>13920</v>
      </c>
      <c r="G222">
        <v>100110</v>
      </c>
      <c r="H222" t="s">
        <v>8378</v>
      </c>
      <c r="I222">
        <v>100110003</v>
      </c>
      <c r="J222" t="s">
        <v>13920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</row>
    <row r="223" spans="1:25" x14ac:dyDescent="0.25">
      <c r="A223">
        <v>10</v>
      </c>
      <c r="B223" t="s">
        <v>534</v>
      </c>
      <c r="C223" t="s">
        <v>8378</v>
      </c>
      <c r="D223" t="s">
        <v>24021</v>
      </c>
      <c r="E223">
        <v>15</v>
      </c>
      <c r="F223" t="s">
        <v>24021</v>
      </c>
      <c r="G223">
        <v>100110</v>
      </c>
      <c r="H223" t="s">
        <v>8378</v>
      </c>
      <c r="I223">
        <v>100110007</v>
      </c>
      <c r="J223" t="s">
        <v>8389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19</v>
      </c>
      <c r="Y223">
        <v>0</v>
      </c>
    </row>
    <row r="224" spans="1:25" x14ac:dyDescent="0.25">
      <c r="A224">
        <v>10</v>
      </c>
      <c r="B224" t="s">
        <v>534</v>
      </c>
      <c r="C224" t="s">
        <v>8378</v>
      </c>
      <c r="D224" t="s">
        <v>14623</v>
      </c>
      <c r="E224">
        <v>20</v>
      </c>
      <c r="F224" t="s">
        <v>14623</v>
      </c>
      <c r="G224">
        <v>100110</v>
      </c>
      <c r="H224" t="s">
        <v>8378</v>
      </c>
      <c r="I224">
        <v>100110002</v>
      </c>
      <c r="J224" t="s">
        <v>14623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10</v>
      </c>
      <c r="B225" t="s">
        <v>534</v>
      </c>
      <c r="C225" t="s">
        <v>8715</v>
      </c>
      <c r="D225" t="s">
        <v>15361</v>
      </c>
      <c r="E225">
        <v>19</v>
      </c>
      <c r="F225" t="s">
        <v>15361</v>
      </c>
      <c r="G225">
        <v>100114</v>
      </c>
      <c r="H225" t="s">
        <v>8715</v>
      </c>
      <c r="I225">
        <v>100114001</v>
      </c>
      <c r="J225" t="s">
        <v>15361</v>
      </c>
      <c r="K225">
        <v>10602</v>
      </c>
      <c r="L225">
        <v>8687</v>
      </c>
      <c r="M225">
        <v>7132</v>
      </c>
      <c r="N225">
        <v>11022</v>
      </c>
      <c r="O225">
        <v>10544</v>
      </c>
      <c r="P225">
        <v>6967</v>
      </c>
      <c r="Q225">
        <v>10758</v>
      </c>
      <c r="R225">
        <v>10012</v>
      </c>
      <c r="S225">
        <v>10419</v>
      </c>
      <c r="T225">
        <v>8063</v>
      </c>
      <c r="U225">
        <v>6672</v>
      </c>
      <c r="V225">
        <v>10522</v>
      </c>
      <c r="W225">
        <v>4240</v>
      </c>
      <c r="X225">
        <v>11799</v>
      </c>
      <c r="Y225">
        <v>18700</v>
      </c>
    </row>
    <row r="226" spans="1:25" x14ac:dyDescent="0.25">
      <c r="A226">
        <v>13</v>
      </c>
      <c r="B226" t="s">
        <v>22946</v>
      </c>
      <c r="C226" t="s">
        <v>8394</v>
      </c>
      <c r="D226" t="s">
        <v>15346</v>
      </c>
      <c r="E226">
        <v>2</v>
      </c>
      <c r="F226" t="s">
        <v>15346</v>
      </c>
      <c r="G226">
        <v>100111</v>
      </c>
      <c r="H226" t="s">
        <v>8394</v>
      </c>
      <c r="I226">
        <v>100111001</v>
      </c>
      <c r="J226" t="s">
        <v>15346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13</v>
      </c>
      <c r="B227" t="s">
        <v>22946</v>
      </c>
      <c r="C227" t="s">
        <v>8394</v>
      </c>
      <c r="D227" t="s">
        <v>8395</v>
      </c>
      <c r="E227">
        <v>3</v>
      </c>
      <c r="F227" t="s">
        <v>8395</v>
      </c>
      <c r="G227">
        <v>100111</v>
      </c>
      <c r="H227" t="s">
        <v>8394</v>
      </c>
      <c r="I227">
        <v>100111005</v>
      </c>
      <c r="J227" t="s">
        <v>8395</v>
      </c>
      <c r="K227">
        <v>7685</v>
      </c>
      <c r="L227">
        <v>1705</v>
      </c>
      <c r="M227">
        <v>295</v>
      </c>
      <c r="N227">
        <v>913</v>
      </c>
      <c r="O227">
        <v>59</v>
      </c>
      <c r="P227">
        <v>277</v>
      </c>
      <c r="Q227">
        <v>833</v>
      </c>
      <c r="R227">
        <v>136</v>
      </c>
      <c r="S227">
        <v>18</v>
      </c>
      <c r="T227">
        <v>0</v>
      </c>
      <c r="U227">
        <v>46</v>
      </c>
      <c r="V227">
        <v>26</v>
      </c>
      <c r="W227">
        <v>200</v>
      </c>
      <c r="X227">
        <v>160</v>
      </c>
      <c r="Y227">
        <v>60</v>
      </c>
    </row>
    <row r="228" spans="1:25" x14ac:dyDescent="0.25">
      <c r="A228">
        <v>13</v>
      </c>
      <c r="B228" t="s">
        <v>22946</v>
      </c>
      <c r="C228" t="s">
        <v>8394</v>
      </c>
      <c r="D228" t="s">
        <v>13226</v>
      </c>
      <c r="E228">
        <v>4</v>
      </c>
      <c r="F228" t="s">
        <v>13226</v>
      </c>
      <c r="G228">
        <v>100111</v>
      </c>
      <c r="H228" t="s">
        <v>8394</v>
      </c>
      <c r="I228">
        <v>100111004</v>
      </c>
      <c r="J228" t="s">
        <v>13226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38</v>
      </c>
      <c r="S228">
        <v>0</v>
      </c>
      <c r="T228">
        <v>0</v>
      </c>
      <c r="U228">
        <v>7</v>
      </c>
      <c r="V228">
        <v>167</v>
      </c>
      <c r="W228">
        <v>210</v>
      </c>
      <c r="X228">
        <v>203</v>
      </c>
      <c r="Y228">
        <v>80</v>
      </c>
    </row>
    <row r="229" spans="1:25" x14ac:dyDescent="0.25">
      <c r="A229">
        <v>13</v>
      </c>
      <c r="B229" t="s">
        <v>22946</v>
      </c>
      <c r="C229" t="s">
        <v>8394</v>
      </c>
      <c r="D229" t="s">
        <v>13226</v>
      </c>
      <c r="E229">
        <v>5</v>
      </c>
      <c r="F229" t="s">
        <v>24009</v>
      </c>
      <c r="G229">
        <v>100111</v>
      </c>
      <c r="H229" t="s">
        <v>8394</v>
      </c>
      <c r="I229">
        <v>100111004</v>
      </c>
      <c r="J229" t="s">
        <v>13226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13</v>
      </c>
      <c r="B230" t="s">
        <v>22946</v>
      </c>
      <c r="C230" t="s">
        <v>8394</v>
      </c>
      <c r="D230" t="s">
        <v>13226</v>
      </c>
      <c r="E230">
        <v>6</v>
      </c>
      <c r="F230" t="s">
        <v>24010</v>
      </c>
      <c r="G230">
        <v>100111</v>
      </c>
      <c r="H230" t="s">
        <v>8394</v>
      </c>
      <c r="I230">
        <v>100111004</v>
      </c>
      <c r="J230" t="s">
        <v>13226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13</v>
      </c>
      <c r="B231" t="s">
        <v>22946</v>
      </c>
      <c r="C231" t="s">
        <v>8394</v>
      </c>
      <c r="D231" t="s">
        <v>13925</v>
      </c>
      <c r="E231">
        <v>11</v>
      </c>
      <c r="F231" t="s">
        <v>13925</v>
      </c>
      <c r="G231">
        <v>100111</v>
      </c>
      <c r="H231" t="s">
        <v>8394</v>
      </c>
      <c r="I231">
        <v>100111003</v>
      </c>
      <c r="J231" t="s">
        <v>13925</v>
      </c>
      <c r="K231">
        <v>4481</v>
      </c>
      <c r="L231">
        <v>5023</v>
      </c>
      <c r="M231">
        <v>6868</v>
      </c>
      <c r="N231">
        <v>5324</v>
      </c>
      <c r="O231">
        <v>7032</v>
      </c>
      <c r="P231">
        <v>11358</v>
      </c>
      <c r="Q231">
        <v>10102</v>
      </c>
      <c r="R231">
        <v>15534</v>
      </c>
      <c r="S231">
        <v>14607</v>
      </c>
      <c r="T231">
        <v>15217</v>
      </c>
      <c r="U231">
        <v>13974</v>
      </c>
      <c r="V231">
        <v>15646</v>
      </c>
      <c r="W231">
        <v>15830</v>
      </c>
      <c r="X231">
        <v>14086</v>
      </c>
      <c r="Y231">
        <v>13630</v>
      </c>
    </row>
    <row r="232" spans="1:25" x14ac:dyDescent="0.25">
      <c r="A232">
        <v>13</v>
      </c>
      <c r="B232" t="s">
        <v>22946</v>
      </c>
      <c r="C232" t="s">
        <v>8394</v>
      </c>
      <c r="D232" t="s">
        <v>13925</v>
      </c>
      <c r="E232">
        <v>12</v>
      </c>
      <c r="F232" t="s">
        <v>24011</v>
      </c>
      <c r="G232">
        <v>100111</v>
      </c>
      <c r="H232" t="s">
        <v>8394</v>
      </c>
      <c r="I232">
        <v>100111003</v>
      </c>
      <c r="J232" t="s">
        <v>13925</v>
      </c>
      <c r="K232">
        <v>3608</v>
      </c>
      <c r="L232">
        <v>4065</v>
      </c>
      <c r="M232">
        <v>5900</v>
      </c>
      <c r="N232">
        <v>4858</v>
      </c>
      <c r="O232">
        <v>6313</v>
      </c>
      <c r="P232">
        <v>10137</v>
      </c>
      <c r="Q232">
        <v>7679</v>
      </c>
      <c r="R232">
        <v>10812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 t="s">
        <v>22946</v>
      </c>
      <c r="C233" t="s">
        <v>8394</v>
      </c>
      <c r="D233" t="s">
        <v>13925</v>
      </c>
      <c r="E233">
        <v>13</v>
      </c>
      <c r="F233" t="s">
        <v>24012</v>
      </c>
      <c r="G233">
        <v>100111</v>
      </c>
      <c r="H233" t="s">
        <v>8394</v>
      </c>
      <c r="I233">
        <v>100111003</v>
      </c>
      <c r="J233" t="s">
        <v>13925</v>
      </c>
      <c r="K233">
        <v>873</v>
      </c>
      <c r="L233">
        <v>958</v>
      </c>
      <c r="M233">
        <v>968</v>
      </c>
      <c r="N233">
        <v>466</v>
      </c>
      <c r="O233">
        <v>719</v>
      </c>
      <c r="P233">
        <v>1220</v>
      </c>
      <c r="Q233">
        <v>2423</v>
      </c>
      <c r="R233">
        <v>4722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13</v>
      </c>
      <c r="B234" t="s">
        <v>22946</v>
      </c>
      <c r="C234" t="s">
        <v>8394</v>
      </c>
      <c r="D234" t="s">
        <v>8425</v>
      </c>
      <c r="E234">
        <v>16</v>
      </c>
      <c r="F234" t="s">
        <v>8425</v>
      </c>
      <c r="G234">
        <v>100111</v>
      </c>
      <c r="H234" t="s">
        <v>8394</v>
      </c>
      <c r="I234">
        <v>100111011</v>
      </c>
      <c r="J234" t="s">
        <v>8425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</row>
    <row r="235" spans="1:25" x14ac:dyDescent="0.25">
      <c r="A235">
        <v>13</v>
      </c>
      <c r="B235" t="s">
        <v>22946</v>
      </c>
      <c r="C235" t="s">
        <v>8394</v>
      </c>
      <c r="D235" t="s">
        <v>14628</v>
      </c>
      <c r="E235">
        <v>25</v>
      </c>
      <c r="F235" t="s">
        <v>14628</v>
      </c>
      <c r="G235">
        <v>100111</v>
      </c>
      <c r="H235" t="s">
        <v>8394</v>
      </c>
      <c r="I235">
        <v>100111002</v>
      </c>
      <c r="J235" t="s">
        <v>14628</v>
      </c>
      <c r="K235">
        <v>4128</v>
      </c>
      <c r="L235">
        <v>3665</v>
      </c>
      <c r="M235">
        <v>3435</v>
      </c>
      <c r="N235">
        <v>4475</v>
      </c>
      <c r="O235">
        <v>6412</v>
      </c>
      <c r="P235">
        <v>5093</v>
      </c>
      <c r="Q235">
        <v>6081</v>
      </c>
      <c r="R235">
        <v>6059</v>
      </c>
      <c r="S235">
        <v>7669</v>
      </c>
      <c r="T235">
        <v>8032</v>
      </c>
      <c r="U235">
        <v>5898</v>
      </c>
      <c r="V235">
        <v>7526</v>
      </c>
      <c r="W235">
        <v>4500</v>
      </c>
      <c r="X235">
        <v>3505</v>
      </c>
      <c r="Y235">
        <v>6090</v>
      </c>
    </row>
    <row r="236" spans="1:25" x14ac:dyDescent="0.25">
      <c r="A236">
        <v>13</v>
      </c>
      <c r="B236" t="s">
        <v>22946</v>
      </c>
      <c r="C236" t="s">
        <v>8394</v>
      </c>
      <c r="D236" t="s">
        <v>14628</v>
      </c>
      <c r="E236">
        <v>26</v>
      </c>
      <c r="F236" t="s">
        <v>24013</v>
      </c>
      <c r="G236">
        <v>100111</v>
      </c>
      <c r="H236" t="s">
        <v>8394</v>
      </c>
      <c r="I236">
        <v>100111002</v>
      </c>
      <c r="J236" t="s">
        <v>14628</v>
      </c>
      <c r="K236">
        <v>2486</v>
      </c>
      <c r="L236">
        <v>2861</v>
      </c>
      <c r="M236">
        <v>2374</v>
      </c>
      <c r="N236">
        <v>3254</v>
      </c>
      <c r="O236">
        <v>4384</v>
      </c>
      <c r="P236">
        <v>3229</v>
      </c>
      <c r="Q236">
        <v>3645</v>
      </c>
      <c r="R236">
        <v>4569</v>
      </c>
      <c r="S236">
        <v>6196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13</v>
      </c>
      <c r="B237" t="s">
        <v>22946</v>
      </c>
      <c r="C237" t="s">
        <v>8394</v>
      </c>
      <c r="D237" t="s">
        <v>14628</v>
      </c>
      <c r="E237">
        <v>27</v>
      </c>
      <c r="F237" t="s">
        <v>24014</v>
      </c>
      <c r="G237">
        <v>100111</v>
      </c>
      <c r="H237" t="s">
        <v>8394</v>
      </c>
      <c r="I237">
        <v>100111002</v>
      </c>
      <c r="J237" t="s">
        <v>14628</v>
      </c>
      <c r="K237">
        <v>1642</v>
      </c>
      <c r="L237">
        <v>804</v>
      </c>
      <c r="M237">
        <v>1061</v>
      </c>
      <c r="N237">
        <v>1221</v>
      </c>
      <c r="O237">
        <v>2028</v>
      </c>
      <c r="P237">
        <v>1864</v>
      </c>
      <c r="Q237">
        <v>2436</v>
      </c>
      <c r="R237">
        <v>1490</v>
      </c>
      <c r="S237">
        <v>1473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13</v>
      </c>
      <c r="B238" t="s">
        <v>22946</v>
      </c>
      <c r="C238" t="s">
        <v>8394</v>
      </c>
      <c r="D238" t="s">
        <v>8430</v>
      </c>
      <c r="E238">
        <v>28</v>
      </c>
      <c r="F238" t="s">
        <v>8430</v>
      </c>
      <c r="G238">
        <v>100111</v>
      </c>
      <c r="H238" t="s">
        <v>8394</v>
      </c>
      <c r="I238">
        <v>100111012</v>
      </c>
      <c r="J238" t="s">
        <v>8430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13</v>
      </c>
      <c r="B239" t="s">
        <v>22946</v>
      </c>
      <c r="C239" t="s">
        <v>8679</v>
      </c>
      <c r="D239" t="s">
        <v>8461</v>
      </c>
      <c r="E239">
        <v>1</v>
      </c>
      <c r="F239" t="s">
        <v>24015</v>
      </c>
      <c r="G239">
        <v>100112</v>
      </c>
      <c r="H239" t="s">
        <v>8435</v>
      </c>
      <c r="I239">
        <v>100112010</v>
      </c>
      <c r="J239" t="s">
        <v>8461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13</v>
      </c>
      <c r="B240" t="s">
        <v>22946</v>
      </c>
      <c r="C240" t="s">
        <v>8679</v>
      </c>
      <c r="D240" t="s">
        <v>15356</v>
      </c>
      <c r="E240">
        <v>9</v>
      </c>
      <c r="F240" t="s">
        <v>15356</v>
      </c>
      <c r="G240">
        <v>100113</v>
      </c>
      <c r="H240" t="s">
        <v>8679</v>
      </c>
      <c r="I240">
        <v>100113001</v>
      </c>
      <c r="J240" t="s">
        <v>15356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13</v>
      </c>
      <c r="B241" t="s">
        <v>22946</v>
      </c>
      <c r="C241" t="s">
        <v>8679</v>
      </c>
      <c r="D241" t="s">
        <v>15356</v>
      </c>
      <c r="E241">
        <v>10</v>
      </c>
      <c r="F241" t="s">
        <v>24016</v>
      </c>
      <c r="G241">
        <v>100113</v>
      </c>
      <c r="H241" t="s">
        <v>8679</v>
      </c>
      <c r="I241">
        <v>100113001</v>
      </c>
      <c r="J241" t="s">
        <v>15356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13</v>
      </c>
      <c r="B242" t="s">
        <v>22946</v>
      </c>
      <c r="C242" t="s">
        <v>8679</v>
      </c>
      <c r="D242" t="s">
        <v>15356</v>
      </c>
      <c r="E242">
        <v>18</v>
      </c>
      <c r="F242" t="s">
        <v>24017</v>
      </c>
      <c r="G242">
        <v>100113</v>
      </c>
      <c r="H242" t="s">
        <v>8679</v>
      </c>
      <c r="I242">
        <v>100113001</v>
      </c>
      <c r="J242" t="s">
        <v>15356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13</v>
      </c>
      <c r="B243" t="s">
        <v>22946</v>
      </c>
      <c r="C243" t="s">
        <v>8679</v>
      </c>
      <c r="D243" t="s">
        <v>14638</v>
      </c>
      <c r="E243">
        <v>14</v>
      </c>
      <c r="F243" t="s">
        <v>14638</v>
      </c>
      <c r="G243">
        <v>100113</v>
      </c>
      <c r="H243" t="s">
        <v>8679</v>
      </c>
      <c r="I243">
        <v>100113002</v>
      </c>
      <c r="J243" t="s">
        <v>14638</v>
      </c>
      <c r="K243">
        <v>752</v>
      </c>
      <c r="L243">
        <v>570</v>
      </c>
      <c r="M243">
        <v>898</v>
      </c>
      <c r="N243">
        <v>1130</v>
      </c>
      <c r="O243">
        <v>342</v>
      </c>
      <c r="P243">
        <v>461</v>
      </c>
      <c r="Q243">
        <v>355</v>
      </c>
      <c r="R243">
        <v>358</v>
      </c>
      <c r="S243">
        <v>413</v>
      </c>
      <c r="T243">
        <v>188</v>
      </c>
      <c r="U243">
        <v>322</v>
      </c>
      <c r="V243">
        <v>281</v>
      </c>
      <c r="W243">
        <v>570</v>
      </c>
      <c r="X243">
        <v>550</v>
      </c>
      <c r="Y243">
        <v>380</v>
      </c>
    </row>
    <row r="244" spans="1:25" x14ac:dyDescent="0.25">
      <c r="A244">
        <v>13</v>
      </c>
      <c r="B244" t="s">
        <v>22946</v>
      </c>
      <c r="C244" t="s">
        <v>8679</v>
      </c>
      <c r="D244" t="s">
        <v>24018</v>
      </c>
      <c r="E244">
        <v>17</v>
      </c>
      <c r="F244" t="s">
        <v>24018</v>
      </c>
      <c r="G244">
        <v>100113</v>
      </c>
      <c r="H244" t="s">
        <v>8679</v>
      </c>
      <c r="I244">
        <v>100113006</v>
      </c>
      <c r="J244" t="s">
        <v>8685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13</v>
      </c>
      <c r="B245" t="s">
        <v>22946</v>
      </c>
      <c r="C245" t="s">
        <v>8679</v>
      </c>
      <c r="D245" t="s">
        <v>13935</v>
      </c>
      <c r="E245">
        <v>21</v>
      </c>
      <c r="F245" t="s">
        <v>13935</v>
      </c>
      <c r="G245">
        <v>100113</v>
      </c>
      <c r="H245" t="s">
        <v>8679</v>
      </c>
      <c r="I245">
        <v>100113003</v>
      </c>
      <c r="J245" t="s">
        <v>13935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</v>
      </c>
      <c r="Q245">
        <v>91</v>
      </c>
      <c r="R245">
        <v>374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</row>
    <row r="246" spans="1:25" x14ac:dyDescent="0.25">
      <c r="A246">
        <v>13</v>
      </c>
      <c r="B246" t="s">
        <v>22946</v>
      </c>
      <c r="C246" t="s">
        <v>8679</v>
      </c>
      <c r="D246" t="s">
        <v>8746</v>
      </c>
      <c r="E246">
        <v>22</v>
      </c>
      <c r="F246" t="s">
        <v>24019</v>
      </c>
      <c r="G246">
        <v>100113</v>
      </c>
      <c r="H246" t="s">
        <v>8679</v>
      </c>
      <c r="I246">
        <v>100113004</v>
      </c>
      <c r="J246" t="s">
        <v>13236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34</v>
      </c>
      <c r="Y246">
        <v>0</v>
      </c>
    </row>
    <row r="247" spans="1:25" x14ac:dyDescent="0.25">
      <c r="A247">
        <v>13</v>
      </c>
      <c r="B247" t="s">
        <v>22946</v>
      </c>
      <c r="C247" t="s">
        <v>8679</v>
      </c>
      <c r="D247" t="s">
        <v>8680</v>
      </c>
      <c r="E247">
        <v>23</v>
      </c>
      <c r="F247" t="s">
        <v>8680</v>
      </c>
      <c r="G247">
        <v>100113</v>
      </c>
      <c r="H247" t="s">
        <v>8679</v>
      </c>
      <c r="I247">
        <v>100113005</v>
      </c>
      <c r="J247" t="s">
        <v>8680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13</v>
      </c>
      <c r="B248" t="s">
        <v>22946</v>
      </c>
      <c r="C248" t="s">
        <v>8679</v>
      </c>
      <c r="D248" t="s">
        <v>8511</v>
      </c>
      <c r="E248">
        <v>24</v>
      </c>
      <c r="F248" t="s">
        <v>24020</v>
      </c>
      <c r="G248">
        <v>100112</v>
      </c>
      <c r="H248" t="s">
        <v>8435</v>
      </c>
      <c r="I248">
        <v>100112020</v>
      </c>
      <c r="J248" t="s">
        <v>8511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</v>
      </c>
      <c r="R248">
        <v>0</v>
      </c>
      <c r="S248">
        <v>0</v>
      </c>
      <c r="T248">
        <v>0</v>
      </c>
      <c r="U248">
        <v>78</v>
      </c>
      <c r="V248">
        <v>0</v>
      </c>
      <c r="W248">
        <v>69</v>
      </c>
      <c r="X248">
        <v>0</v>
      </c>
      <c r="Y248">
        <v>0</v>
      </c>
    </row>
    <row r="249" spans="1:25" x14ac:dyDescent="0.25">
      <c r="A249">
        <v>13</v>
      </c>
      <c r="B249" t="s">
        <v>22946</v>
      </c>
      <c r="C249" t="s">
        <v>8378</v>
      </c>
      <c r="D249" t="s">
        <v>8379</v>
      </c>
      <c r="E249">
        <v>7</v>
      </c>
      <c r="F249" t="s">
        <v>8379</v>
      </c>
      <c r="G249">
        <v>100110</v>
      </c>
      <c r="H249" t="s">
        <v>8378</v>
      </c>
      <c r="I249">
        <v>100110005</v>
      </c>
      <c r="J249" t="s">
        <v>8379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53</v>
      </c>
      <c r="V249">
        <v>0</v>
      </c>
      <c r="W249">
        <v>10</v>
      </c>
      <c r="X249">
        <v>7</v>
      </c>
      <c r="Y249">
        <v>0</v>
      </c>
    </row>
    <row r="250" spans="1:25" x14ac:dyDescent="0.25">
      <c r="A250">
        <v>13</v>
      </c>
      <c r="B250" t="s">
        <v>22946</v>
      </c>
      <c r="C250" t="s">
        <v>8378</v>
      </c>
      <c r="D250" t="s">
        <v>13920</v>
      </c>
      <c r="E250">
        <v>8</v>
      </c>
      <c r="F250" t="s">
        <v>13920</v>
      </c>
      <c r="G250">
        <v>100110</v>
      </c>
      <c r="H250" t="s">
        <v>8378</v>
      </c>
      <c r="I250">
        <v>100110003</v>
      </c>
      <c r="J250" t="s">
        <v>13920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13</v>
      </c>
      <c r="B251" t="s">
        <v>22946</v>
      </c>
      <c r="C251" t="s">
        <v>8378</v>
      </c>
      <c r="D251" t="s">
        <v>24021</v>
      </c>
      <c r="E251">
        <v>15</v>
      </c>
      <c r="F251" t="s">
        <v>24021</v>
      </c>
      <c r="G251">
        <v>100110</v>
      </c>
      <c r="H251" t="s">
        <v>8378</v>
      </c>
      <c r="I251">
        <v>100110007</v>
      </c>
      <c r="J251" t="s">
        <v>8389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</v>
      </c>
      <c r="Y251">
        <v>0</v>
      </c>
    </row>
    <row r="252" spans="1:25" x14ac:dyDescent="0.25">
      <c r="A252">
        <v>13</v>
      </c>
      <c r="B252" t="s">
        <v>22946</v>
      </c>
      <c r="C252" t="s">
        <v>8378</v>
      </c>
      <c r="D252" t="s">
        <v>14623</v>
      </c>
      <c r="E252">
        <v>20</v>
      </c>
      <c r="F252" t="s">
        <v>14623</v>
      </c>
      <c r="G252">
        <v>100110</v>
      </c>
      <c r="H252" t="s">
        <v>8378</v>
      </c>
      <c r="I252">
        <v>100110002</v>
      </c>
      <c r="J252" t="s">
        <v>14623</v>
      </c>
      <c r="K252">
        <v>541</v>
      </c>
      <c r="L252">
        <v>124</v>
      </c>
      <c r="M252">
        <v>202</v>
      </c>
      <c r="N252">
        <v>202</v>
      </c>
      <c r="O252">
        <v>110</v>
      </c>
      <c r="P252">
        <v>371</v>
      </c>
      <c r="Q252">
        <v>484</v>
      </c>
      <c r="R252">
        <v>125</v>
      </c>
      <c r="S252">
        <v>44</v>
      </c>
      <c r="T252">
        <v>194</v>
      </c>
      <c r="U252">
        <v>143</v>
      </c>
      <c r="V252">
        <v>357</v>
      </c>
      <c r="W252">
        <v>410</v>
      </c>
      <c r="X252">
        <v>383</v>
      </c>
      <c r="Y252">
        <v>670</v>
      </c>
    </row>
    <row r="253" spans="1:25" x14ac:dyDescent="0.25">
      <c r="A253">
        <v>13</v>
      </c>
      <c r="B253" t="s">
        <v>22946</v>
      </c>
      <c r="C253" t="s">
        <v>8715</v>
      </c>
      <c r="D253" t="s">
        <v>15361</v>
      </c>
      <c r="E253">
        <v>19</v>
      </c>
      <c r="F253" t="s">
        <v>15361</v>
      </c>
      <c r="G253">
        <v>100114</v>
      </c>
      <c r="H253" t="s">
        <v>8715</v>
      </c>
      <c r="I253">
        <v>100114001</v>
      </c>
      <c r="J253" t="s">
        <v>15361</v>
      </c>
      <c r="K253">
        <v>3599</v>
      </c>
      <c r="L253">
        <v>3432</v>
      </c>
      <c r="M253">
        <v>3197</v>
      </c>
      <c r="N253">
        <v>5339</v>
      </c>
      <c r="O253">
        <v>4449</v>
      </c>
      <c r="P253">
        <v>4940</v>
      </c>
      <c r="Q253">
        <v>3299</v>
      </c>
      <c r="R253">
        <v>5104</v>
      </c>
      <c r="S253">
        <v>3607</v>
      </c>
      <c r="T253">
        <v>3750</v>
      </c>
      <c r="U253">
        <v>3493</v>
      </c>
      <c r="V253">
        <v>2760</v>
      </c>
      <c r="W253">
        <v>5610</v>
      </c>
      <c r="X253">
        <v>5258</v>
      </c>
      <c r="Y253">
        <v>4000</v>
      </c>
    </row>
    <row r="254" spans="1:25" x14ac:dyDescent="0.25">
      <c r="A254">
        <v>14</v>
      </c>
      <c r="B254" t="s">
        <v>536</v>
      </c>
      <c r="C254" t="s">
        <v>8394</v>
      </c>
      <c r="D254" t="s">
        <v>15346</v>
      </c>
      <c r="E254">
        <v>2</v>
      </c>
      <c r="F254" t="s">
        <v>15346</v>
      </c>
      <c r="G254">
        <v>100111</v>
      </c>
      <c r="H254" t="s">
        <v>8394</v>
      </c>
      <c r="I254">
        <v>100111001</v>
      </c>
      <c r="J254" t="s">
        <v>15346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14</v>
      </c>
      <c r="B255" t="s">
        <v>536</v>
      </c>
      <c r="C255" t="s">
        <v>8394</v>
      </c>
      <c r="D255" t="s">
        <v>8395</v>
      </c>
      <c r="E255">
        <v>3</v>
      </c>
      <c r="F255" t="s">
        <v>8395</v>
      </c>
      <c r="G255">
        <v>100111</v>
      </c>
      <c r="H255" t="s">
        <v>8394</v>
      </c>
      <c r="I255">
        <v>100111005</v>
      </c>
      <c r="J255" t="s">
        <v>8395</v>
      </c>
      <c r="K255">
        <v>3579</v>
      </c>
      <c r="L255">
        <v>3623</v>
      </c>
      <c r="M255">
        <v>4167</v>
      </c>
      <c r="N255">
        <v>7503</v>
      </c>
      <c r="O255">
        <v>4146</v>
      </c>
      <c r="P255">
        <v>4976</v>
      </c>
      <c r="Q255">
        <v>6487</v>
      </c>
      <c r="R255">
        <v>8148</v>
      </c>
      <c r="S255">
        <v>6203</v>
      </c>
      <c r="T255">
        <v>6239</v>
      </c>
      <c r="U255">
        <v>4295</v>
      </c>
      <c r="V255">
        <v>5226</v>
      </c>
      <c r="W255">
        <v>7600</v>
      </c>
      <c r="X255">
        <v>4047</v>
      </c>
      <c r="Y255">
        <v>0</v>
      </c>
    </row>
    <row r="256" spans="1:25" x14ac:dyDescent="0.25">
      <c r="A256">
        <v>14</v>
      </c>
      <c r="B256" t="s">
        <v>536</v>
      </c>
      <c r="C256" t="s">
        <v>8394</v>
      </c>
      <c r="D256" t="s">
        <v>13226</v>
      </c>
      <c r="E256">
        <v>4</v>
      </c>
      <c r="F256" t="s">
        <v>13226</v>
      </c>
      <c r="G256">
        <v>100111</v>
      </c>
      <c r="H256" t="s">
        <v>8394</v>
      </c>
      <c r="I256">
        <v>100111004</v>
      </c>
      <c r="J256" t="s">
        <v>13226</v>
      </c>
      <c r="K256">
        <v>3151</v>
      </c>
      <c r="L256">
        <v>3027</v>
      </c>
      <c r="M256">
        <v>3363</v>
      </c>
      <c r="N256">
        <v>2821</v>
      </c>
      <c r="O256">
        <v>3020</v>
      </c>
      <c r="P256">
        <v>1059</v>
      </c>
      <c r="Q256">
        <v>1786</v>
      </c>
      <c r="R256">
        <v>1591</v>
      </c>
      <c r="S256">
        <v>1973</v>
      </c>
      <c r="T256">
        <v>2158</v>
      </c>
      <c r="U256">
        <v>2108</v>
      </c>
      <c r="V256">
        <v>2456</v>
      </c>
      <c r="W256">
        <v>1270</v>
      </c>
      <c r="X256">
        <v>2647</v>
      </c>
      <c r="Y256">
        <v>0</v>
      </c>
    </row>
    <row r="257" spans="1:25" x14ac:dyDescent="0.25">
      <c r="A257">
        <v>14</v>
      </c>
      <c r="B257" t="s">
        <v>536</v>
      </c>
      <c r="C257" t="s">
        <v>8394</v>
      </c>
      <c r="D257" t="s">
        <v>13226</v>
      </c>
      <c r="E257">
        <v>5</v>
      </c>
      <c r="F257" t="s">
        <v>24009</v>
      </c>
      <c r="G257">
        <v>100111</v>
      </c>
      <c r="H257" t="s">
        <v>8394</v>
      </c>
      <c r="I257">
        <v>100111004</v>
      </c>
      <c r="J257" t="s">
        <v>13226</v>
      </c>
      <c r="K257">
        <v>1467</v>
      </c>
      <c r="L257">
        <v>2284</v>
      </c>
      <c r="M257">
        <v>2714</v>
      </c>
      <c r="N257">
        <v>2190</v>
      </c>
      <c r="O257">
        <v>832</v>
      </c>
      <c r="P257">
        <v>601</v>
      </c>
      <c r="Q257">
        <v>1580</v>
      </c>
      <c r="R257">
        <v>692</v>
      </c>
      <c r="S257">
        <v>1174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14</v>
      </c>
      <c r="B258" t="s">
        <v>536</v>
      </c>
      <c r="C258" t="s">
        <v>8394</v>
      </c>
      <c r="D258" t="s">
        <v>13226</v>
      </c>
      <c r="E258">
        <v>6</v>
      </c>
      <c r="F258" t="s">
        <v>24010</v>
      </c>
      <c r="G258">
        <v>100111</v>
      </c>
      <c r="H258" t="s">
        <v>8394</v>
      </c>
      <c r="I258">
        <v>100111004</v>
      </c>
      <c r="J258" t="s">
        <v>13226</v>
      </c>
      <c r="K258">
        <v>1684</v>
      </c>
      <c r="L258">
        <v>743</v>
      </c>
      <c r="M258">
        <v>649</v>
      </c>
      <c r="N258">
        <v>631</v>
      </c>
      <c r="O258">
        <v>2188</v>
      </c>
      <c r="P258">
        <v>458</v>
      </c>
      <c r="Q258">
        <v>206</v>
      </c>
      <c r="R258">
        <v>899</v>
      </c>
      <c r="S258">
        <v>799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14</v>
      </c>
      <c r="B259" t="s">
        <v>536</v>
      </c>
      <c r="C259" t="s">
        <v>8394</v>
      </c>
      <c r="D259" t="s">
        <v>13925</v>
      </c>
      <c r="E259">
        <v>11</v>
      </c>
      <c r="F259" t="s">
        <v>13925</v>
      </c>
      <c r="G259">
        <v>100111</v>
      </c>
      <c r="H259" t="s">
        <v>8394</v>
      </c>
      <c r="I259">
        <v>100111003</v>
      </c>
      <c r="J259" t="s">
        <v>13925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14</v>
      </c>
      <c r="B260" t="s">
        <v>536</v>
      </c>
      <c r="C260" t="s">
        <v>8394</v>
      </c>
      <c r="D260" t="s">
        <v>13925</v>
      </c>
      <c r="E260">
        <v>12</v>
      </c>
      <c r="F260" t="s">
        <v>24011</v>
      </c>
      <c r="G260">
        <v>100111</v>
      </c>
      <c r="H260" t="s">
        <v>8394</v>
      </c>
      <c r="I260">
        <v>100111003</v>
      </c>
      <c r="J260" t="s">
        <v>13925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14</v>
      </c>
      <c r="B261" t="s">
        <v>536</v>
      </c>
      <c r="C261" t="s">
        <v>8394</v>
      </c>
      <c r="D261" t="s">
        <v>13925</v>
      </c>
      <c r="E261">
        <v>13</v>
      </c>
      <c r="F261" t="s">
        <v>24012</v>
      </c>
      <c r="G261">
        <v>100111</v>
      </c>
      <c r="H261" t="s">
        <v>8394</v>
      </c>
      <c r="I261">
        <v>100111003</v>
      </c>
      <c r="J261" t="s">
        <v>13925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14</v>
      </c>
      <c r="B262" t="s">
        <v>536</v>
      </c>
      <c r="C262" t="s">
        <v>8394</v>
      </c>
      <c r="D262" t="s">
        <v>8425</v>
      </c>
      <c r="E262">
        <v>16</v>
      </c>
      <c r="F262" t="s">
        <v>8425</v>
      </c>
      <c r="G262">
        <v>100111</v>
      </c>
      <c r="H262" t="s">
        <v>8394</v>
      </c>
      <c r="I262">
        <v>100111011</v>
      </c>
      <c r="J262" t="s">
        <v>8425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221</v>
      </c>
      <c r="Y262">
        <v>0</v>
      </c>
    </row>
    <row r="263" spans="1:25" x14ac:dyDescent="0.25">
      <c r="A263">
        <v>14</v>
      </c>
      <c r="B263" t="s">
        <v>536</v>
      </c>
      <c r="C263" t="s">
        <v>8394</v>
      </c>
      <c r="D263" t="s">
        <v>14628</v>
      </c>
      <c r="E263">
        <v>25</v>
      </c>
      <c r="F263" t="s">
        <v>14628</v>
      </c>
      <c r="G263">
        <v>100111</v>
      </c>
      <c r="H263" t="s">
        <v>8394</v>
      </c>
      <c r="I263">
        <v>100111002</v>
      </c>
      <c r="J263" t="s">
        <v>14628</v>
      </c>
      <c r="K263">
        <v>10398</v>
      </c>
      <c r="L263">
        <v>9935</v>
      </c>
      <c r="M263">
        <v>11833</v>
      </c>
      <c r="N263">
        <v>11777</v>
      </c>
      <c r="O263">
        <v>12153</v>
      </c>
      <c r="P263">
        <v>12472</v>
      </c>
      <c r="Q263">
        <v>11710</v>
      </c>
      <c r="R263">
        <v>12720</v>
      </c>
      <c r="S263">
        <v>13328</v>
      </c>
      <c r="T263">
        <v>18499</v>
      </c>
      <c r="U263">
        <v>17149</v>
      </c>
      <c r="V263">
        <v>16741</v>
      </c>
      <c r="W263">
        <v>16540</v>
      </c>
      <c r="X263">
        <v>14418</v>
      </c>
      <c r="Y263">
        <v>0</v>
      </c>
    </row>
    <row r="264" spans="1:25" x14ac:dyDescent="0.25">
      <c r="A264">
        <v>14</v>
      </c>
      <c r="B264" t="s">
        <v>536</v>
      </c>
      <c r="C264" t="s">
        <v>8394</v>
      </c>
      <c r="D264" t="s">
        <v>14628</v>
      </c>
      <c r="E264">
        <v>26</v>
      </c>
      <c r="F264" t="s">
        <v>24013</v>
      </c>
      <c r="G264">
        <v>100111</v>
      </c>
      <c r="H264" t="s">
        <v>8394</v>
      </c>
      <c r="I264">
        <v>100111002</v>
      </c>
      <c r="J264" t="s">
        <v>14628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14</v>
      </c>
      <c r="B265" t="s">
        <v>536</v>
      </c>
      <c r="C265" t="s">
        <v>8394</v>
      </c>
      <c r="D265" t="s">
        <v>14628</v>
      </c>
      <c r="E265">
        <v>27</v>
      </c>
      <c r="F265" t="s">
        <v>24014</v>
      </c>
      <c r="G265">
        <v>100111</v>
      </c>
      <c r="H265" t="s">
        <v>8394</v>
      </c>
      <c r="I265">
        <v>100111002</v>
      </c>
      <c r="J265" t="s">
        <v>14628</v>
      </c>
      <c r="K265">
        <v>10398</v>
      </c>
      <c r="L265">
        <v>9935</v>
      </c>
      <c r="M265">
        <v>11833</v>
      </c>
      <c r="N265">
        <v>11777</v>
      </c>
      <c r="O265">
        <v>12153</v>
      </c>
      <c r="P265">
        <v>12472</v>
      </c>
      <c r="Q265">
        <v>11710</v>
      </c>
      <c r="R265">
        <v>12720</v>
      </c>
      <c r="S265">
        <v>13328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14</v>
      </c>
      <c r="B266" t="s">
        <v>536</v>
      </c>
      <c r="C266" t="s">
        <v>8394</v>
      </c>
      <c r="D266" t="s">
        <v>8430</v>
      </c>
      <c r="E266">
        <v>28</v>
      </c>
      <c r="F266" t="s">
        <v>8430</v>
      </c>
      <c r="G266">
        <v>100111</v>
      </c>
      <c r="H266" t="s">
        <v>8394</v>
      </c>
      <c r="I266">
        <v>100111012</v>
      </c>
      <c r="J266" t="s">
        <v>8430</v>
      </c>
      <c r="K266">
        <v>925</v>
      </c>
      <c r="L266">
        <v>924</v>
      </c>
      <c r="M266">
        <v>896</v>
      </c>
      <c r="N266">
        <v>970</v>
      </c>
      <c r="O266">
        <v>925</v>
      </c>
      <c r="P266">
        <v>1014</v>
      </c>
      <c r="Q266">
        <v>833</v>
      </c>
      <c r="R266">
        <v>919</v>
      </c>
      <c r="S266">
        <v>1511</v>
      </c>
      <c r="T266">
        <v>1104</v>
      </c>
      <c r="U266">
        <v>581</v>
      </c>
      <c r="V266">
        <v>410</v>
      </c>
      <c r="W266">
        <v>321</v>
      </c>
      <c r="X266">
        <v>370</v>
      </c>
      <c r="Y266">
        <v>0</v>
      </c>
    </row>
    <row r="267" spans="1:25" x14ac:dyDescent="0.25">
      <c r="A267">
        <v>14</v>
      </c>
      <c r="B267" t="s">
        <v>536</v>
      </c>
      <c r="C267" t="s">
        <v>8679</v>
      </c>
      <c r="D267" t="s">
        <v>8461</v>
      </c>
      <c r="E267">
        <v>1</v>
      </c>
      <c r="F267" t="s">
        <v>24015</v>
      </c>
      <c r="G267">
        <v>100112</v>
      </c>
      <c r="H267" t="s">
        <v>8435</v>
      </c>
      <c r="I267">
        <v>100112010</v>
      </c>
      <c r="J267" t="s">
        <v>8461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14</v>
      </c>
      <c r="B268" t="s">
        <v>536</v>
      </c>
      <c r="C268" t="s">
        <v>8679</v>
      </c>
      <c r="D268" t="s">
        <v>15356</v>
      </c>
      <c r="E268">
        <v>9</v>
      </c>
      <c r="F268" t="s">
        <v>15356</v>
      </c>
      <c r="G268">
        <v>100113</v>
      </c>
      <c r="H268" t="s">
        <v>8679</v>
      </c>
      <c r="I268">
        <v>100113001</v>
      </c>
      <c r="J268" t="s">
        <v>15356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259</v>
      </c>
      <c r="R268">
        <v>138</v>
      </c>
      <c r="S268">
        <v>68</v>
      </c>
      <c r="T268">
        <v>88</v>
      </c>
      <c r="U268">
        <v>347</v>
      </c>
      <c r="V268">
        <v>99</v>
      </c>
      <c r="W268">
        <v>420</v>
      </c>
      <c r="X268">
        <v>116</v>
      </c>
      <c r="Y268">
        <v>0</v>
      </c>
    </row>
    <row r="269" spans="1:25" x14ac:dyDescent="0.25">
      <c r="A269">
        <v>14</v>
      </c>
      <c r="B269" t="s">
        <v>536</v>
      </c>
      <c r="C269" t="s">
        <v>8679</v>
      </c>
      <c r="D269" t="s">
        <v>15356</v>
      </c>
      <c r="E269">
        <v>10</v>
      </c>
      <c r="F269" t="s">
        <v>24016</v>
      </c>
      <c r="G269">
        <v>100113</v>
      </c>
      <c r="H269" t="s">
        <v>8679</v>
      </c>
      <c r="I269">
        <v>100113001</v>
      </c>
      <c r="J269" t="s">
        <v>15356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14</v>
      </c>
      <c r="B270" t="s">
        <v>536</v>
      </c>
      <c r="C270" t="s">
        <v>8679</v>
      </c>
      <c r="D270" t="s">
        <v>15356</v>
      </c>
      <c r="E270">
        <v>18</v>
      </c>
      <c r="F270" t="s">
        <v>24017</v>
      </c>
      <c r="G270">
        <v>100113</v>
      </c>
      <c r="H270" t="s">
        <v>8679</v>
      </c>
      <c r="I270">
        <v>100113001</v>
      </c>
      <c r="J270" t="s">
        <v>15356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39</v>
      </c>
      <c r="R270">
        <v>138</v>
      </c>
      <c r="S270">
        <v>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14</v>
      </c>
      <c r="B271" t="s">
        <v>536</v>
      </c>
      <c r="C271" t="s">
        <v>8679</v>
      </c>
      <c r="D271" t="s">
        <v>14638</v>
      </c>
      <c r="E271">
        <v>14</v>
      </c>
      <c r="F271" t="s">
        <v>14638</v>
      </c>
      <c r="G271">
        <v>100113</v>
      </c>
      <c r="H271" t="s">
        <v>8679</v>
      </c>
      <c r="I271">
        <v>100113002</v>
      </c>
      <c r="J271" t="s">
        <v>14638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14</v>
      </c>
      <c r="B272" t="s">
        <v>536</v>
      </c>
      <c r="C272" t="s">
        <v>8679</v>
      </c>
      <c r="D272" t="s">
        <v>24018</v>
      </c>
      <c r="E272">
        <v>17</v>
      </c>
      <c r="F272" t="s">
        <v>24018</v>
      </c>
      <c r="G272">
        <v>100113</v>
      </c>
      <c r="H272" t="s">
        <v>8679</v>
      </c>
      <c r="I272">
        <v>100113006</v>
      </c>
      <c r="J272" t="s">
        <v>8685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600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14</v>
      </c>
      <c r="B273" t="s">
        <v>536</v>
      </c>
      <c r="C273" t="s">
        <v>8679</v>
      </c>
      <c r="D273" t="s">
        <v>13935</v>
      </c>
      <c r="E273">
        <v>21</v>
      </c>
      <c r="F273" t="s">
        <v>13935</v>
      </c>
      <c r="G273">
        <v>100113</v>
      </c>
      <c r="H273" t="s">
        <v>8679</v>
      </c>
      <c r="I273">
        <v>100113003</v>
      </c>
      <c r="J273" t="s">
        <v>13935</v>
      </c>
      <c r="K273">
        <v>2277</v>
      </c>
      <c r="L273">
        <v>3002</v>
      </c>
      <c r="M273">
        <v>3189</v>
      </c>
      <c r="N273">
        <v>2917</v>
      </c>
      <c r="O273">
        <v>2998</v>
      </c>
      <c r="P273">
        <v>4164</v>
      </c>
      <c r="Q273">
        <v>2583</v>
      </c>
      <c r="R273">
        <v>3001</v>
      </c>
      <c r="S273">
        <v>2550</v>
      </c>
      <c r="T273">
        <v>1994</v>
      </c>
      <c r="U273">
        <v>1691</v>
      </c>
      <c r="V273">
        <v>2673</v>
      </c>
      <c r="W273">
        <v>280</v>
      </c>
      <c r="X273">
        <v>716</v>
      </c>
      <c r="Y273">
        <v>0</v>
      </c>
    </row>
    <row r="274" spans="1:25" x14ac:dyDescent="0.25">
      <c r="A274">
        <v>14</v>
      </c>
      <c r="B274" t="s">
        <v>536</v>
      </c>
      <c r="C274" t="s">
        <v>8679</v>
      </c>
      <c r="D274" t="s">
        <v>8746</v>
      </c>
      <c r="E274">
        <v>22</v>
      </c>
      <c r="F274" t="s">
        <v>24019</v>
      </c>
      <c r="G274">
        <v>100113</v>
      </c>
      <c r="H274" t="s">
        <v>8679</v>
      </c>
      <c r="I274">
        <v>100113004</v>
      </c>
      <c r="J274" t="s">
        <v>13236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980</v>
      </c>
      <c r="X274">
        <v>1232</v>
      </c>
      <c r="Y274">
        <v>0</v>
      </c>
    </row>
    <row r="275" spans="1:25" x14ac:dyDescent="0.25">
      <c r="A275">
        <v>14</v>
      </c>
      <c r="B275" t="s">
        <v>536</v>
      </c>
      <c r="C275" t="s">
        <v>8679</v>
      </c>
      <c r="D275" t="s">
        <v>8680</v>
      </c>
      <c r="E275">
        <v>23</v>
      </c>
      <c r="F275" t="s">
        <v>8680</v>
      </c>
      <c r="G275">
        <v>100113</v>
      </c>
      <c r="H275" t="s">
        <v>8679</v>
      </c>
      <c r="I275">
        <v>100113005</v>
      </c>
      <c r="J275" t="s">
        <v>8680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14</v>
      </c>
      <c r="B276" t="s">
        <v>536</v>
      </c>
      <c r="C276" t="s">
        <v>8679</v>
      </c>
      <c r="D276" t="s">
        <v>8511</v>
      </c>
      <c r="E276">
        <v>24</v>
      </c>
      <c r="F276" t="s">
        <v>24020</v>
      </c>
      <c r="G276">
        <v>100112</v>
      </c>
      <c r="H276" t="s">
        <v>8435</v>
      </c>
      <c r="I276">
        <v>100112020</v>
      </c>
      <c r="J276" t="s">
        <v>8511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14</v>
      </c>
      <c r="B277" t="s">
        <v>536</v>
      </c>
      <c r="C277" t="s">
        <v>8378</v>
      </c>
      <c r="D277" t="s">
        <v>8379</v>
      </c>
      <c r="E277">
        <v>7</v>
      </c>
      <c r="F277" t="s">
        <v>8379</v>
      </c>
      <c r="G277">
        <v>100110</v>
      </c>
      <c r="H277" t="s">
        <v>8378</v>
      </c>
      <c r="I277">
        <v>100110005</v>
      </c>
      <c r="J277" t="s">
        <v>8379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14</v>
      </c>
      <c r="B278" t="s">
        <v>536</v>
      </c>
      <c r="C278" t="s">
        <v>8378</v>
      </c>
      <c r="D278" t="s">
        <v>13920</v>
      </c>
      <c r="E278">
        <v>8</v>
      </c>
      <c r="F278" t="s">
        <v>13920</v>
      </c>
      <c r="G278">
        <v>100110</v>
      </c>
      <c r="H278" t="s">
        <v>8378</v>
      </c>
      <c r="I278">
        <v>100110003</v>
      </c>
      <c r="J278" t="s">
        <v>13920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14</v>
      </c>
      <c r="B279" t="s">
        <v>536</v>
      </c>
      <c r="C279" t="s">
        <v>8378</v>
      </c>
      <c r="D279" t="s">
        <v>24021</v>
      </c>
      <c r="E279">
        <v>15</v>
      </c>
      <c r="F279" t="s">
        <v>24021</v>
      </c>
      <c r="G279">
        <v>100110</v>
      </c>
      <c r="H279" t="s">
        <v>8378</v>
      </c>
      <c r="I279">
        <v>100110007</v>
      </c>
      <c r="J279" t="s">
        <v>8389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</v>
      </c>
      <c r="Y279">
        <v>0</v>
      </c>
    </row>
    <row r="280" spans="1:25" x14ac:dyDescent="0.25">
      <c r="A280">
        <v>14</v>
      </c>
      <c r="B280" t="s">
        <v>536</v>
      </c>
      <c r="C280" t="s">
        <v>8378</v>
      </c>
      <c r="D280" t="s">
        <v>14623</v>
      </c>
      <c r="E280">
        <v>20</v>
      </c>
      <c r="F280" t="s">
        <v>14623</v>
      </c>
      <c r="G280">
        <v>100110</v>
      </c>
      <c r="H280" t="s">
        <v>8378</v>
      </c>
      <c r="I280">
        <v>100110002</v>
      </c>
      <c r="J280" t="s">
        <v>14623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</v>
      </c>
      <c r="Y280">
        <v>0</v>
      </c>
    </row>
    <row r="281" spans="1:25" x14ac:dyDescent="0.25">
      <c r="A281">
        <v>14</v>
      </c>
      <c r="B281" t="s">
        <v>536</v>
      </c>
      <c r="C281" t="s">
        <v>8715</v>
      </c>
      <c r="D281" t="s">
        <v>15361</v>
      </c>
      <c r="E281">
        <v>19</v>
      </c>
      <c r="F281" t="s">
        <v>15361</v>
      </c>
      <c r="G281">
        <v>100114</v>
      </c>
      <c r="H281" t="s">
        <v>8715</v>
      </c>
      <c r="I281">
        <v>100114001</v>
      </c>
      <c r="J281" t="s">
        <v>15361</v>
      </c>
      <c r="K281">
        <v>2514</v>
      </c>
      <c r="L281">
        <v>2666</v>
      </c>
      <c r="M281">
        <v>2935</v>
      </c>
      <c r="N281">
        <v>3979</v>
      </c>
      <c r="O281">
        <v>3369</v>
      </c>
      <c r="P281">
        <v>3491</v>
      </c>
      <c r="Q281">
        <v>4007</v>
      </c>
      <c r="R281">
        <v>3334</v>
      </c>
      <c r="S281">
        <v>3393</v>
      </c>
      <c r="T281">
        <v>3839</v>
      </c>
      <c r="U281">
        <v>3767</v>
      </c>
      <c r="V281">
        <v>4567</v>
      </c>
      <c r="W281">
        <v>11960</v>
      </c>
      <c r="X281">
        <v>3988</v>
      </c>
      <c r="Y281">
        <v>0</v>
      </c>
    </row>
    <row r="282" spans="1:25" x14ac:dyDescent="0.25">
      <c r="A282">
        <v>16</v>
      </c>
      <c r="B282" t="s">
        <v>542</v>
      </c>
      <c r="C282" t="s">
        <v>8394</v>
      </c>
      <c r="D282" t="s">
        <v>15346</v>
      </c>
      <c r="E282">
        <v>2</v>
      </c>
      <c r="F282" t="s">
        <v>15346</v>
      </c>
      <c r="G282">
        <v>100111</v>
      </c>
      <c r="H282" t="s">
        <v>8394</v>
      </c>
      <c r="I282">
        <v>100111001</v>
      </c>
      <c r="J282" t="s">
        <v>15346</v>
      </c>
      <c r="K282">
        <v>6209</v>
      </c>
      <c r="L282">
        <v>3159</v>
      </c>
      <c r="M282">
        <v>1637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16</v>
      </c>
      <c r="B283" t="s">
        <v>542</v>
      </c>
      <c r="C283" t="s">
        <v>8394</v>
      </c>
      <c r="D283" t="s">
        <v>8395</v>
      </c>
      <c r="E283">
        <v>3</v>
      </c>
      <c r="F283" t="s">
        <v>8395</v>
      </c>
      <c r="G283">
        <v>100111</v>
      </c>
      <c r="H283" t="s">
        <v>8394</v>
      </c>
      <c r="I283">
        <v>100111005</v>
      </c>
      <c r="J283" t="s">
        <v>8395</v>
      </c>
      <c r="K283">
        <v>14594</v>
      </c>
      <c r="L283">
        <v>14692</v>
      </c>
      <c r="M283">
        <v>17755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16</v>
      </c>
      <c r="B284" t="s">
        <v>542</v>
      </c>
      <c r="C284" t="s">
        <v>8394</v>
      </c>
      <c r="D284" t="s">
        <v>13226</v>
      </c>
      <c r="E284">
        <v>4</v>
      </c>
      <c r="F284" t="s">
        <v>13226</v>
      </c>
      <c r="G284">
        <v>100111</v>
      </c>
      <c r="H284" t="s">
        <v>8394</v>
      </c>
      <c r="I284">
        <v>100111004</v>
      </c>
      <c r="J284" t="s">
        <v>13226</v>
      </c>
      <c r="K284">
        <v>2164</v>
      </c>
      <c r="L284">
        <v>1544</v>
      </c>
      <c r="M284">
        <v>1288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16</v>
      </c>
      <c r="B285" t="s">
        <v>542</v>
      </c>
      <c r="C285" t="s">
        <v>8394</v>
      </c>
      <c r="D285" t="s">
        <v>13226</v>
      </c>
      <c r="E285">
        <v>5</v>
      </c>
      <c r="F285" t="s">
        <v>24009</v>
      </c>
      <c r="G285">
        <v>100111</v>
      </c>
      <c r="H285" t="s">
        <v>8394</v>
      </c>
      <c r="I285">
        <v>100111004</v>
      </c>
      <c r="J285" t="s">
        <v>13226</v>
      </c>
      <c r="K285">
        <v>1693</v>
      </c>
      <c r="L285">
        <v>843</v>
      </c>
      <c r="M285">
        <v>1008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16</v>
      </c>
      <c r="B286" t="s">
        <v>542</v>
      </c>
      <c r="C286" t="s">
        <v>8394</v>
      </c>
      <c r="D286" t="s">
        <v>13226</v>
      </c>
      <c r="E286">
        <v>6</v>
      </c>
      <c r="F286" t="s">
        <v>24010</v>
      </c>
      <c r="G286">
        <v>100111</v>
      </c>
      <c r="H286" t="s">
        <v>8394</v>
      </c>
      <c r="I286">
        <v>100111004</v>
      </c>
      <c r="J286" t="s">
        <v>13226</v>
      </c>
      <c r="K286">
        <v>471</v>
      </c>
      <c r="L286">
        <v>701</v>
      </c>
      <c r="M286">
        <v>280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16</v>
      </c>
      <c r="B287" t="s">
        <v>542</v>
      </c>
      <c r="C287" t="s">
        <v>8394</v>
      </c>
      <c r="D287" t="s">
        <v>13925</v>
      </c>
      <c r="E287">
        <v>11</v>
      </c>
      <c r="F287" t="s">
        <v>13925</v>
      </c>
      <c r="G287">
        <v>100111</v>
      </c>
      <c r="H287" t="s">
        <v>8394</v>
      </c>
      <c r="I287">
        <v>100111003</v>
      </c>
      <c r="J287" t="s">
        <v>13925</v>
      </c>
      <c r="K287">
        <v>6877</v>
      </c>
      <c r="L287">
        <v>6866</v>
      </c>
      <c r="M287">
        <v>7441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16</v>
      </c>
      <c r="B288" t="s">
        <v>542</v>
      </c>
      <c r="C288" t="s">
        <v>8394</v>
      </c>
      <c r="D288" t="s">
        <v>13925</v>
      </c>
      <c r="E288">
        <v>12</v>
      </c>
      <c r="F288" t="s">
        <v>24011</v>
      </c>
      <c r="G288">
        <v>100111</v>
      </c>
      <c r="H288" t="s">
        <v>8394</v>
      </c>
      <c r="I288">
        <v>100111003</v>
      </c>
      <c r="J288" t="s">
        <v>13925</v>
      </c>
      <c r="K288">
        <v>5999</v>
      </c>
      <c r="L288">
        <v>6494</v>
      </c>
      <c r="M288">
        <v>7274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16</v>
      </c>
      <c r="B289" t="s">
        <v>542</v>
      </c>
      <c r="C289" t="s">
        <v>8394</v>
      </c>
      <c r="D289" t="s">
        <v>13925</v>
      </c>
      <c r="E289">
        <v>13</v>
      </c>
      <c r="F289" t="s">
        <v>24012</v>
      </c>
      <c r="G289">
        <v>100111</v>
      </c>
      <c r="H289" t="s">
        <v>8394</v>
      </c>
      <c r="I289">
        <v>100111003</v>
      </c>
      <c r="J289" t="s">
        <v>13925</v>
      </c>
      <c r="K289">
        <v>878</v>
      </c>
      <c r="L289">
        <v>372</v>
      </c>
      <c r="M289">
        <v>167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16</v>
      </c>
      <c r="B290" t="s">
        <v>542</v>
      </c>
      <c r="C290" t="s">
        <v>8394</v>
      </c>
      <c r="D290" t="s">
        <v>8425</v>
      </c>
      <c r="E290">
        <v>16</v>
      </c>
      <c r="F290" t="s">
        <v>8425</v>
      </c>
      <c r="G290">
        <v>100111</v>
      </c>
      <c r="H290" t="s">
        <v>8394</v>
      </c>
      <c r="I290">
        <v>100111011</v>
      </c>
      <c r="J290" t="s">
        <v>8425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16</v>
      </c>
      <c r="B291" t="s">
        <v>542</v>
      </c>
      <c r="C291" t="s">
        <v>8394</v>
      </c>
      <c r="D291" t="s">
        <v>14628</v>
      </c>
      <c r="E291">
        <v>25</v>
      </c>
      <c r="F291" t="s">
        <v>14628</v>
      </c>
      <c r="G291">
        <v>100111</v>
      </c>
      <c r="H291" t="s">
        <v>8394</v>
      </c>
      <c r="I291">
        <v>100111002</v>
      </c>
      <c r="J291" t="s">
        <v>14628</v>
      </c>
      <c r="K291">
        <v>35888</v>
      </c>
      <c r="L291">
        <v>37137</v>
      </c>
      <c r="M291">
        <v>37653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16</v>
      </c>
      <c r="B292" t="s">
        <v>542</v>
      </c>
      <c r="C292" t="s">
        <v>8394</v>
      </c>
      <c r="D292" t="s">
        <v>14628</v>
      </c>
      <c r="E292">
        <v>26</v>
      </c>
      <c r="F292" t="s">
        <v>24013</v>
      </c>
      <c r="G292">
        <v>100111</v>
      </c>
      <c r="H292" t="s">
        <v>8394</v>
      </c>
      <c r="I292">
        <v>100111002</v>
      </c>
      <c r="J292" t="s">
        <v>14628</v>
      </c>
      <c r="K292">
        <v>4803</v>
      </c>
      <c r="L292">
        <v>5613</v>
      </c>
      <c r="M292">
        <v>3488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16</v>
      </c>
      <c r="B293" t="s">
        <v>542</v>
      </c>
      <c r="C293" t="s">
        <v>8394</v>
      </c>
      <c r="D293" t="s">
        <v>14628</v>
      </c>
      <c r="E293">
        <v>27</v>
      </c>
      <c r="F293" t="s">
        <v>24014</v>
      </c>
      <c r="G293">
        <v>100111</v>
      </c>
      <c r="H293" t="s">
        <v>8394</v>
      </c>
      <c r="I293">
        <v>100111002</v>
      </c>
      <c r="J293" t="s">
        <v>14628</v>
      </c>
      <c r="K293">
        <v>31085</v>
      </c>
      <c r="L293">
        <v>31524</v>
      </c>
      <c r="M293">
        <v>34165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16</v>
      </c>
      <c r="B294" t="s">
        <v>542</v>
      </c>
      <c r="C294" t="s">
        <v>8394</v>
      </c>
      <c r="D294" t="s">
        <v>8430</v>
      </c>
      <c r="E294">
        <v>28</v>
      </c>
      <c r="F294" t="s">
        <v>8430</v>
      </c>
      <c r="G294">
        <v>100111</v>
      </c>
      <c r="H294" t="s">
        <v>8394</v>
      </c>
      <c r="I294">
        <v>100111012</v>
      </c>
      <c r="J294" t="s">
        <v>8430</v>
      </c>
      <c r="K294">
        <v>698</v>
      </c>
      <c r="L294">
        <v>0</v>
      </c>
      <c r="M294">
        <v>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16</v>
      </c>
      <c r="B295" t="s">
        <v>542</v>
      </c>
      <c r="C295" t="s">
        <v>8679</v>
      </c>
      <c r="D295" t="s">
        <v>8461</v>
      </c>
      <c r="E295">
        <v>1</v>
      </c>
      <c r="F295" t="s">
        <v>24015</v>
      </c>
      <c r="G295">
        <v>100112</v>
      </c>
      <c r="H295" t="s">
        <v>8435</v>
      </c>
      <c r="I295">
        <v>100112010</v>
      </c>
      <c r="J295" t="s">
        <v>8461</v>
      </c>
      <c r="K295">
        <v>1312</v>
      </c>
      <c r="L295">
        <v>853</v>
      </c>
      <c r="M295">
        <v>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16</v>
      </c>
      <c r="B296" t="s">
        <v>542</v>
      </c>
      <c r="C296" t="s">
        <v>8679</v>
      </c>
      <c r="D296" t="s">
        <v>15356</v>
      </c>
      <c r="E296">
        <v>9</v>
      </c>
      <c r="F296" t="s">
        <v>15356</v>
      </c>
      <c r="G296">
        <v>100113</v>
      </c>
      <c r="H296" t="s">
        <v>8679</v>
      </c>
      <c r="I296">
        <v>100113001</v>
      </c>
      <c r="J296" t="s">
        <v>15356</v>
      </c>
      <c r="K296">
        <v>0</v>
      </c>
      <c r="L296">
        <v>149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16</v>
      </c>
      <c r="B297" t="s">
        <v>542</v>
      </c>
      <c r="C297" t="s">
        <v>8679</v>
      </c>
      <c r="D297" t="s">
        <v>15356</v>
      </c>
      <c r="E297">
        <v>10</v>
      </c>
      <c r="F297" t="s">
        <v>24016</v>
      </c>
      <c r="G297">
        <v>100113</v>
      </c>
      <c r="H297" t="s">
        <v>8679</v>
      </c>
      <c r="I297">
        <v>100113001</v>
      </c>
      <c r="J297" t="s">
        <v>15356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16</v>
      </c>
      <c r="B298" t="s">
        <v>542</v>
      </c>
      <c r="C298" t="s">
        <v>8679</v>
      </c>
      <c r="D298" t="s">
        <v>15356</v>
      </c>
      <c r="E298">
        <v>18</v>
      </c>
      <c r="F298" t="s">
        <v>24017</v>
      </c>
      <c r="G298">
        <v>100113</v>
      </c>
      <c r="H298" t="s">
        <v>8679</v>
      </c>
      <c r="I298">
        <v>100113001</v>
      </c>
      <c r="J298" t="s">
        <v>15356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16</v>
      </c>
      <c r="B299" t="s">
        <v>542</v>
      </c>
      <c r="C299" t="s">
        <v>8679</v>
      </c>
      <c r="D299" t="s">
        <v>14638</v>
      </c>
      <c r="E299">
        <v>14</v>
      </c>
      <c r="F299" t="s">
        <v>14638</v>
      </c>
      <c r="G299">
        <v>100113</v>
      </c>
      <c r="H299" t="s">
        <v>8679</v>
      </c>
      <c r="I299">
        <v>100113002</v>
      </c>
      <c r="J299" t="s">
        <v>14638</v>
      </c>
      <c r="K299">
        <v>9</v>
      </c>
      <c r="L299">
        <v>111</v>
      </c>
      <c r="M299">
        <v>299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16</v>
      </c>
      <c r="B300" t="s">
        <v>542</v>
      </c>
      <c r="C300" t="s">
        <v>8679</v>
      </c>
      <c r="D300" t="s">
        <v>24018</v>
      </c>
      <c r="E300">
        <v>17</v>
      </c>
      <c r="F300" t="s">
        <v>24018</v>
      </c>
      <c r="G300">
        <v>100113</v>
      </c>
      <c r="H300" t="s">
        <v>8679</v>
      </c>
      <c r="I300">
        <v>100113006</v>
      </c>
      <c r="J300" t="s">
        <v>8685</v>
      </c>
      <c r="K300">
        <v>0</v>
      </c>
      <c r="L300">
        <v>42</v>
      </c>
      <c r="M300">
        <v>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16</v>
      </c>
      <c r="B301" t="s">
        <v>542</v>
      </c>
      <c r="C301" t="s">
        <v>8679</v>
      </c>
      <c r="D301" t="s">
        <v>13935</v>
      </c>
      <c r="E301">
        <v>21</v>
      </c>
      <c r="F301" t="s">
        <v>13935</v>
      </c>
      <c r="G301">
        <v>100113</v>
      </c>
      <c r="H301" t="s">
        <v>8679</v>
      </c>
      <c r="I301">
        <v>100113003</v>
      </c>
      <c r="J301" t="s">
        <v>13935</v>
      </c>
      <c r="K301">
        <v>1945</v>
      </c>
      <c r="L301">
        <v>3042</v>
      </c>
      <c r="M301">
        <v>1397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16</v>
      </c>
      <c r="B302" t="s">
        <v>542</v>
      </c>
      <c r="C302" t="s">
        <v>8679</v>
      </c>
      <c r="D302" t="s">
        <v>8746</v>
      </c>
      <c r="E302">
        <v>22</v>
      </c>
      <c r="F302" t="s">
        <v>24019</v>
      </c>
      <c r="G302">
        <v>100113</v>
      </c>
      <c r="H302" t="s">
        <v>8679</v>
      </c>
      <c r="I302">
        <v>100113004</v>
      </c>
      <c r="J302" t="s">
        <v>13236</v>
      </c>
      <c r="K302">
        <v>6308</v>
      </c>
      <c r="L302">
        <v>5856</v>
      </c>
      <c r="M302">
        <v>9254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16</v>
      </c>
      <c r="B303" t="s">
        <v>542</v>
      </c>
      <c r="C303" t="s">
        <v>8679</v>
      </c>
      <c r="D303" t="s">
        <v>8680</v>
      </c>
      <c r="E303">
        <v>23</v>
      </c>
      <c r="F303" t="s">
        <v>8680</v>
      </c>
      <c r="G303">
        <v>100113</v>
      </c>
      <c r="H303" t="s">
        <v>8679</v>
      </c>
      <c r="I303">
        <v>100113005</v>
      </c>
      <c r="J303" t="s">
        <v>8680</v>
      </c>
      <c r="K303">
        <v>401</v>
      </c>
      <c r="L303">
        <v>736</v>
      </c>
      <c r="M303">
        <v>112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16</v>
      </c>
      <c r="B304" t="s">
        <v>542</v>
      </c>
      <c r="C304" t="s">
        <v>8679</v>
      </c>
      <c r="D304" t="s">
        <v>8511</v>
      </c>
      <c r="E304">
        <v>24</v>
      </c>
      <c r="F304" t="s">
        <v>24020</v>
      </c>
      <c r="G304">
        <v>100112</v>
      </c>
      <c r="H304" t="s">
        <v>8435</v>
      </c>
      <c r="I304">
        <v>100112020</v>
      </c>
      <c r="J304" t="s">
        <v>8511</v>
      </c>
      <c r="K304">
        <v>572</v>
      </c>
      <c r="L304">
        <v>163</v>
      </c>
      <c r="M304">
        <v>143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16</v>
      </c>
      <c r="B305" t="s">
        <v>542</v>
      </c>
      <c r="C305" t="s">
        <v>8378</v>
      </c>
      <c r="D305" t="s">
        <v>8379</v>
      </c>
      <c r="E305">
        <v>7</v>
      </c>
      <c r="F305" t="s">
        <v>8379</v>
      </c>
      <c r="G305">
        <v>100110</v>
      </c>
      <c r="H305" t="s">
        <v>8378</v>
      </c>
      <c r="I305">
        <v>100110005</v>
      </c>
      <c r="J305" t="s">
        <v>8379</v>
      </c>
      <c r="K305">
        <v>31</v>
      </c>
      <c r="L305">
        <v>168</v>
      </c>
      <c r="M305">
        <v>87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16</v>
      </c>
      <c r="B306" t="s">
        <v>542</v>
      </c>
      <c r="C306" t="s">
        <v>8378</v>
      </c>
      <c r="D306" t="s">
        <v>13920</v>
      </c>
      <c r="E306">
        <v>8</v>
      </c>
      <c r="F306" t="s">
        <v>13920</v>
      </c>
      <c r="G306">
        <v>100110</v>
      </c>
      <c r="H306" t="s">
        <v>8378</v>
      </c>
      <c r="I306">
        <v>100110003</v>
      </c>
      <c r="J306" t="s">
        <v>13920</v>
      </c>
      <c r="K306">
        <v>414</v>
      </c>
      <c r="L306">
        <v>637</v>
      </c>
      <c r="M306">
        <v>507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16</v>
      </c>
      <c r="B307" t="s">
        <v>542</v>
      </c>
      <c r="C307" t="s">
        <v>8378</v>
      </c>
      <c r="D307" t="s">
        <v>24021</v>
      </c>
      <c r="E307">
        <v>15</v>
      </c>
      <c r="F307" t="s">
        <v>24021</v>
      </c>
      <c r="G307">
        <v>100110</v>
      </c>
      <c r="H307" t="s">
        <v>8378</v>
      </c>
      <c r="I307">
        <v>100110007</v>
      </c>
      <c r="J307" t="s">
        <v>8389</v>
      </c>
      <c r="K307">
        <v>514</v>
      </c>
      <c r="L307">
        <v>152</v>
      </c>
      <c r="M307">
        <v>170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16</v>
      </c>
      <c r="B308" t="s">
        <v>542</v>
      </c>
      <c r="C308" t="s">
        <v>8378</v>
      </c>
      <c r="D308" t="s">
        <v>14623</v>
      </c>
      <c r="E308">
        <v>20</v>
      </c>
      <c r="F308" t="s">
        <v>14623</v>
      </c>
      <c r="G308">
        <v>100110</v>
      </c>
      <c r="H308" t="s">
        <v>8378</v>
      </c>
      <c r="I308">
        <v>100110002</v>
      </c>
      <c r="J308" t="s">
        <v>14623</v>
      </c>
      <c r="K308">
        <v>890</v>
      </c>
      <c r="L308">
        <v>1266</v>
      </c>
      <c r="M308">
        <v>1222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16</v>
      </c>
      <c r="B309" t="s">
        <v>542</v>
      </c>
      <c r="C309" t="s">
        <v>8715</v>
      </c>
      <c r="D309" t="s">
        <v>15361</v>
      </c>
      <c r="E309">
        <v>19</v>
      </c>
      <c r="F309" t="s">
        <v>15361</v>
      </c>
      <c r="G309">
        <v>100114</v>
      </c>
      <c r="H309" t="s">
        <v>8715</v>
      </c>
      <c r="I309">
        <v>100114001</v>
      </c>
      <c r="J309" t="s">
        <v>15361</v>
      </c>
      <c r="K309">
        <v>2341</v>
      </c>
      <c r="L309">
        <v>2503</v>
      </c>
      <c r="M309">
        <v>3015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22333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2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2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2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2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2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2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2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2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2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2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2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2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2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2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2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2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2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2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2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2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2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2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2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2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2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2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2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2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2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2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2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2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2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2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2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2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2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2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2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2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2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2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2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2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2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2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2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2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2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2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2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2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2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2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2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2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2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2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2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2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2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2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2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2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2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2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2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2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2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2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2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2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2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2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2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2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2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2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2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2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2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2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2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2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2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2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2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2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2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2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2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2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2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2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2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2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2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2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2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2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2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2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2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2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2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2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5" activePane="bottomLeft" state="frozen"/>
      <selection pane="bottomLeft" activeCell="E20" sqref="E20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22333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22951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22952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22953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22954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22955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22956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22957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22958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22959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22960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22961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22962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22963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22964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22965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22966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22967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22968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22969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22970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22971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22972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22973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22974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22975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22976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22977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22978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22979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22980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22981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22982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22983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22984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22985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22986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22987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22988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22989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22990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22991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22992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22993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22994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22995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22996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22997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22998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22999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23000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23001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23002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23003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23004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23005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23006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23007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23008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23009</v>
      </c>
      <c r="H72" s="1">
        <f>+Temporalidad[[#This Row],[ID]]</f>
        <v>61</v>
      </c>
    </row>
    <row r="73" spans="1:8" x14ac:dyDescent="0.25">
      <c r="A73">
        <v>62</v>
      </c>
      <c r="B73" s="18" t="s">
        <v>27212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27213</v>
      </c>
      <c r="H73" s="1">
        <f>+Temporalidad[[#This Row],[ID]]</f>
        <v>62</v>
      </c>
    </row>
    <row r="74" spans="1:8" x14ac:dyDescent="0.25">
      <c r="A74">
        <v>63</v>
      </c>
      <c r="B74" s="18" t="s">
        <v>27214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27215</v>
      </c>
      <c r="H74" s="1">
        <f>+Temporalidad[[#This Row],[ID]]</f>
        <v>63</v>
      </c>
    </row>
    <row r="75" spans="1:8" x14ac:dyDescent="0.25">
      <c r="A75">
        <v>64</v>
      </c>
      <c r="B75" s="18" t="s">
        <v>27216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27217</v>
      </c>
      <c r="H75" s="1">
        <f>+Temporalidad[[#This Row],[ID]]</f>
        <v>64</v>
      </c>
    </row>
    <row r="76" spans="1:8" x14ac:dyDescent="0.25">
      <c r="A76">
        <v>65</v>
      </c>
      <c r="B76" s="18" t="s">
        <v>27218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27219</v>
      </c>
      <c r="H76" s="1">
        <f>+Temporalidad[[#This Row],[ID]]</f>
        <v>65</v>
      </c>
    </row>
    <row r="77" spans="1:8" x14ac:dyDescent="0.25">
      <c r="A77">
        <v>66</v>
      </c>
      <c r="B77" s="18" t="s">
        <v>27220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27221</v>
      </c>
      <c r="H77" s="1">
        <f>+Temporalidad[[#This Row],[ID]]</f>
        <v>66</v>
      </c>
    </row>
    <row r="78" spans="1:8" x14ac:dyDescent="0.25">
      <c r="A78">
        <v>67</v>
      </c>
      <c r="B78" s="18" t="s">
        <v>27222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27223</v>
      </c>
      <c r="H78" s="1">
        <f>+Temporalidad[[#This Row],[ID]]</f>
        <v>67</v>
      </c>
    </row>
    <row r="79" spans="1:8" x14ac:dyDescent="0.25">
      <c r="A79">
        <v>68</v>
      </c>
      <c r="B79" s="18" t="s">
        <v>27224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27225</v>
      </c>
      <c r="H79" s="1">
        <f>+Temporalidad[[#This Row],[ID]]</f>
        <v>68</v>
      </c>
    </row>
    <row r="80" spans="1:8" x14ac:dyDescent="0.25">
      <c r="A80">
        <v>69</v>
      </c>
      <c r="B80" s="18" t="s">
        <v>27226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27227</v>
      </c>
      <c r="H80" s="1">
        <f>+Temporalidad[[#This Row],[ID]]</f>
        <v>69</v>
      </c>
    </row>
    <row r="81" spans="1:8" x14ac:dyDescent="0.25">
      <c r="A81">
        <v>70</v>
      </c>
      <c r="B81" s="18" t="s">
        <v>27228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27229</v>
      </c>
      <c r="H81" s="1">
        <f>+Temporalidad[[#This Row],[ID]]</f>
        <v>70</v>
      </c>
    </row>
    <row r="82" spans="1:8" x14ac:dyDescent="0.25">
      <c r="A82">
        <v>71</v>
      </c>
      <c r="B82" s="18" t="s">
        <v>27230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27231</v>
      </c>
      <c r="H82" s="1">
        <f>+Temporalidad[[#This Row],[ID]]</f>
        <v>71</v>
      </c>
    </row>
    <row r="83" spans="1:8" x14ac:dyDescent="0.25">
      <c r="A83">
        <v>72</v>
      </c>
      <c r="B83" s="18" t="s">
        <v>27232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27233</v>
      </c>
      <c r="H83" s="1">
        <f>+Temporalidad[[#This Row],[ID]]</f>
        <v>72</v>
      </c>
    </row>
    <row r="84" spans="1:8" x14ac:dyDescent="0.25">
      <c r="A84">
        <v>73</v>
      </c>
      <c r="B84" s="18" t="s">
        <v>27234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27235</v>
      </c>
      <c r="H84" s="1">
        <f>+Temporalidad[[#This Row],[ID]]</f>
        <v>73</v>
      </c>
    </row>
    <row r="85" spans="1:8" x14ac:dyDescent="0.25">
      <c r="A85">
        <v>74</v>
      </c>
      <c r="B85" s="18" t="s">
        <v>27236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27237</v>
      </c>
      <c r="H85" s="1">
        <f>+Temporalidad[[#This Row],[ID]]</f>
        <v>74</v>
      </c>
    </row>
    <row r="86" spans="1:8" x14ac:dyDescent="0.25">
      <c r="A86">
        <v>75</v>
      </c>
      <c r="B86" s="18" t="s">
        <v>27238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27239</v>
      </c>
      <c r="H86" s="1">
        <f>+Temporalidad[[#This Row],[ID]]</f>
        <v>75</v>
      </c>
    </row>
    <row r="87" spans="1:8" x14ac:dyDescent="0.25">
      <c r="A87">
        <v>76</v>
      </c>
      <c r="B87" s="18" t="s">
        <v>27240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27241</v>
      </c>
      <c r="H87" s="1">
        <f>+Temporalidad[[#This Row],[ID]]</f>
        <v>76</v>
      </c>
    </row>
    <row r="88" spans="1:8" x14ac:dyDescent="0.25">
      <c r="A88">
        <v>77</v>
      </c>
      <c r="B88" s="18" t="s">
        <v>27242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27243</v>
      </c>
      <c r="H88" s="1">
        <f>+Temporalidad[[#This Row],[ID]]</f>
        <v>77</v>
      </c>
    </row>
    <row r="89" spans="1:8" x14ac:dyDescent="0.25">
      <c r="A89">
        <v>78</v>
      </c>
      <c r="B89" s="18" t="s">
        <v>27244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27245</v>
      </c>
      <c r="H89" s="1">
        <f>+Temporalidad[[#This Row],[ID]]</f>
        <v>78</v>
      </c>
    </row>
    <row r="90" spans="1:8" x14ac:dyDescent="0.25">
      <c r="A90">
        <v>79</v>
      </c>
      <c r="B90" s="18" t="s">
        <v>27246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27247</v>
      </c>
      <c r="H90" s="1">
        <f>+Temporalidad[[#This Row],[ID]]</f>
        <v>79</v>
      </c>
    </row>
    <row r="91" spans="1:8" x14ac:dyDescent="0.25">
      <c r="A91">
        <v>80</v>
      </c>
      <c r="B91" s="18" t="s">
        <v>27248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27249</v>
      </c>
      <c r="H91" s="1">
        <f>+Temporalidad[[#This Row],[ID]]</f>
        <v>80</v>
      </c>
    </row>
    <row r="92" spans="1:8" x14ac:dyDescent="0.25">
      <c r="A92">
        <v>81</v>
      </c>
      <c r="B92" s="18" t="s">
        <v>27250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27251</v>
      </c>
      <c r="H92" s="1">
        <f>+Temporalidad[[#This Row],[ID]]</f>
        <v>81</v>
      </c>
    </row>
    <row r="93" spans="1:8" x14ac:dyDescent="0.25">
      <c r="A93">
        <v>82</v>
      </c>
      <c r="B93" s="18" t="s">
        <v>27252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27253</v>
      </c>
      <c r="H93" s="1">
        <f>+Temporalidad[[#This Row],[ID]]</f>
        <v>82</v>
      </c>
    </row>
    <row r="94" spans="1:8" x14ac:dyDescent="0.25">
      <c r="A94">
        <v>83</v>
      </c>
      <c r="B94" s="18" t="s">
        <v>27254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27255</v>
      </c>
      <c r="H94" s="1">
        <f>+Temporalidad[[#This Row],[ID]]</f>
        <v>83</v>
      </c>
    </row>
    <row r="95" spans="1:8" x14ac:dyDescent="0.25">
      <c r="A95">
        <v>84</v>
      </c>
      <c r="B95" s="18" t="s">
        <v>27256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27257</v>
      </c>
      <c r="H95" s="1">
        <f>+Temporalidad[[#This Row],[ID]]</f>
        <v>84</v>
      </c>
    </row>
    <row r="96" spans="1:8" x14ac:dyDescent="0.25">
      <c r="A96">
        <v>85</v>
      </c>
      <c r="B96" s="18" t="s">
        <v>27258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27259</v>
      </c>
      <c r="H96" s="1">
        <f>+Temporalidad[[#This Row],[ID]]</f>
        <v>85</v>
      </c>
    </row>
    <row r="97" spans="1:8" x14ac:dyDescent="0.25">
      <c r="A97">
        <v>86</v>
      </c>
      <c r="B97" s="18" t="s">
        <v>27260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27261</v>
      </c>
      <c r="H97" s="1">
        <f>+Temporalidad[[#This Row],[ID]]</f>
        <v>86</v>
      </c>
    </row>
    <row r="98" spans="1:8" x14ac:dyDescent="0.25">
      <c r="A98">
        <v>87</v>
      </c>
      <c r="B98" s="18" t="s">
        <v>27262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27263</v>
      </c>
      <c r="H98" s="1">
        <f>+Temporalidad[[#This Row],[ID]]</f>
        <v>87</v>
      </c>
    </row>
    <row r="99" spans="1:8" x14ac:dyDescent="0.25">
      <c r="A99">
        <v>88</v>
      </c>
      <c r="B99" s="18" t="s">
        <v>27264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27265</v>
      </c>
      <c r="H99" s="1">
        <f>+Temporalidad[[#This Row],[ID]]</f>
        <v>88</v>
      </c>
    </row>
    <row r="100" spans="1:8" x14ac:dyDescent="0.25">
      <c r="A100">
        <v>89</v>
      </c>
      <c r="B100" s="18" t="s">
        <v>27266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27267</v>
      </c>
      <c r="H100" s="1">
        <f>+Temporalidad[[#This Row],[ID]]</f>
        <v>89</v>
      </c>
    </row>
    <row r="101" spans="1:8" x14ac:dyDescent="0.25">
      <c r="A101">
        <v>90</v>
      </c>
      <c r="B101" s="18" t="s">
        <v>27268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27269</v>
      </c>
      <c r="H101" s="1">
        <f>+Temporalidad[[#This Row],[ID]]</f>
        <v>90</v>
      </c>
    </row>
    <row r="102" spans="1:8" x14ac:dyDescent="0.25">
      <c r="A102">
        <v>91</v>
      </c>
      <c r="B102" s="18" t="s">
        <v>27270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27271</v>
      </c>
      <c r="H102" s="1">
        <f>+Temporalidad[[#This Row],[ID]]</f>
        <v>91</v>
      </c>
    </row>
    <row r="103" spans="1:8" x14ac:dyDescent="0.25">
      <c r="A103">
        <v>92</v>
      </c>
      <c r="B103" s="18" t="s">
        <v>27272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27273</v>
      </c>
      <c r="H103" s="1">
        <f>+Temporalidad[[#This Row],[ID]]</f>
        <v>92</v>
      </c>
    </row>
    <row r="104" spans="1:8" x14ac:dyDescent="0.25">
      <c r="A104">
        <v>93</v>
      </c>
      <c r="B104" s="18" t="s">
        <v>27274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27275</v>
      </c>
      <c r="H104" s="1">
        <f>+Temporalidad[[#This Row],[ID]]</f>
        <v>93</v>
      </c>
    </row>
    <row r="105" spans="1:8" x14ac:dyDescent="0.25">
      <c r="A105">
        <v>94</v>
      </c>
      <c r="B105" s="18" t="s">
        <v>27276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27277</v>
      </c>
      <c r="H105" s="1">
        <f>+Temporalidad[[#This Row],[ID]]</f>
        <v>94</v>
      </c>
    </row>
    <row r="106" spans="1:8" x14ac:dyDescent="0.25">
      <c r="A106">
        <v>95</v>
      </c>
      <c r="B106" s="18" t="s">
        <v>27278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27279</v>
      </c>
      <c r="H106" s="1">
        <f>+Temporalidad[[#This Row],[ID]]</f>
        <v>95</v>
      </c>
    </row>
    <row r="107" spans="1:8" x14ac:dyDescent="0.25">
      <c r="A107">
        <v>96</v>
      </c>
      <c r="B107" s="18" t="s">
        <v>27280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27281</v>
      </c>
      <c r="H107" s="1">
        <f>+Temporalidad[[#This Row],[ID]]</f>
        <v>96</v>
      </c>
    </row>
    <row r="108" spans="1:8" x14ac:dyDescent="0.25">
      <c r="A108">
        <v>97</v>
      </c>
      <c r="B108" s="18" t="s">
        <v>27282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27283</v>
      </c>
      <c r="H108" s="1">
        <f>+Temporalidad[[#This Row],[ID]]</f>
        <v>97</v>
      </c>
    </row>
    <row r="109" spans="1:8" x14ac:dyDescent="0.25">
      <c r="A109">
        <v>98</v>
      </c>
      <c r="B109" s="18" t="s">
        <v>27284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27285</v>
      </c>
      <c r="H109" s="1">
        <f>+Temporalidad[[#This Row],[ID]]</f>
        <v>98</v>
      </c>
    </row>
    <row r="110" spans="1:8" x14ac:dyDescent="0.25">
      <c r="A110">
        <v>99</v>
      </c>
      <c r="B110" s="18" t="s">
        <v>27286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27287</v>
      </c>
      <c r="H110" s="1">
        <f>+Temporalidad[[#This Row],[ID]]</f>
        <v>99</v>
      </c>
    </row>
    <row r="111" spans="1:8" x14ac:dyDescent="0.25">
      <c r="A111">
        <v>100</v>
      </c>
      <c r="B111" s="18" t="s">
        <v>27288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27289</v>
      </c>
      <c r="H111" s="1">
        <f>+Temporalidad[[#This Row],[ID]]</f>
        <v>100</v>
      </c>
    </row>
    <row r="112" spans="1:8" x14ac:dyDescent="0.25">
      <c r="A112">
        <v>101</v>
      </c>
      <c r="B112" s="18" t="s">
        <v>27290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27291</v>
      </c>
      <c r="H112" s="1">
        <f>+Temporalidad[[#This Row],[ID]]</f>
        <v>101</v>
      </c>
    </row>
    <row r="113" spans="1:8" x14ac:dyDescent="0.25">
      <c r="A113">
        <v>102</v>
      </c>
      <c r="B113" s="18" t="s">
        <v>27292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27293</v>
      </c>
      <c r="H113" s="1">
        <f>+Temporalidad[[#This Row],[ID]]</f>
        <v>102</v>
      </c>
    </row>
    <row r="114" spans="1:8" x14ac:dyDescent="0.25">
      <c r="A114">
        <v>103</v>
      </c>
      <c r="B114" s="18" t="s">
        <v>27294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27295</v>
      </c>
      <c r="H114" s="1">
        <f>+Temporalidad[[#This Row],[ID]]</f>
        <v>103</v>
      </c>
    </row>
    <row r="115" spans="1:8" x14ac:dyDescent="0.25">
      <c r="A115">
        <v>104</v>
      </c>
      <c r="B115" s="18" t="s">
        <v>27296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27297</v>
      </c>
      <c r="H115" s="1">
        <f>+Temporalidad[[#This Row],[ID]]</f>
        <v>104</v>
      </c>
    </row>
    <row r="116" spans="1:8" x14ac:dyDescent="0.25">
      <c r="A116">
        <v>105</v>
      </c>
      <c r="B116" s="18" t="s">
        <v>27298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27299</v>
      </c>
      <c r="H116" s="1">
        <f>+Temporalidad[[#This Row],[ID]]</f>
        <v>105</v>
      </c>
    </row>
    <row r="117" spans="1:8" x14ac:dyDescent="0.25">
      <c r="A117">
        <v>106</v>
      </c>
      <c r="B117" s="18" t="s">
        <v>27300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27301</v>
      </c>
      <c r="H117" s="1">
        <f>+Temporalidad[[#This Row],[ID]]</f>
        <v>106</v>
      </c>
    </row>
    <row r="118" spans="1:8" x14ac:dyDescent="0.25">
      <c r="A118">
        <v>107</v>
      </c>
      <c r="B118" s="18" t="s">
        <v>27302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27303</v>
      </c>
      <c r="H118" s="1">
        <f>+Temporalidad[[#This Row],[ID]]</f>
        <v>107</v>
      </c>
    </row>
    <row r="119" spans="1:8" x14ac:dyDescent="0.25">
      <c r="A119">
        <v>108</v>
      </c>
      <c r="B119" s="18" t="s">
        <v>27304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27305</v>
      </c>
      <c r="H119" s="1">
        <f>+Temporalidad[[#This Row],[ID]]</f>
        <v>108</v>
      </c>
    </row>
    <row r="120" spans="1:8" x14ac:dyDescent="0.25">
      <c r="A120">
        <v>109</v>
      </c>
      <c r="B120" s="18" t="s">
        <v>27306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27307</v>
      </c>
      <c r="H120" s="1">
        <f>+Temporalidad[[#This Row],[ID]]</f>
        <v>109</v>
      </c>
    </row>
    <row r="121" spans="1:8" x14ac:dyDescent="0.25">
      <c r="A121">
        <v>110</v>
      </c>
      <c r="B121" s="18" t="s">
        <v>27308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27309</v>
      </c>
      <c r="H121" s="1">
        <f>+Temporalidad[[#This Row],[ID]]</f>
        <v>110</v>
      </c>
    </row>
    <row r="122" spans="1:8" x14ac:dyDescent="0.25">
      <c r="A122">
        <v>111</v>
      </c>
      <c r="B122" s="18" t="s">
        <v>27310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27311</v>
      </c>
      <c r="H122" s="1">
        <f>+Temporalidad[[#This Row],[ID]]</f>
        <v>111</v>
      </c>
    </row>
    <row r="123" spans="1:8" x14ac:dyDescent="0.25">
      <c r="A123">
        <v>112</v>
      </c>
      <c r="B123" s="18" t="s">
        <v>27312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27313</v>
      </c>
      <c r="H123" s="1">
        <f>+Temporalidad[[#This Row],[ID]]</f>
        <v>112</v>
      </c>
    </row>
    <row r="124" spans="1:8" x14ac:dyDescent="0.25">
      <c r="A124">
        <v>113</v>
      </c>
      <c r="B124" s="18" t="s">
        <v>27314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27315</v>
      </c>
      <c r="H124" s="1">
        <f>+Temporalidad[[#This Row],[ID]]</f>
        <v>113</v>
      </c>
    </row>
    <row r="125" spans="1:8" x14ac:dyDescent="0.25">
      <c r="A125">
        <v>114</v>
      </c>
      <c r="B125" s="18" t="s">
        <v>27316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27317</v>
      </c>
      <c r="H125" s="1">
        <f>+Temporalidad[[#This Row],[ID]]</f>
        <v>114</v>
      </c>
    </row>
    <row r="126" spans="1:8" x14ac:dyDescent="0.25">
      <c r="A126">
        <v>115</v>
      </c>
      <c r="B126" s="18" t="s">
        <v>27318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27319</v>
      </c>
      <c r="H126" s="1">
        <f>+Temporalidad[[#This Row],[ID]]</f>
        <v>115</v>
      </c>
    </row>
    <row r="127" spans="1:8" x14ac:dyDescent="0.25">
      <c r="A127">
        <v>116</v>
      </c>
      <c r="B127" s="18" t="s">
        <v>27320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27321</v>
      </c>
      <c r="H127" s="1">
        <f>+Temporalidad[[#This Row],[ID]]</f>
        <v>116</v>
      </c>
    </row>
    <row r="128" spans="1:8" x14ac:dyDescent="0.25">
      <c r="A128">
        <v>117</v>
      </c>
      <c r="B128" s="18" t="s">
        <v>27322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27323</v>
      </c>
      <c r="H128" s="1">
        <f>+Temporalidad[[#This Row],[ID]]</f>
        <v>117</v>
      </c>
    </row>
    <row r="129" spans="1:8" x14ac:dyDescent="0.25">
      <c r="A129">
        <v>118</v>
      </c>
      <c r="B129" s="18" t="s">
        <v>27324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27325</v>
      </c>
      <c r="H129" s="1">
        <f>+Temporalidad[[#This Row],[ID]]</f>
        <v>118</v>
      </c>
    </row>
    <row r="130" spans="1:8" x14ac:dyDescent="0.25">
      <c r="A130">
        <v>119</v>
      </c>
      <c r="B130" s="18" t="s">
        <v>27326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27327</v>
      </c>
      <c r="H130" s="1">
        <f>+Temporalidad[[#This Row],[ID]]</f>
        <v>119</v>
      </c>
    </row>
    <row r="131" spans="1:8" x14ac:dyDescent="0.25">
      <c r="A131">
        <v>120</v>
      </c>
      <c r="B131" s="18" t="s">
        <v>27328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27329</v>
      </c>
      <c r="H131" s="1">
        <f>+Temporalidad[[#This Row],[ID]]</f>
        <v>120</v>
      </c>
    </row>
    <row r="132" spans="1:8" x14ac:dyDescent="0.25">
      <c r="A132">
        <v>121</v>
      </c>
      <c r="B132" s="18" t="s">
        <v>27330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27331</v>
      </c>
      <c r="H132" s="1">
        <f>+Temporalidad[[#This Row],[ID]]</f>
        <v>121</v>
      </c>
    </row>
    <row r="133" spans="1:8" x14ac:dyDescent="0.25">
      <c r="A133">
        <v>122</v>
      </c>
      <c r="B133" s="18" t="s">
        <v>27332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27333</v>
      </c>
      <c r="H133" s="1">
        <f>+Temporalidad[[#This Row],[ID]]</f>
        <v>122</v>
      </c>
    </row>
    <row r="134" spans="1:8" x14ac:dyDescent="0.25">
      <c r="A134">
        <v>123</v>
      </c>
      <c r="B134" s="18" t="s">
        <v>27334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27335</v>
      </c>
      <c r="H134" s="1">
        <f>+Temporalidad[[#This Row],[ID]]</f>
        <v>123</v>
      </c>
    </row>
    <row r="135" spans="1:8" x14ac:dyDescent="0.25">
      <c r="A135">
        <v>124</v>
      </c>
      <c r="B135" s="18" t="s">
        <v>27336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27337</v>
      </c>
      <c r="H135" s="1">
        <f>+Temporalidad[[#This Row],[ID]]</f>
        <v>124</v>
      </c>
    </row>
    <row r="136" spans="1:8" x14ac:dyDescent="0.25">
      <c r="A136">
        <v>125</v>
      </c>
      <c r="B136" s="18" t="s">
        <v>27338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27339</v>
      </c>
      <c r="H136" s="1">
        <f>+Temporalidad[[#This Row],[ID]]</f>
        <v>125</v>
      </c>
    </row>
    <row r="137" spans="1:8" x14ac:dyDescent="0.25">
      <c r="A137">
        <v>126</v>
      </c>
      <c r="B137" s="18" t="s">
        <v>27340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27341</v>
      </c>
      <c r="H137" s="1">
        <f>+Temporalidad[[#This Row],[ID]]</f>
        <v>126</v>
      </c>
    </row>
    <row r="138" spans="1:8" x14ac:dyDescent="0.25">
      <c r="A138">
        <v>127</v>
      </c>
      <c r="B138" s="18" t="s">
        <v>27342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27343</v>
      </c>
      <c r="H138" s="1">
        <f>+Temporalidad[[#This Row],[ID]]</f>
        <v>127</v>
      </c>
    </row>
    <row r="139" spans="1:8" x14ac:dyDescent="0.25">
      <c r="A139">
        <v>128</v>
      </c>
      <c r="B139" s="18" t="s">
        <v>27344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27345</v>
      </c>
      <c r="H139" s="1">
        <f>+Temporalidad[[#This Row],[ID]]</f>
        <v>128</v>
      </c>
    </row>
    <row r="140" spans="1:8" x14ac:dyDescent="0.25">
      <c r="A140">
        <v>129</v>
      </c>
      <c r="B140" s="18" t="s">
        <v>27346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27347</v>
      </c>
      <c r="H140" s="1">
        <f>+Temporalidad[[#This Row],[ID]]</f>
        <v>129</v>
      </c>
    </row>
    <row r="141" spans="1:8" x14ac:dyDescent="0.25">
      <c r="A141">
        <v>130</v>
      </c>
      <c r="B141" s="18" t="s">
        <v>27348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27349</v>
      </c>
      <c r="H141" s="1">
        <f>+Temporalidad[[#This Row],[ID]]</f>
        <v>130</v>
      </c>
    </row>
    <row r="142" spans="1:8" x14ac:dyDescent="0.25">
      <c r="A142">
        <v>131</v>
      </c>
      <c r="B142" s="18" t="s">
        <v>27350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27351</v>
      </c>
      <c r="H142" s="1">
        <f>+Temporalidad[[#This Row],[ID]]</f>
        <v>131</v>
      </c>
    </row>
    <row r="143" spans="1:8" x14ac:dyDescent="0.25">
      <c r="A143">
        <v>132</v>
      </c>
      <c r="B143" s="18" t="s">
        <v>27352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27353</v>
      </c>
      <c r="H143" s="1">
        <f>+Temporalidad[[#This Row],[ID]]</f>
        <v>132</v>
      </c>
    </row>
    <row r="144" spans="1:8" x14ac:dyDescent="0.25">
      <c r="A144">
        <v>133</v>
      </c>
      <c r="B144" s="18" t="s">
        <v>27354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27355</v>
      </c>
      <c r="H144" s="1">
        <f>+Temporalidad[[#This Row],[ID]]</f>
        <v>133</v>
      </c>
    </row>
    <row r="145" spans="1:8" x14ac:dyDescent="0.25">
      <c r="A145">
        <v>134</v>
      </c>
      <c r="B145" s="18" t="s">
        <v>27356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27357</v>
      </c>
      <c r="H145" s="1">
        <f>+Temporalidad[[#This Row],[ID]]</f>
        <v>134</v>
      </c>
    </row>
    <row r="146" spans="1:8" x14ac:dyDescent="0.25">
      <c r="A146">
        <v>135</v>
      </c>
      <c r="B146" s="18" t="s">
        <v>27358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27359</v>
      </c>
      <c r="H146" s="1">
        <f>+Temporalidad[[#This Row],[ID]]</f>
        <v>135</v>
      </c>
    </row>
    <row r="147" spans="1:8" x14ac:dyDescent="0.25">
      <c r="A147">
        <v>136</v>
      </c>
      <c r="B147" s="18" t="s">
        <v>27360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27361</v>
      </c>
      <c r="H147" s="1">
        <f>+Temporalidad[[#This Row],[ID]]</f>
        <v>136</v>
      </c>
    </row>
    <row r="148" spans="1:8" x14ac:dyDescent="0.25">
      <c r="A148">
        <v>137</v>
      </c>
      <c r="B148" s="18" t="s">
        <v>27362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27363</v>
      </c>
      <c r="H148" s="1">
        <f>+Temporalidad[[#This Row],[ID]]</f>
        <v>137</v>
      </c>
    </row>
    <row r="149" spans="1:8" x14ac:dyDescent="0.25">
      <c r="A149">
        <v>138</v>
      </c>
      <c r="B149" s="18" t="s">
        <v>27364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27365</v>
      </c>
      <c r="H149" s="1">
        <f>+Temporalidad[[#This Row],[ID]]</f>
        <v>138</v>
      </c>
    </row>
    <row r="150" spans="1:8" x14ac:dyDescent="0.25">
      <c r="A150">
        <v>139</v>
      </c>
      <c r="B150" s="18" t="s">
        <v>27366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27367</v>
      </c>
      <c r="H150" s="1">
        <f>+Temporalidad[[#This Row],[ID]]</f>
        <v>139</v>
      </c>
    </row>
    <row r="151" spans="1:8" x14ac:dyDescent="0.25">
      <c r="A151">
        <v>140</v>
      </c>
      <c r="B151" s="18" t="s">
        <v>27368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27369</v>
      </c>
      <c r="H151" s="1">
        <f>+Temporalidad[[#This Row],[ID]]</f>
        <v>140</v>
      </c>
    </row>
    <row r="152" spans="1:8" x14ac:dyDescent="0.25">
      <c r="A152">
        <v>141</v>
      </c>
      <c r="B152" s="18" t="s">
        <v>27370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27371</v>
      </c>
      <c r="H152" s="1">
        <f>+Temporalidad[[#This Row],[ID]]</f>
        <v>141</v>
      </c>
    </row>
    <row r="153" spans="1:8" x14ac:dyDescent="0.25">
      <c r="A153">
        <v>142</v>
      </c>
      <c r="B153" s="18" t="s">
        <v>27372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27373</v>
      </c>
      <c r="H153" s="1">
        <f>+Temporalidad[[#This Row],[ID]]</f>
        <v>142</v>
      </c>
    </row>
    <row r="154" spans="1:8" x14ac:dyDescent="0.25">
      <c r="A154">
        <v>143</v>
      </c>
      <c r="B154" s="18" t="s">
        <v>27374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27375</v>
      </c>
      <c r="H154" s="1">
        <f>+Temporalidad[[#This Row],[ID]]</f>
        <v>143</v>
      </c>
    </row>
    <row r="155" spans="1:8" x14ac:dyDescent="0.25">
      <c r="A155">
        <v>144</v>
      </c>
      <c r="B155" s="18" t="s">
        <v>27376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27377</v>
      </c>
      <c r="H155" s="1">
        <f>+Temporalidad[[#This Row],[ID]]</f>
        <v>144</v>
      </c>
    </row>
    <row r="156" spans="1:8" x14ac:dyDescent="0.25">
      <c r="A156">
        <v>145</v>
      </c>
      <c r="B156" s="18" t="s">
        <v>27378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27379</v>
      </c>
      <c r="H156" s="1">
        <f>+Temporalidad[[#This Row],[ID]]</f>
        <v>145</v>
      </c>
    </row>
    <row r="157" spans="1:8" x14ac:dyDescent="0.25">
      <c r="A157">
        <v>146</v>
      </c>
      <c r="B157" s="18" t="s">
        <v>27380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27381</v>
      </c>
      <c r="H157" s="1">
        <f>+Temporalidad[[#This Row],[ID]]</f>
        <v>146</v>
      </c>
    </row>
    <row r="158" spans="1:8" x14ac:dyDescent="0.25">
      <c r="A158">
        <v>147</v>
      </c>
      <c r="B158" s="18" t="s">
        <v>27382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27383</v>
      </c>
      <c r="H158" s="1">
        <f>+Temporalidad[[#This Row],[ID]]</f>
        <v>147</v>
      </c>
    </row>
    <row r="159" spans="1:8" x14ac:dyDescent="0.25">
      <c r="A159">
        <v>148</v>
      </c>
      <c r="B159" s="18" t="s">
        <v>27384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27385</v>
      </c>
      <c r="H159" s="1">
        <f>+Temporalidad[[#This Row],[ID]]</f>
        <v>148</v>
      </c>
    </row>
    <row r="160" spans="1:8" x14ac:dyDescent="0.25">
      <c r="A160">
        <v>149</v>
      </c>
      <c r="B160" s="18" t="s">
        <v>27386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27387</v>
      </c>
      <c r="H160" s="1">
        <f>+Temporalidad[[#This Row],[ID]]</f>
        <v>149</v>
      </c>
    </row>
    <row r="161" spans="1:8" x14ac:dyDescent="0.25">
      <c r="A161">
        <v>150</v>
      </c>
      <c r="B161" s="18" t="s">
        <v>27388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27389</v>
      </c>
      <c r="H161" s="1">
        <f>+Temporalidad[[#This Row],[ID]]</f>
        <v>150</v>
      </c>
    </row>
    <row r="162" spans="1:8" x14ac:dyDescent="0.25">
      <c r="A162">
        <v>151</v>
      </c>
      <c r="B162" s="18" t="s">
        <v>27390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27391</v>
      </c>
      <c r="H162" s="1">
        <f>+Temporalidad[[#This Row],[ID]]</f>
        <v>151</v>
      </c>
    </row>
    <row r="163" spans="1:8" x14ac:dyDescent="0.25">
      <c r="A163">
        <v>152</v>
      </c>
      <c r="B163" s="18" t="s">
        <v>27392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27393</v>
      </c>
      <c r="H163" s="1">
        <f>+Temporalidad[[#This Row],[ID]]</f>
        <v>152</v>
      </c>
    </row>
    <row r="164" spans="1:8" x14ac:dyDescent="0.25">
      <c r="A164">
        <v>153</v>
      </c>
      <c r="B164" s="18" t="s">
        <v>27394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27395</v>
      </c>
      <c r="H164" s="1">
        <f>+Temporalidad[[#This Row],[ID]]</f>
        <v>153</v>
      </c>
    </row>
    <row r="165" spans="1:8" x14ac:dyDescent="0.25">
      <c r="A165">
        <v>154</v>
      </c>
      <c r="B165" s="18" t="s">
        <v>27396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27397</v>
      </c>
      <c r="H165" s="1">
        <f>+Temporalidad[[#This Row],[ID]]</f>
        <v>154</v>
      </c>
    </row>
    <row r="166" spans="1:8" x14ac:dyDescent="0.25">
      <c r="A166">
        <v>155</v>
      </c>
      <c r="B166" s="18" t="s">
        <v>27398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27399</v>
      </c>
      <c r="H166" s="1">
        <f>+Temporalidad[[#This Row],[ID]]</f>
        <v>155</v>
      </c>
    </row>
    <row r="167" spans="1:8" x14ac:dyDescent="0.25">
      <c r="A167">
        <v>156</v>
      </c>
      <c r="B167" s="18" t="s">
        <v>27400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27401</v>
      </c>
      <c r="H167" s="1">
        <f>+Temporalidad[[#This Row],[ID]]</f>
        <v>156</v>
      </c>
    </row>
    <row r="168" spans="1:8" x14ac:dyDescent="0.25">
      <c r="A168">
        <v>157</v>
      </c>
      <c r="B168" s="18" t="s">
        <v>27402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27403</v>
      </c>
      <c r="H168" s="1">
        <f>+Temporalidad[[#This Row],[ID]]</f>
        <v>157</v>
      </c>
    </row>
    <row r="169" spans="1:8" x14ac:dyDescent="0.25">
      <c r="A169">
        <v>158</v>
      </c>
      <c r="B169" s="18" t="s">
        <v>27404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27405</v>
      </c>
      <c r="H169" s="1">
        <f>+Temporalidad[[#This Row],[ID]]</f>
        <v>158</v>
      </c>
    </row>
    <row r="170" spans="1:8" x14ac:dyDescent="0.25">
      <c r="A170">
        <v>159</v>
      </c>
      <c r="B170" s="18" t="s">
        <v>27406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27407</v>
      </c>
      <c r="H170" s="1">
        <f>+Temporalidad[[#This Row],[ID]]</f>
        <v>159</v>
      </c>
    </row>
    <row r="171" spans="1:8" x14ac:dyDescent="0.25">
      <c r="A171">
        <v>160</v>
      </c>
      <c r="B171" s="18" t="s">
        <v>27408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27409</v>
      </c>
      <c r="H171" s="1">
        <f>+Temporalidad[[#This Row],[ID]]</f>
        <v>160</v>
      </c>
    </row>
    <row r="172" spans="1:8" x14ac:dyDescent="0.25">
      <c r="A172">
        <v>161</v>
      </c>
      <c r="B172" s="18" t="s">
        <v>27410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27411</v>
      </c>
      <c r="H172" s="1">
        <f>+Temporalidad[[#This Row],[ID]]</f>
        <v>161</v>
      </c>
    </row>
    <row r="173" spans="1:8" x14ac:dyDescent="0.25">
      <c r="A173">
        <v>162</v>
      </c>
      <c r="B173" s="18" t="s">
        <v>27412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27413</v>
      </c>
      <c r="H173" s="1">
        <f>+Temporalidad[[#This Row],[ID]]</f>
        <v>162</v>
      </c>
    </row>
    <row r="174" spans="1:8" x14ac:dyDescent="0.25">
      <c r="A174">
        <v>163</v>
      </c>
      <c r="B174" s="18" t="s">
        <v>27414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27415</v>
      </c>
      <c r="H174" s="1">
        <f>+Temporalidad[[#This Row],[ID]]</f>
        <v>163</v>
      </c>
    </row>
    <row r="175" spans="1:8" x14ac:dyDescent="0.25">
      <c r="A175">
        <v>164</v>
      </c>
      <c r="B175" s="18" t="s">
        <v>27416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27417</v>
      </c>
      <c r="H175" s="1">
        <f>+Temporalidad[[#This Row],[ID]]</f>
        <v>164</v>
      </c>
    </row>
    <row r="176" spans="1:8" x14ac:dyDescent="0.25">
      <c r="A176">
        <v>165</v>
      </c>
      <c r="B176" s="18" t="s">
        <v>27418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27419</v>
      </c>
      <c r="H176" s="1">
        <f>+Temporalidad[[#This Row],[ID]]</f>
        <v>165</v>
      </c>
    </row>
    <row r="177" spans="1:8" x14ac:dyDescent="0.25">
      <c r="A177">
        <v>166</v>
      </c>
      <c r="B177" s="18" t="s">
        <v>27420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27421</v>
      </c>
      <c r="H177" s="1">
        <f>+Temporalidad[[#This Row],[ID]]</f>
        <v>166</v>
      </c>
    </row>
    <row r="178" spans="1:8" x14ac:dyDescent="0.25">
      <c r="A178">
        <v>167</v>
      </c>
      <c r="B178" s="18" t="s">
        <v>27422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27423</v>
      </c>
      <c r="H178" s="1">
        <f>+Temporalidad[[#This Row],[ID]]</f>
        <v>167</v>
      </c>
    </row>
    <row r="179" spans="1:8" x14ac:dyDescent="0.25">
      <c r="A179">
        <v>168</v>
      </c>
      <c r="B179" s="18" t="s">
        <v>27424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27425</v>
      </c>
      <c r="H179" s="1">
        <f>+Temporalidad[[#This Row],[ID]]</f>
        <v>168</v>
      </c>
    </row>
    <row r="180" spans="1:8" x14ac:dyDescent="0.25">
      <c r="A180">
        <v>169</v>
      </c>
      <c r="B180" s="18" t="s">
        <v>27426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27427</v>
      </c>
      <c r="H180" s="1">
        <f>+Temporalidad[[#This Row],[ID]]</f>
        <v>169</v>
      </c>
    </row>
    <row r="181" spans="1:8" x14ac:dyDescent="0.25">
      <c r="A181">
        <v>170</v>
      </c>
      <c r="B181" s="18" t="s">
        <v>27428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27429</v>
      </c>
      <c r="H181" s="1">
        <f>+Temporalidad[[#This Row],[ID]]</f>
        <v>170</v>
      </c>
    </row>
    <row r="182" spans="1:8" x14ac:dyDescent="0.25">
      <c r="A182">
        <v>171</v>
      </c>
      <c r="B182" s="18" t="s">
        <v>27430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27431</v>
      </c>
      <c r="H182" s="1">
        <f>+Temporalidad[[#This Row],[ID]]</f>
        <v>171</v>
      </c>
    </row>
    <row r="183" spans="1:8" x14ac:dyDescent="0.25">
      <c r="A183">
        <v>172</v>
      </c>
      <c r="B183" s="18" t="s">
        <v>27432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27433</v>
      </c>
      <c r="H183" s="1">
        <f>+Temporalidad[[#This Row],[ID]]</f>
        <v>172</v>
      </c>
    </row>
    <row r="184" spans="1:8" x14ac:dyDescent="0.25">
      <c r="A184">
        <v>173</v>
      </c>
      <c r="B184" s="18" t="s">
        <v>27434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27435</v>
      </c>
      <c r="H184" s="1">
        <f>+Temporalidad[[#This Row],[ID]]</f>
        <v>173</v>
      </c>
    </row>
    <row r="185" spans="1:8" x14ac:dyDescent="0.25">
      <c r="A185">
        <v>174</v>
      </c>
      <c r="B185" s="18" t="s">
        <v>27436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27437</v>
      </c>
      <c r="H185" s="1">
        <f>+Temporalidad[[#This Row],[ID]]</f>
        <v>174</v>
      </c>
    </row>
    <row r="186" spans="1:8" x14ac:dyDescent="0.25">
      <c r="A186">
        <v>175</v>
      </c>
      <c r="B186" s="18" t="s">
        <v>27438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27439</v>
      </c>
      <c r="H186" s="1">
        <f>+Temporalidad[[#This Row],[ID]]</f>
        <v>175</v>
      </c>
    </row>
    <row r="187" spans="1:8" x14ac:dyDescent="0.25">
      <c r="A187">
        <v>176</v>
      </c>
      <c r="B187" s="18" t="s">
        <v>27440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27441</v>
      </c>
      <c r="H187" s="1">
        <f>+Temporalidad[[#This Row],[ID]]</f>
        <v>176</v>
      </c>
    </row>
    <row r="188" spans="1:8" x14ac:dyDescent="0.25">
      <c r="A188">
        <v>177</v>
      </c>
      <c r="B188" s="18" t="s">
        <v>27442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27443</v>
      </c>
      <c r="H188" s="1">
        <f>+Temporalidad[[#This Row],[ID]]</f>
        <v>177</v>
      </c>
    </row>
    <row r="189" spans="1:8" x14ac:dyDescent="0.25">
      <c r="A189">
        <v>178</v>
      </c>
      <c r="B189" s="18" t="s">
        <v>27444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27445</v>
      </c>
      <c r="H189" s="1">
        <f>+Temporalidad[[#This Row],[ID]]</f>
        <v>178</v>
      </c>
    </row>
    <row r="190" spans="1:8" x14ac:dyDescent="0.25">
      <c r="A190">
        <v>179</v>
      </c>
      <c r="B190" s="18" t="s">
        <v>27446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27447</v>
      </c>
      <c r="H190" s="1">
        <f>+Temporalidad[[#This Row],[ID]]</f>
        <v>179</v>
      </c>
    </row>
    <row r="191" spans="1:8" x14ac:dyDescent="0.25">
      <c r="A191">
        <v>180</v>
      </c>
      <c r="B191" s="18" t="s">
        <v>27448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27449</v>
      </c>
      <c r="H191" s="1">
        <f>+Temporalidad[[#This Row],[ID]]</f>
        <v>180</v>
      </c>
    </row>
    <row r="192" spans="1:8" x14ac:dyDescent="0.25">
      <c r="A192">
        <v>181</v>
      </c>
      <c r="B192" s="18" t="s">
        <v>27450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27451</v>
      </c>
      <c r="H192" s="1">
        <f>+Temporalidad[[#This Row],[ID]]</f>
        <v>181</v>
      </c>
    </row>
    <row r="193" spans="1:8" x14ac:dyDescent="0.25">
      <c r="A193">
        <v>182</v>
      </c>
      <c r="B193" s="18" t="s">
        <v>27452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27453</v>
      </c>
      <c r="H193" s="1">
        <f>+Temporalidad[[#This Row],[ID]]</f>
        <v>182</v>
      </c>
    </row>
    <row r="194" spans="1:8" x14ac:dyDescent="0.25">
      <c r="A194">
        <v>183</v>
      </c>
      <c r="B194" s="18" t="s">
        <v>27454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27455</v>
      </c>
      <c r="H194" s="1">
        <f>+Temporalidad[[#This Row],[ID]]</f>
        <v>183</v>
      </c>
    </row>
    <row r="195" spans="1:8" x14ac:dyDescent="0.25">
      <c r="A195">
        <v>184</v>
      </c>
      <c r="B195" s="18" t="s">
        <v>27456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27457</v>
      </c>
      <c r="H195" s="1">
        <f>+Temporalidad[[#This Row],[ID]]</f>
        <v>184</v>
      </c>
    </row>
    <row r="196" spans="1:8" x14ac:dyDescent="0.25">
      <c r="A196">
        <v>185</v>
      </c>
      <c r="B196" s="18" t="s">
        <v>27458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27459</v>
      </c>
      <c r="H196" s="1">
        <f>+Temporalidad[[#This Row],[ID]]</f>
        <v>185</v>
      </c>
    </row>
    <row r="197" spans="1:8" x14ac:dyDescent="0.25">
      <c r="A197">
        <v>186</v>
      </c>
      <c r="B197" s="18" t="s">
        <v>27460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27461</v>
      </c>
      <c r="H197" s="1">
        <f>+Temporalidad[[#This Row],[ID]]</f>
        <v>186</v>
      </c>
    </row>
    <row r="198" spans="1:8" x14ac:dyDescent="0.25">
      <c r="A198">
        <v>187</v>
      </c>
      <c r="B198" s="18" t="s">
        <v>27462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27463</v>
      </c>
      <c r="H198" s="1">
        <f>+Temporalidad[[#This Row],[ID]]</f>
        <v>187</v>
      </c>
    </row>
    <row r="199" spans="1:8" x14ac:dyDescent="0.25">
      <c r="A199">
        <v>188</v>
      </c>
      <c r="B199" s="18" t="s">
        <v>27464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27465</v>
      </c>
      <c r="H199" s="1">
        <f>+Temporalidad[[#This Row],[ID]]</f>
        <v>188</v>
      </c>
    </row>
    <row r="200" spans="1:8" x14ac:dyDescent="0.25">
      <c r="A200">
        <v>189</v>
      </c>
      <c r="B200" s="18" t="s">
        <v>27466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27467</v>
      </c>
      <c r="H200" s="1">
        <f>+Temporalidad[[#This Row],[ID]]</f>
        <v>189</v>
      </c>
    </row>
    <row r="201" spans="1:8" x14ac:dyDescent="0.25">
      <c r="A201">
        <v>190</v>
      </c>
      <c r="B201" s="18" t="s">
        <v>27468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27469</v>
      </c>
      <c r="H201" s="1">
        <f>+Temporalidad[[#This Row],[ID]]</f>
        <v>190</v>
      </c>
    </row>
    <row r="202" spans="1:8" x14ac:dyDescent="0.25">
      <c r="A202">
        <v>191</v>
      </c>
      <c r="B202" s="18" t="s">
        <v>27470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27471</v>
      </c>
      <c r="H202" s="1">
        <f>+Temporalidad[[#This Row],[ID]]</f>
        <v>191</v>
      </c>
    </row>
    <row r="203" spans="1:8" x14ac:dyDescent="0.25">
      <c r="A203">
        <v>192</v>
      </c>
      <c r="B203" s="18" t="s">
        <v>27472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27473</v>
      </c>
      <c r="H203" s="1">
        <f>+Temporalidad[[#This Row],[ID]]</f>
        <v>192</v>
      </c>
    </row>
    <row r="204" spans="1:8" x14ac:dyDescent="0.25">
      <c r="A204">
        <v>193</v>
      </c>
      <c r="B204" s="18" t="s">
        <v>27474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27475</v>
      </c>
      <c r="H204" s="1">
        <f>+Temporalidad[[#This Row],[ID]]</f>
        <v>193</v>
      </c>
    </row>
    <row r="205" spans="1:8" x14ac:dyDescent="0.25">
      <c r="A205">
        <v>194</v>
      </c>
      <c r="B205" s="18" t="s">
        <v>27476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27477</v>
      </c>
      <c r="H205" s="1">
        <f>+Temporalidad[[#This Row],[ID]]</f>
        <v>194</v>
      </c>
    </row>
    <row r="206" spans="1:8" x14ac:dyDescent="0.25">
      <c r="A206">
        <v>195</v>
      </c>
      <c r="B206" s="18" t="s">
        <v>27478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27479</v>
      </c>
      <c r="H206" s="1">
        <f>+Temporalidad[[#This Row],[ID]]</f>
        <v>195</v>
      </c>
    </row>
    <row r="207" spans="1:8" x14ac:dyDescent="0.25">
      <c r="A207">
        <v>196</v>
      </c>
      <c r="B207" s="18" t="s">
        <v>27480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27481</v>
      </c>
      <c r="H207" s="1">
        <f>+Temporalidad[[#This Row],[ID]]</f>
        <v>196</v>
      </c>
    </row>
    <row r="208" spans="1:8" x14ac:dyDescent="0.25">
      <c r="A208">
        <v>197</v>
      </c>
      <c r="B208" s="18" t="s">
        <v>27482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27483</v>
      </c>
      <c r="H208" s="1">
        <f>+Temporalidad[[#This Row],[ID]]</f>
        <v>197</v>
      </c>
    </row>
    <row r="209" spans="1:8" x14ac:dyDescent="0.25">
      <c r="A209">
        <v>198</v>
      </c>
      <c r="B209" s="18" t="s">
        <v>27484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27485</v>
      </c>
      <c r="H209" s="1">
        <f>+Temporalidad[[#This Row],[ID]]</f>
        <v>198</v>
      </c>
    </row>
    <row r="210" spans="1:8" x14ac:dyDescent="0.25">
      <c r="A210">
        <v>199</v>
      </c>
      <c r="B210" s="18" t="s">
        <v>27486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27487</v>
      </c>
      <c r="H210" s="1">
        <f>+Temporalidad[[#This Row],[ID]]</f>
        <v>199</v>
      </c>
    </row>
    <row r="211" spans="1:8" x14ac:dyDescent="0.25">
      <c r="A211">
        <v>200</v>
      </c>
      <c r="B211" s="18" t="s">
        <v>27488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27489</v>
      </c>
      <c r="H211" s="1">
        <f>+Temporalidad[[#This Row],[ID]]</f>
        <v>200</v>
      </c>
    </row>
    <row r="212" spans="1:8" x14ac:dyDescent="0.25">
      <c r="A212">
        <v>201</v>
      </c>
      <c r="B212" s="18" t="s">
        <v>27490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27491</v>
      </c>
      <c r="H212" s="1">
        <f>+Temporalidad[[#This Row],[ID]]</f>
        <v>201</v>
      </c>
    </row>
    <row r="213" spans="1:8" x14ac:dyDescent="0.25">
      <c r="A213">
        <v>202</v>
      </c>
      <c r="B213" s="18" t="s">
        <v>27492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27493</v>
      </c>
      <c r="H213" s="1">
        <f>+Temporalidad[[#This Row],[ID]]</f>
        <v>202</v>
      </c>
    </row>
    <row r="214" spans="1:8" x14ac:dyDescent="0.25">
      <c r="A214">
        <v>203</v>
      </c>
      <c r="B214" s="18" t="s">
        <v>27494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27495</v>
      </c>
      <c r="H214" s="1">
        <f>+Temporalidad[[#This Row],[ID]]</f>
        <v>203</v>
      </c>
    </row>
    <row r="215" spans="1:8" x14ac:dyDescent="0.25">
      <c r="A215">
        <v>204</v>
      </c>
      <c r="B215" s="18" t="s">
        <v>27496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27497</v>
      </c>
      <c r="H215" s="1">
        <f>+Temporalidad[[#This Row],[ID]]</f>
        <v>204</v>
      </c>
    </row>
    <row r="216" spans="1:8" x14ac:dyDescent="0.25">
      <c r="A216">
        <v>205</v>
      </c>
      <c r="B216" s="18" t="s">
        <v>27498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27499</v>
      </c>
      <c r="H216" s="1">
        <f>+Temporalidad[[#This Row],[ID]]</f>
        <v>205</v>
      </c>
    </row>
    <row r="217" spans="1:8" x14ac:dyDescent="0.25">
      <c r="A217">
        <v>206</v>
      </c>
      <c r="B217" s="18" t="s">
        <v>27500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27501</v>
      </c>
      <c r="H217" s="1">
        <f>+Temporalidad[[#This Row],[ID]]</f>
        <v>206</v>
      </c>
    </row>
    <row r="218" spans="1:8" x14ac:dyDescent="0.25">
      <c r="A218">
        <v>207</v>
      </c>
      <c r="B218" s="18" t="s">
        <v>27502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27503</v>
      </c>
      <c r="H218" s="1">
        <f>+Temporalidad[[#This Row],[ID]]</f>
        <v>207</v>
      </c>
    </row>
    <row r="219" spans="1:8" x14ac:dyDescent="0.25">
      <c r="A219">
        <v>208</v>
      </c>
      <c r="B219" s="18" t="s">
        <v>27504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27505</v>
      </c>
      <c r="H219" s="1">
        <f>+Temporalidad[[#This Row],[ID]]</f>
        <v>208</v>
      </c>
    </row>
    <row r="220" spans="1:8" x14ac:dyDescent="0.25">
      <c r="A220">
        <v>209</v>
      </c>
      <c r="B220" s="18" t="s">
        <v>27506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27507</v>
      </c>
      <c r="H220" s="1">
        <f>+Temporalidad[[#This Row],[ID]]</f>
        <v>209</v>
      </c>
    </row>
    <row r="221" spans="1:8" x14ac:dyDescent="0.25">
      <c r="A221">
        <v>210</v>
      </c>
      <c r="B221" s="18" t="s">
        <v>27508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27509</v>
      </c>
      <c r="H221" s="1">
        <f>+Temporalidad[[#This Row],[ID]]</f>
        <v>210</v>
      </c>
    </row>
    <row r="222" spans="1:8" x14ac:dyDescent="0.25">
      <c r="A222">
        <v>211</v>
      </c>
      <c r="B222" s="18" t="s">
        <v>27510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27511</v>
      </c>
      <c r="H222" s="1">
        <f>+Temporalidad[[#This Row],[ID]]</f>
        <v>211</v>
      </c>
    </row>
    <row r="223" spans="1:8" x14ac:dyDescent="0.25">
      <c r="A223">
        <v>212</v>
      </c>
      <c r="B223" s="18" t="s">
        <v>27512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27513</v>
      </c>
      <c r="H223" s="1">
        <f>+Temporalidad[[#This Row],[ID]]</f>
        <v>212</v>
      </c>
    </row>
    <row r="224" spans="1:8" x14ac:dyDescent="0.25">
      <c r="A224">
        <v>213</v>
      </c>
      <c r="B224" s="18" t="s">
        <v>27514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27515</v>
      </c>
      <c r="H224" s="1">
        <f>+Temporalidad[[#This Row],[ID]]</f>
        <v>213</v>
      </c>
    </row>
    <row r="225" spans="1:8" x14ac:dyDescent="0.25">
      <c r="A225">
        <v>214</v>
      </c>
      <c r="B225" s="18" t="s">
        <v>27516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27517</v>
      </c>
      <c r="H225" s="1">
        <f>+Temporalidad[[#This Row],[ID]]</f>
        <v>214</v>
      </c>
    </row>
    <row r="226" spans="1:8" x14ac:dyDescent="0.25">
      <c r="A226">
        <v>215</v>
      </c>
      <c r="B226" s="18" t="s">
        <v>27518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27519</v>
      </c>
      <c r="H226" s="1">
        <f>+Temporalidad[[#This Row],[ID]]</f>
        <v>215</v>
      </c>
    </row>
    <row r="227" spans="1:8" x14ac:dyDescent="0.25">
      <c r="A227">
        <v>216</v>
      </c>
      <c r="B227" s="18" t="s">
        <v>27520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27521</v>
      </c>
      <c r="H227" s="1">
        <f>+Temporalidad[[#This Row],[ID]]</f>
        <v>216</v>
      </c>
    </row>
    <row r="228" spans="1:8" x14ac:dyDescent="0.25">
      <c r="A228">
        <v>217</v>
      </c>
      <c r="B228" s="18" t="s">
        <v>27522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27523</v>
      </c>
      <c r="H228" s="1">
        <f>+Temporalidad[[#This Row],[ID]]</f>
        <v>217</v>
      </c>
    </row>
    <row r="229" spans="1:8" x14ac:dyDescent="0.25">
      <c r="A229">
        <v>218</v>
      </c>
      <c r="B229" s="18" t="s">
        <v>27524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27525</v>
      </c>
      <c r="H229" s="1">
        <f>+Temporalidad[[#This Row],[ID]]</f>
        <v>218</v>
      </c>
    </row>
    <row r="230" spans="1:8" x14ac:dyDescent="0.25">
      <c r="A230">
        <v>219</v>
      </c>
      <c r="B230" s="18" t="s">
        <v>27526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27527</v>
      </c>
      <c r="H230" s="1">
        <f>+Temporalidad[[#This Row],[ID]]</f>
        <v>219</v>
      </c>
    </row>
    <row r="231" spans="1:8" x14ac:dyDescent="0.25">
      <c r="A231">
        <v>220</v>
      </c>
      <c r="B231" s="18" t="s">
        <v>27528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27529</v>
      </c>
      <c r="H231" s="1">
        <f>+Temporalidad[[#This Row],[ID]]</f>
        <v>220</v>
      </c>
    </row>
    <row r="232" spans="1:8" x14ac:dyDescent="0.25">
      <c r="A232">
        <v>221</v>
      </c>
      <c r="B232" s="18" t="s">
        <v>27530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27531</v>
      </c>
      <c r="H232" s="1">
        <f>+Temporalidad[[#This Row],[ID]]</f>
        <v>221</v>
      </c>
    </row>
    <row r="233" spans="1:8" x14ac:dyDescent="0.25">
      <c r="A233">
        <v>222</v>
      </c>
      <c r="B233" s="18" t="s">
        <v>27532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27533</v>
      </c>
      <c r="H233" s="1">
        <f>+Temporalidad[[#This Row],[ID]]</f>
        <v>222</v>
      </c>
    </row>
    <row r="234" spans="1:8" x14ac:dyDescent="0.25">
      <c r="A234">
        <v>223</v>
      </c>
      <c r="B234" s="18" t="s">
        <v>27534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27535</v>
      </c>
      <c r="H234" s="1">
        <f>+Temporalidad[[#This Row],[ID]]</f>
        <v>223</v>
      </c>
    </row>
    <row r="235" spans="1:8" x14ac:dyDescent="0.25">
      <c r="A235">
        <v>224</v>
      </c>
      <c r="B235" s="18" t="s">
        <v>27536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27537</v>
      </c>
      <c r="H235" s="1">
        <f>+Temporalidad[[#This Row],[ID]]</f>
        <v>224</v>
      </c>
    </row>
    <row r="236" spans="1:8" x14ac:dyDescent="0.25">
      <c r="A236">
        <v>225</v>
      </c>
      <c r="B236" s="18" t="s">
        <v>27538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27539</v>
      </c>
      <c r="H236" s="1">
        <f>+Temporalidad[[#This Row],[ID]]</f>
        <v>225</v>
      </c>
    </row>
    <row r="237" spans="1:8" x14ac:dyDescent="0.25">
      <c r="A237">
        <v>226</v>
      </c>
      <c r="B237" s="18" t="s">
        <v>27540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27541</v>
      </c>
      <c r="H237" s="1">
        <f>+Temporalidad[[#This Row],[ID]]</f>
        <v>226</v>
      </c>
    </row>
    <row r="238" spans="1:8" x14ac:dyDescent="0.25">
      <c r="A238">
        <v>227</v>
      </c>
      <c r="B238" s="18" t="s">
        <v>27542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27543</v>
      </c>
      <c r="H238" s="1">
        <f>+Temporalidad[[#This Row],[ID]]</f>
        <v>227</v>
      </c>
    </row>
    <row r="239" spans="1:8" x14ac:dyDescent="0.25">
      <c r="A239">
        <v>228</v>
      </c>
      <c r="B239" s="18" t="s">
        <v>27544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27545</v>
      </c>
      <c r="H239" s="1">
        <f>+Temporalidad[[#This Row],[ID]]</f>
        <v>228</v>
      </c>
    </row>
    <row r="240" spans="1:8" x14ac:dyDescent="0.25">
      <c r="A240">
        <v>229</v>
      </c>
      <c r="B240" s="18" t="s">
        <v>27546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27547</v>
      </c>
      <c r="H240" s="1">
        <f>+Temporalidad[[#This Row],[ID]]</f>
        <v>229</v>
      </c>
    </row>
    <row r="241" spans="1:8" x14ac:dyDescent="0.25">
      <c r="A241">
        <v>230</v>
      </c>
      <c r="B241" s="18" t="s">
        <v>27548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27549</v>
      </c>
      <c r="H241" s="1">
        <f>+Temporalidad[[#This Row],[ID]]</f>
        <v>230</v>
      </c>
    </row>
    <row r="242" spans="1:8" x14ac:dyDescent="0.25">
      <c r="A242">
        <v>231</v>
      </c>
      <c r="B242" s="18" t="s">
        <v>27550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27551</v>
      </c>
      <c r="H242" s="1">
        <f>+Temporalidad[[#This Row],[ID]]</f>
        <v>231</v>
      </c>
    </row>
    <row r="243" spans="1:8" x14ac:dyDescent="0.25">
      <c r="A243">
        <v>232</v>
      </c>
      <c r="B243" s="18" t="s">
        <v>27552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27553</v>
      </c>
      <c r="H243" s="1">
        <f>+Temporalidad[[#This Row],[ID]]</f>
        <v>232</v>
      </c>
    </row>
    <row r="244" spans="1:8" x14ac:dyDescent="0.25">
      <c r="A244">
        <v>233</v>
      </c>
      <c r="B244" s="18" t="s">
        <v>27554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27555</v>
      </c>
      <c r="H244" s="1">
        <f>+Temporalidad[[#This Row],[ID]]</f>
        <v>233</v>
      </c>
    </row>
    <row r="245" spans="1:8" x14ac:dyDescent="0.25">
      <c r="A245">
        <v>234</v>
      </c>
      <c r="B245" s="18" t="s">
        <v>27556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27557</v>
      </c>
      <c r="H245" s="1">
        <f>+Temporalidad[[#This Row],[ID]]</f>
        <v>234</v>
      </c>
    </row>
    <row r="246" spans="1:8" x14ac:dyDescent="0.25">
      <c r="A246">
        <v>235</v>
      </c>
      <c r="B246" s="18" t="s">
        <v>27558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27559</v>
      </c>
      <c r="H246" s="1">
        <f>+Temporalidad[[#This Row],[ID]]</f>
        <v>235</v>
      </c>
    </row>
    <row r="247" spans="1:8" x14ac:dyDescent="0.25">
      <c r="A247">
        <v>236</v>
      </c>
      <c r="B247" s="18" t="s">
        <v>27560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27561</v>
      </c>
      <c r="H247" s="1">
        <f>+Temporalidad[[#This Row],[ID]]</f>
        <v>236</v>
      </c>
    </row>
    <row r="248" spans="1:8" x14ac:dyDescent="0.25">
      <c r="A248">
        <v>237</v>
      </c>
      <c r="B248" s="18" t="s">
        <v>27562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27563</v>
      </c>
      <c r="H248" s="1">
        <f>+Temporalidad[[#This Row],[ID]]</f>
        <v>237</v>
      </c>
    </row>
    <row r="249" spans="1:8" x14ac:dyDescent="0.25">
      <c r="A249">
        <v>238</v>
      </c>
      <c r="B249" s="18" t="s">
        <v>27564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27565</v>
      </c>
      <c r="H249" s="1">
        <f>+Temporalidad[[#This Row],[ID]]</f>
        <v>238</v>
      </c>
    </row>
    <row r="250" spans="1:8" x14ac:dyDescent="0.25">
      <c r="A250">
        <v>239</v>
      </c>
      <c r="B250" s="18" t="s">
        <v>27566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27567</v>
      </c>
      <c r="H250" s="1">
        <f>+Temporalidad[[#This Row],[ID]]</f>
        <v>239</v>
      </c>
    </row>
    <row r="251" spans="1:8" x14ac:dyDescent="0.25">
      <c r="A251">
        <v>240</v>
      </c>
      <c r="B251" s="18" t="s">
        <v>27568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27569</v>
      </c>
      <c r="H251" s="1">
        <f>+Temporalidad[[#This Row],[ID]]</f>
        <v>240</v>
      </c>
    </row>
    <row r="252" spans="1:8" x14ac:dyDescent="0.25">
      <c r="A252">
        <v>241</v>
      </c>
      <c r="B252" s="18" t="s">
        <v>27570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27571</v>
      </c>
      <c r="H252" s="1">
        <f>+Temporalidad[[#This Row],[ID]]</f>
        <v>241</v>
      </c>
    </row>
    <row r="253" spans="1:8" x14ac:dyDescent="0.25">
      <c r="A253">
        <v>242</v>
      </c>
      <c r="B253" s="18" t="s">
        <v>27572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27573</v>
      </c>
      <c r="H253" s="1">
        <f>+Temporalidad[[#This Row],[ID]]</f>
        <v>242</v>
      </c>
    </row>
    <row r="254" spans="1:8" x14ac:dyDescent="0.25">
      <c r="A254">
        <v>243</v>
      </c>
      <c r="B254" s="18" t="s">
        <v>27574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27575</v>
      </c>
      <c r="H254" s="1">
        <f>+Temporalidad[[#This Row],[ID]]</f>
        <v>243</v>
      </c>
    </row>
    <row r="255" spans="1:8" x14ac:dyDescent="0.25">
      <c r="A255">
        <v>244</v>
      </c>
      <c r="B255" s="18" t="s">
        <v>27576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27577</v>
      </c>
      <c r="H255" s="1">
        <f>+Temporalidad[[#This Row],[ID]]</f>
        <v>244</v>
      </c>
    </row>
    <row r="256" spans="1:8" x14ac:dyDescent="0.25">
      <c r="A256">
        <v>245</v>
      </c>
      <c r="B256" s="18" t="s">
        <v>27578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27579</v>
      </c>
      <c r="H256" s="1">
        <f>+Temporalidad[[#This Row],[ID]]</f>
        <v>245</v>
      </c>
    </row>
    <row r="257" spans="1:8" x14ac:dyDescent="0.25">
      <c r="A257">
        <v>246</v>
      </c>
      <c r="B257" s="18" t="s">
        <v>27580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27581</v>
      </c>
      <c r="H257" s="1">
        <f>+Temporalidad[[#This Row],[ID]]</f>
        <v>246</v>
      </c>
    </row>
    <row r="258" spans="1:8" x14ac:dyDescent="0.25">
      <c r="A258">
        <v>247</v>
      </c>
      <c r="B258" s="18" t="s">
        <v>27582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27583</v>
      </c>
      <c r="H258" s="1">
        <f>+Temporalidad[[#This Row],[ID]]</f>
        <v>247</v>
      </c>
    </row>
    <row r="259" spans="1:8" x14ac:dyDescent="0.25">
      <c r="A259">
        <v>248</v>
      </c>
      <c r="B259" s="18" t="s">
        <v>27584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27585</v>
      </c>
      <c r="H259" s="1">
        <f>+Temporalidad[[#This Row],[ID]]</f>
        <v>248</v>
      </c>
    </row>
    <row r="260" spans="1:8" x14ac:dyDescent="0.25">
      <c r="A260">
        <v>249</v>
      </c>
      <c r="B260" s="18" t="s">
        <v>27586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27587</v>
      </c>
      <c r="H260" s="1">
        <f>+Temporalidad[[#This Row],[ID]]</f>
        <v>249</v>
      </c>
    </row>
    <row r="261" spans="1:8" x14ac:dyDescent="0.25">
      <c r="A261">
        <v>250</v>
      </c>
      <c r="B261" s="18" t="s">
        <v>27588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27589</v>
      </c>
      <c r="H261" s="1">
        <f>+Temporalidad[[#This Row],[ID]]</f>
        <v>250</v>
      </c>
    </row>
    <row r="262" spans="1:8" x14ac:dyDescent="0.25">
      <c r="A262">
        <v>251</v>
      </c>
      <c r="B262" s="18" t="s">
        <v>27590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27591</v>
      </c>
      <c r="H262" s="1">
        <f>+Temporalidad[[#This Row],[ID]]</f>
        <v>251</v>
      </c>
    </row>
    <row r="263" spans="1:8" x14ac:dyDescent="0.25">
      <c r="A263">
        <v>252</v>
      </c>
      <c r="B263" s="18" t="s">
        <v>27592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27593</v>
      </c>
      <c r="H263" s="1">
        <f>+Temporalidad[[#This Row],[ID]]</f>
        <v>252</v>
      </c>
    </row>
    <row r="264" spans="1:8" x14ac:dyDescent="0.25">
      <c r="A264">
        <v>253</v>
      </c>
      <c r="B264" s="18" t="s">
        <v>27594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27595</v>
      </c>
      <c r="H264" s="1">
        <f>+Temporalidad[[#This Row],[ID]]</f>
        <v>253</v>
      </c>
    </row>
    <row r="265" spans="1:8" x14ac:dyDescent="0.25">
      <c r="A265">
        <v>254</v>
      </c>
      <c r="B265" s="18" t="s">
        <v>27596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27597</v>
      </c>
      <c r="H265" s="1">
        <f>+Temporalidad[[#This Row],[ID]]</f>
        <v>254</v>
      </c>
    </row>
    <row r="266" spans="1:8" x14ac:dyDescent="0.25">
      <c r="A266">
        <v>255</v>
      </c>
      <c r="B266" s="18" t="s">
        <v>27598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27599</v>
      </c>
      <c r="H266" s="1">
        <f>+Temporalidad[[#This Row],[ID]]</f>
        <v>255</v>
      </c>
    </row>
    <row r="267" spans="1:8" x14ac:dyDescent="0.25">
      <c r="A267">
        <v>256</v>
      </c>
      <c r="B267" s="18" t="s">
        <v>27600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27601</v>
      </c>
      <c r="H267" s="1">
        <f>+Temporalidad[[#This Row],[ID]]</f>
        <v>256</v>
      </c>
    </row>
    <row r="268" spans="1:8" x14ac:dyDescent="0.25">
      <c r="A268">
        <v>257</v>
      </c>
      <c r="B268" s="18" t="s">
        <v>27602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27603</v>
      </c>
      <c r="H268" s="1">
        <f>+Temporalidad[[#This Row],[ID]]</f>
        <v>257</v>
      </c>
    </row>
    <row r="269" spans="1:8" x14ac:dyDescent="0.25">
      <c r="A269">
        <v>258</v>
      </c>
      <c r="B269" s="18" t="s">
        <v>27604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27605</v>
      </c>
      <c r="H269" s="1">
        <f>+Temporalidad[[#This Row],[ID]]</f>
        <v>258</v>
      </c>
    </row>
    <row r="270" spans="1:8" x14ac:dyDescent="0.25">
      <c r="A270">
        <v>259</v>
      </c>
      <c r="B270" s="18" t="s">
        <v>27606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27607</v>
      </c>
      <c r="H270" s="1">
        <f>+Temporalidad[[#This Row],[ID]]</f>
        <v>259</v>
      </c>
    </row>
    <row r="271" spans="1:8" x14ac:dyDescent="0.25">
      <c r="A271">
        <v>260</v>
      </c>
      <c r="B271" s="18" t="s">
        <v>27608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27609</v>
      </c>
      <c r="H271" s="1">
        <f>+Temporalidad[[#This Row],[ID]]</f>
        <v>260</v>
      </c>
    </row>
    <row r="272" spans="1:8" x14ac:dyDescent="0.25">
      <c r="A272">
        <v>261</v>
      </c>
      <c r="B272" s="18" t="s">
        <v>27610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27611</v>
      </c>
      <c r="H272" s="1">
        <f>+Temporalidad[[#This Row],[ID]]</f>
        <v>261</v>
      </c>
    </row>
    <row r="273" spans="1:8" x14ac:dyDescent="0.25">
      <c r="A273">
        <v>262</v>
      </c>
      <c r="B273" s="18" t="s">
        <v>27612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27613</v>
      </c>
      <c r="H273" s="1">
        <f>+Temporalidad[[#This Row],[ID]]</f>
        <v>262</v>
      </c>
    </row>
    <row r="274" spans="1:8" x14ac:dyDescent="0.25">
      <c r="A274">
        <v>263</v>
      </c>
      <c r="B274" s="18" t="s">
        <v>27614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27615</v>
      </c>
      <c r="H274" s="1">
        <f>+Temporalidad[[#This Row],[ID]]</f>
        <v>263</v>
      </c>
    </row>
    <row r="275" spans="1:8" x14ac:dyDescent="0.25">
      <c r="A275">
        <v>264</v>
      </c>
      <c r="B275" s="18" t="s">
        <v>27616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27617</v>
      </c>
      <c r="H275" s="1">
        <f>+Temporalidad[[#This Row],[ID]]</f>
        <v>264</v>
      </c>
    </row>
    <row r="276" spans="1:8" x14ac:dyDescent="0.25">
      <c r="A276">
        <v>265</v>
      </c>
      <c r="B276" s="18" t="s">
        <v>27618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27619</v>
      </c>
      <c r="H276" s="1">
        <f>+Temporalidad[[#This Row],[ID]]</f>
        <v>265</v>
      </c>
    </row>
    <row r="277" spans="1:8" x14ac:dyDescent="0.25">
      <c r="A277">
        <v>266</v>
      </c>
      <c r="B277" s="18" t="s">
        <v>27620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27621</v>
      </c>
      <c r="H277" s="1">
        <f>+Temporalidad[[#This Row],[ID]]</f>
        <v>266</v>
      </c>
    </row>
    <row r="278" spans="1:8" x14ac:dyDescent="0.25">
      <c r="A278">
        <v>267</v>
      </c>
      <c r="B278" s="18" t="s">
        <v>27622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27623</v>
      </c>
      <c r="H278" s="1">
        <f>+Temporalidad[[#This Row],[ID]]</f>
        <v>267</v>
      </c>
    </row>
    <row r="279" spans="1:8" x14ac:dyDescent="0.25">
      <c r="A279">
        <v>268</v>
      </c>
      <c r="B279" s="18" t="s">
        <v>27624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27625</v>
      </c>
      <c r="H279" s="1">
        <f>+Temporalidad[[#This Row],[ID]]</f>
        <v>268</v>
      </c>
    </row>
    <row r="280" spans="1:8" x14ac:dyDescent="0.25">
      <c r="A280">
        <v>269</v>
      </c>
      <c r="B280" s="18" t="s">
        <v>27626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27627</v>
      </c>
      <c r="H280" s="1">
        <f>+Temporalidad[[#This Row],[ID]]</f>
        <v>269</v>
      </c>
    </row>
    <row r="281" spans="1:8" x14ac:dyDescent="0.25">
      <c r="A281">
        <v>270</v>
      </c>
      <c r="B281" s="18" t="s">
        <v>27628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27629</v>
      </c>
      <c r="H281" s="1">
        <f>+Temporalidad[[#This Row],[ID]]</f>
        <v>270</v>
      </c>
    </row>
    <row r="282" spans="1:8" x14ac:dyDescent="0.25">
      <c r="A282">
        <v>271</v>
      </c>
      <c r="B282" s="18" t="s">
        <v>27630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27631</v>
      </c>
      <c r="H282" s="1">
        <f>+Temporalidad[[#This Row],[ID]]</f>
        <v>271</v>
      </c>
    </row>
    <row r="283" spans="1:8" x14ac:dyDescent="0.25">
      <c r="A283">
        <v>272</v>
      </c>
      <c r="B283" s="18" t="s">
        <v>27632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27633</v>
      </c>
      <c r="H283" s="1">
        <f>+Temporalidad[[#This Row],[ID]]</f>
        <v>272</v>
      </c>
    </row>
    <row r="284" spans="1:8" x14ac:dyDescent="0.25">
      <c r="A284">
        <v>273</v>
      </c>
      <c r="B284" s="18" t="s">
        <v>27634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27635</v>
      </c>
      <c r="H284" s="1">
        <f>+Temporalidad[[#This Row],[ID]]</f>
        <v>273</v>
      </c>
    </row>
    <row r="285" spans="1:8" x14ac:dyDescent="0.25">
      <c r="A285">
        <v>274</v>
      </c>
      <c r="B285" s="18" t="s">
        <v>27636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27637</v>
      </c>
      <c r="H285" s="1">
        <f>+Temporalidad[[#This Row],[ID]]</f>
        <v>274</v>
      </c>
    </row>
    <row r="286" spans="1:8" x14ac:dyDescent="0.25">
      <c r="A286">
        <v>275</v>
      </c>
      <c r="B286" s="18" t="s">
        <v>27638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27639</v>
      </c>
      <c r="H286" s="1">
        <f>+Temporalidad[[#This Row],[ID]]</f>
        <v>275</v>
      </c>
    </row>
    <row r="287" spans="1:8" x14ac:dyDescent="0.25">
      <c r="A287">
        <v>276</v>
      </c>
      <c r="B287" s="18" t="s">
        <v>27640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27641</v>
      </c>
      <c r="H287" s="1">
        <f>+Temporalidad[[#This Row],[ID]]</f>
        <v>276</v>
      </c>
    </row>
    <row r="288" spans="1:8" x14ac:dyDescent="0.25">
      <c r="A288">
        <v>277</v>
      </c>
      <c r="B288" s="18" t="s">
        <v>27642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27643</v>
      </c>
      <c r="H288" s="1">
        <f>+Temporalidad[[#This Row],[ID]]</f>
        <v>277</v>
      </c>
    </row>
    <row r="289" spans="1:8" x14ac:dyDescent="0.25">
      <c r="A289">
        <v>278</v>
      </c>
      <c r="B289" s="18" t="s">
        <v>27644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27645</v>
      </c>
      <c r="H289" s="1">
        <f>+Temporalidad[[#This Row],[ID]]</f>
        <v>278</v>
      </c>
    </row>
    <row r="290" spans="1:8" x14ac:dyDescent="0.25">
      <c r="A290">
        <v>279</v>
      </c>
      <c r="B290" s="18" t="s">
        <v>27646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27647</v>
      </c>
      <c r="H290" s="1">
        <f>+Temporalidad[[#This Row],[ID]]</f>
        <v>279</v>
      </c>
    </row>
    <row r="291" spans="1:8" x14ac:dyDescent="0.25">
      <c r="A291">
        <v>280</v>
      </c>
      <c r="B291" s="18" t="s">
        <v>27648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27649</v>
      </c>
      <c r="H291" s="1">
        <f>+Temporalidad[[#This Row],[ID]]</f>
        <v>280</v>
      </c>
    </row>
    <row r="292" spans="1:8" x14ac:dyDescent="0.25">
      <c r="A292">
        <v>281</v>
      </c>
      <c r="B292" s="18" t="s">
        <v>27650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27651</v>
      </c>
      <c r="H292" s="1">
        <f>+Temporalidad[[#This Row],[ID]]</f>
        <v>281</v>
      </c>
    </row>
    <row r="293" spans="1:8" x14ac:dyDescent="0.25">
      <c r="A293">
        <v>282</v>
      </c>
      <c r="B293" s="18" t="s">
        <v>27652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27653</v>
      </c>
      <c r="H293" s="1">
        <f>+Temporalidad[[#This Row],[ID]]</f>
        <v>282</v>
      </c>
    </row>
    <row r="294" spans="1:8" x14ac:dyDescent="0.25">
      <c r="A294">
        <v>283</v>
      </c>
      <c r="B294" s="18" t="s">
        <v>27654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27655</v>
      </c>
      <c r="H294" s="1">
        <f>+Temporalidad[[#This Row],[ID]]</f>
        <v>283</v>
      </c>
    </row>
    <row r="295" spans="1:8" x14ac:dyDescent="0.25">
      <c r="A295">
        <v>284</v>
      </c>
      <c r="B295" s="18" t="s">
        <v>27656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27657</v>
      </c>
      <c r="H295" s="1">
        <f>+Temporalidad[[#This Row],[ID]]</f>
        <v>284</v>
      </c>
    </row>
    <row r="296" spans="1:8" x14ac:dyDescent="0.25">
      <c r="A296">
        <v>285</v>
      </c>
      <c r="B296" s="18" t="s">
        <v>27658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27659</v>
      </c>
      <c r="H296" s="1">
        <f>+Temporalidad[[#This Row],[ID]]</f>
        <v>285</v>
      </c>
    </row>
    <row r="297" spans="1:8" x14ac:dyDescent="0.25">
      <c r="A297">
        <v>286</v>
      </c>
      <c r="B297" s="18" t="s">
        <v>27660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27661</v>
      </c>
      <c r="H297" s="1">
        <f>+Temporalidad[[#This Row],[ID]]</f>
        <v>286</v>
      </c>
    </row>
    <row r="298" spans="1:8" x14ac:dyDescent="0.25">
      <c r="A298">
        <v>287</v>
      </c>
      <c r="B298" s="18" t="s">
        <v>27662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27663</v>
      </c>
      <c r="H298" s="1">
        <f>+Temporalidad[[#This Row],[ID]]</f>
        <v>287</v>
      </c>
    </row>
    <row r="299" spans="1:8" x14ac:dyDescent="0.25">
      <c r="A299">
        <v>288</v>
      </c>
      <c r="B299" s="18" t="s">
        <v>27664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27665</v>
      </c>
      <c r="H299" s="1">
        <f>+Temporalidad[[#This Row],[ID]]</f>
        <v>288</v>
      </c>
    </row>
    <row r="300" spans="1:8" x14ac:dyDescent="0.25">
      <c r="A300">
        <v>289</v>
      </c>
      <c r="B300" s="18" t="s">
        <v>27666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27667</v>
      </c>
      <c r="H300" s="1">
        <f>+Temporalidad[[#This Row],[ID]]</f>
        <v>289</v>
      </c>
    </row>
    <row r="301" spans="1:8" x14ac:dyDescent="0.25">
      <c r="A301">
        <v>290</v>
      </c>
      <c r="B301" s="18" t="s">
        <v>27668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27669</v>
      </c>
      <c r="H301" s="1">
        <f>+Temporalidad[[#This Row],[ID]]</f>
        <v>290</v>
      </c>
    </row>
    <row r="302" spans="1:8" x14ac:dyDescent="0.25">
      <c r="A302">
        <v>291</v>
      </c>
      <c r="B302" s="18" t="s">
        <v>27670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27671</v>
      </c>
      <c r="H302" s="1">
        <f>+Temporalidad[[#This Row],[ID]]</f>
        <v>291</v>
      </c>
    </row>
    <row r="303" spans="1:8" x14ac:dyDescent="0.25">
      <c r="A303">
        <v>292</v>
      </c>
      <c r="B303" s="18" t="s">
        <v>27672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27673</v>
      </c>
      <c r="H303" s="1">
        <f>+Temporalidad[[#This Row],[ID]]</f>
        <v>292</v>
      </c>
    </row>
    <row r="304" spans="1:8" x14ac:dyDescent="0.25">
      <c r="A304">
        <v>293</v>
      </c>
      <c r="B304" s="18" t="s">
        <v>27674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27675</v>
      </c>
      <c r="H304" s="1">
        <f>+Temporalidad[[#This Row],[ID]]</f>
        <v>293</v>
      </c>
    </row>
    <row r="305" spans="1:8" x14ac:dyDescent="0.25">
      <c r="A305">
        <v>294</v>
      </c>
      <c r="B305" s="18" t="s">
        <v>27676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27677</v>
      </c>
      <c r="H305" s="1">
        <f>+Temporalidad[[#This Row],[ID]]</f>
        <v>294</v>
      </c>
    </row>
    <row r="306" spans="1:8" x14ac:dyDescent="0.25">
      <c r="A306">
        <v>295</v>
      </c>
      <c r="B306" s="18" t="s">
        <v>27678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27679</v>
      </c>
      <c r="H306" s="1">
        <f>+Temporalidad[[#This Row],[ID]]</f>
        <v>295</v>
      </c>
    </row>
    <row r="307" spans="1:8" x14ac:dyDescent="0.25">
      <c r="A307">
        <v>296</v>
      </c>
      <c r="B307" s="18" t="s">
        <v>27680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27681</v>
      </c>
      <c r="H307" s="1">
        <f>+Temporalidad[[#This Row],[ID]]</f>
        <v>296</v>
      </c>
    </row>
    <row r="308" spans="1:8" x14ac:dyDescent="0.25">
      <c r="A308">
        <v>297</v>
      </c>
      <c r="B308" s="18" t="s">
        <v>27682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27683</v>
      </c>
      <c r="H308" s="1">
        <f>+Temporalidad[[#This Row],[ID]]</f>
        <v>297</v>
      </c>
    </row>
    <row r="309" spans="1:8" x14ac:dyDescent="0.25">
      <c r="A309">
        <v>298</v>
      </c>
      <c r="B309" s="18" t="s">
        <v>27684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27685</v>
      </c>
      <c r="H309" s="1">
        <f>+Temporalidad[[#This Row],[ID]]</f>
        <v>298</v>
      </c>
    </row>
    <row r="310" spans="1:8" x14ac:dyDescent="0.25">
      <c r="A310">
        <v>299</v>
      </c>
      <c r="B310" s="18" t="s">
        <v>27686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27687</v>
      </c>
      <c r="H310" s="1">
        <f>+Temporalidad[[#This Row],[ID]]</f>
        <v>299</v>
      </c>
    </row>
    <row r="311" spans="1:8" x14ac:dyDescent="0.25">
      <c r="A311">
        <v>300</v>
      </c>
      <c r="B311" s="18" t="s">
        <v>27688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27689</v>
      </c>
      <c r="H311" s="1">
        <f>+Temporalidad[[#This Row],[ID]]</f>
        <v>300</v>
      </c>
    </row>
    <row r="312" spans="1:8" x14ac:dyDescent="0.25">
      <c r="A312">
        <v>301</v>
      </c>
      <c r="B312" s="18" t="s">
        <v>27690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27691</v>
      </c>
      <c r="H312" s="1">
        <f>+Temporalidad[[#This Row],[ID]]</f>
        <v>301</v>
      </c>
    </row>
    <row r="313" spans="1:8" x14ac:dyDescent="0.25">
      <c r="A313">
        <v>302</v>
      </c>
      <c r="B313" s="18" t="s">
        <v>27692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27693</v>
      </c>
      <c r="H313" s="1">
        <f>+Temporalidad[[#This Row],[ID]]</f>
        <v>302</v>
      </c>
    </row>
    <row r="314" spans="1:8" x14ac:dyDescent="0.25">
      <c r="A314">
        <v>303</v>
      </c>
      <c r="B314" s="18" t="s">
        <v>27694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27695</v>
      </c>
      <c r="H314" s="1">
        <f>+Temporalidad[[#This Row],[ID]]</f>
        <v>303</v>
      </c>
    </row>
    <row r="315" spans="1:8" x14ac:dyDescent="0.25">
      <c r="A315">
        <v>304</v>
      </c>
      <c r="B315" s="18" t="s">
        <v>27696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27697</v>
      </c>
      <c r="H315" s="1">
        <f>+Temporalidad[[#This Row],[ID]]</f>
        <v>304</v>
      </c>
    </row>
    <row r="316" spans="1:8" x14ac:dyDescent="0.25">
      <c r="A316">
        <v>305</v>
      </c>
      <c r="B316" s="18" t="s">
        <v>27698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27699</v>
      </c>
      <c r="H316" s="1">
        <f>+Temporalidad[[#This Row],[ID]]</f>
        <v>305</v>
      </c>
    </row>
    <row r="317" spans="1:8" x14ac:dyDescent="0.25">
      <c r="A317">
        <v>306</v>
      </c>
      <c r="B317" s="18" t="s">
        <v>27700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27701</v>
      </c>
      <c r="H317" s="1">
        <f>+Temporalidad[[#This Row],[ID]]</f>
        <v>306</v>
      </c>
    </row>
    <row r="318" spans="1:8" x14ac:dyDescent="0.25">
      <c r="A318">
        <v>307</v>
      </c>
      <c r="B318" s="18" t="s">
        <v>27702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27703</v>
      </c>
      <c r="H318" s="1">
        <f>+Temporalidad[[#This Row],[ID]]</f>
        <v>307</v>
      </c>
    </row>
    <row r="319" spans="1:8" x14ac:dyDescent="0.25">
      <c r="A319">
        <v>308</v>
      </c>
      <c r="B319" s="18" t="s">
        <v>27704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27705</v>
      </c>
      <c r="H319" s="1">
        <f>+Temporalidad[[#This Row],[ID]]</f>
        <v>308</v>
      </c>
    </row>
    <row r="320" spans="1:8" x14ac:dyDescent="0.25">
      <c r="A320">
        <v>309</v>
      </c>
      <c r="B320" s="18" t="s">
        <v>27706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27707</v>
      </c>
      <c r="H320" s="1">
        <f>+Temporalidad[[#This Row],[ID]]</f>
        <v>309</v>
      </c>
    </row>
    <row r="321" spans="1:8" x14ac:dyDescent="0.25">
      <c r="A321">
        <v>310</v>
      </c>
      <c r="B321" s="18" t="s">
        <v>27708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27709</v>
      </c>
      <c r="H321" s="1">
        <f>+Temporalidad[[#This Row],[ID]]</f>
        <v>310</v>
      </c>
    </row>
    <row r="322" spans="1:8" x14ac:dyDescent="0.25">
      <c r="A322">
        <v>311</v>
      </c>
      <c r="B322" s="18" t="s">
        <v>27710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27711</v>
      </c>
      <c r="H322" s="1">
        <f>+Temporalidad[[#This Row],[ID]]</f>
        <v>311</v>
      </c>
    </row>
    <row r="323" spans="1:8" x14ac:dyDescent="0.25">
      <c r="A323">
        <v>312</v>
      </c>
      <c r="B323" s="18" t="s">
        <v>27712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27713</v>
      </c>
      <c r="H323" s="1">
        <f>+Temporalidad[[#This Row],[ID]]</f>
        <v>312</v>
      </c>
    </row>
    <row r="324" spans="1:8" x14ac:dyDescent="0.25">
      <c r="A324">
        <v>313</v>
      </c>
      <c r="B324" s="18" t="s">
        <v>27714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27715</v>
      </c>
      <c r="H324" s="1">
        <f>+Temporalidad[[#This Row],[ID]]</f>
        <v>313</v>
      </c>
    </row>
    <row r="325" spans="1:8" x14ac:dyDescent="0.25">
      <c r="A325">
        <v>314</v>
      </c>
      <c r="B325" s="18" t="s">
        <v>27716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27717</v>
      </c>
      <c r="H325" s="1">
        <f>+Temporalidad[[#This Row],[ID]]</f>
        <v>314</v>
      </c>
    </row>
    <row r="326" spans="1:8" x14ac:dyDescent="0.25">
      <c r="A326">
        <v>315</v>
      </c>
      <c r="B326" s="18" t="s">
        <v>27718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27719</v>
      </c>
      <c r="H326" s="1">
        <f>+Temporalidad[[#This Row],[ID]]</f>
        <v>315</v>
      </c>
    </row>
    <row r="327" spans="1:8" x14ac:dyDescent="0.25">
      <c r="A327">
        <v>316</v>
      </c>
      <c r="B327" s="18" t="s">
        <v>27720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27721</v>
      </c>
      <c r="H327" s="1">
        <f>+Temporalidad[[#This Row],[ID]]</f>
        <v>316</v>
      </c>
    </row>
    <row r="328" spans="1:8" x14ac:dyDescent="0.25">
      <c r="A328">
        <v>317</v>
      </c>
      <c r="B328" s="18" t="s">
        <v>27722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27723</v>
      </c>
      <c r="H328" s="1">
        <f>+Temporalidad[[#This Row],[ID]]</f>
        <v>317</v>
      </c>
    </row>
    <row r="329" spans="1:8" x14ac:dyDescent="0.25">
      <c r="A329">
        <v>318</v>
      </c>
      <c r="B329" s="18" t="s">
        <v>27724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27725</v>
      </c>
      <c r="H329" s="1">
        <f>+Temporalidad[[#This Row],[ID]]</f>
        <v>318</v>
      </c>
    </row>
    <row r="330" spans="1:8" x14ac:dyDescent="0.25">
      <c r="A330">
        <v>319</v>
      </c>
      <c r="B330" s="18" t="s">
        <v>27726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27727</v>
      </c>
      <c r="H330" s="1">
        <f>+Temporalidad[[#This Row],[ID]]</f>
        <v>319</v>
      </c>
    </row>
    <row r="331" spans="1:8" x14ac:dyDescent="0.25">
      <c r="A331">
        <v>320</v>
      </c>
      <c r="B331" s="18" t="s">
        <v>27728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27729</v>
      </c>
      <c r="H331" s="1">
        <f>+Temporalidad[[#This Row],[ID]]</f>
        <v>320</v>
      </c>
    </row>
    <row r="332" spans="1:8" x14ac:dyDescent="0.25">
      <c r="A332">
        <v>321</v>
      </c>
      <c r="B332" s="18" t="s">
        <v>27730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27731</v>
      </c>
      <c r="H332" s="1">
        <f>+Temporalidad[[#This Row],[ID]]</f>
        <v>321</v>
      </c>
    </row>
    <row r="333" spans="1:8" x14ac:dyDescent="0.25">
      <c r="A333">
        <v>322</v>
      </c>
      <c r="B333" s="18" t="s">
        <v>27732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27733</v>
      </c>
      <c r="H333" s="1">
        <f>+Temporalidad[[#This Row],[ID]]</f>
        <v>322</v>
      </c>
    </row>
    <row r="334" spans="1:8" x14ac:dyDescent="0.25">
      <c r="A334">
        <v>323</v>
      </c>
      <c r="B334" s="18" t="s">
        <v>27734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27735</v>
      </c>
      <c r="H334" s="1">
        <f>+Temporalidad[[#This Row],[ID]]</f>
        <v>323</v>
      </c>
    </row>
    <row r="335" spans="1:8" x14ac:dyDescent="0.25">
      <c r="A335">
        <v>324</v>
      </c>
      <c r="B335" s="18" t="s">
        <v>27736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27737</v>
      </c>
      <c r="H335" s="1">
        <f>+Temporalidad[[#This Row],[ID]]</f>
        <v>324</v>
      </c>
    </row>
    <row r="336" spans="1:8" x14ac:dyDescent="0.25">
      <c r="A336">
        <v>325</v>
      </c>
      <c r="B336" s="18" t="s">
        <v>27738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27739</v>
      </c>
      <c r="H336" s="1">
        <f>+Temporalidad[[#This Row],[ID]]</f>
        <v>325</v>
      </c>
    </row>
    <row r="337" spans="1:8" x14ac:dyDescent="0.25">
      <c r="A337">
        <v>326</v>
      </c>
      <c r="B337" s="18" t="s">
        <v>27740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27741</v>
      </c>
      <c r="H337" s="1">
        <f>+Temporalidad[[#This Row],[ID]]</f>
        <v>326</v>
      </c>
    </row>
    <row r="338" spans="1:8" x14ac:dyDescent="0.25">
      <c r="A338">
        <v>327</v>
      </c>
      <c r="B338" s="18" t="s">
        <v>27742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27743</v>
      </c>
      <c r="H338" s="1">
        <f>+Temporalidad[[#This Row],[ID]]</f>
        <v>327</v>
      </c>
    </row>
    <row r="339" spans="1:8" x14ac:dyDescent="0.25">
      <c r="A339">
        <v>328</v>
      </c>
      <c r="B339" s="18" t="s">
        <v>27744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27745</v>
      </c>
      <c r="H339" s="1">
        <f>+Temporalidad[[#This Row],[ID]]</f>
        <v>328</v>
      </c>
    </row>
    <row r="340" spans="1:8" x14ac:dyDescent="0.25">
      <c r="A340">
        <v>329</v>
      </c>
      <c r="B340" s="18" t="s">
        <v>27746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27747</v>
      </c>
      <c r="H340" s="1">
        <f>+Temporalidad[[#This Row],[ID]]</f>
        <v>329</v>
      </c>
    </row>
    <row r="341" spans="1:8" x14ac:dyDescent="0.25">
      <c r="A341">
        <v>330</v>
      </c>
      <c r="B341" s="18" t="s">
        <v>27748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27749</v>
      </c>
      <c r="H341" s="1">
        <f>+Temporalidad[[#This Row],[ID]]</f>
        <v>330</v>
      </c>
    </row>
    <row r="342" spans="1:8" x14ac:dyDescent="0.25">
      <c r="A342">
        <v>331</v>
      </c>
      <c r="B342" s="18" t="s">
        <v>27750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27751</v>
      </c>
      <c r="H342" s="1">
        <f>+Temporalidad[[#This Row],[ID]]</f>
        <v>331</v>
      </c>
    </row>
    <row r="343" spans="1:8" x14ac:dyDescent="0.25">
      <c r="A343">
        <v>332</v>
      </c>
      <c r="B343" s="18" t="s">
        <v>27752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27753</v>
      </c>
      <c r="H343" s="1">
        <f>+Temporalidad[[#This Row],[ID]]</f>
        <v>332</v>
      </c>
    </row>
    <row r="344" spans="1:8" x14ac:dyDescent="0.25">
      <c r="A344">
        <v>333</v>
      </c>
      <c r="B344" s="18" t="s">
        <v>27754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27755</v>
      </c>
      <c r="H344" s="1">
        <f>+Temporalidad[[#This Row],[ID]]</f>
        <v>333</v>
      </c>
    </row>
    <row r="345" spans="1:8" x14ac:dyDescent="0.25">
      <c r="A345">
        <v>334</v>
      </c>
      <c r="B345" s="18" t="s">
        <v>27756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27757</v>
      </c>
      <c r="H345" s="1">
        <f>+Temporalidad[[#This Row],[ID]]</f>
        <v>334</v>
      </c>
    </row>
    <row r="346" spans="1:8" x14ac:dyDescent="0.25">
      <c r="A346">
        <v>335</v>
      </c>
      <c r="B346" s="18" t="s">
        <v>27758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27759</v>
      </c>
      <c r="H346" s="1">
        <f>+Temporalidad[[#This Row],[ID]]</f>
        <v>335</v>
      </c>
    </row>
    <row r="347" spans="1:8" x14ac:dyDescent="0.25">
      <c r="A347">
        <v>336</v>
      </c>
      <c r="B347" s="18" t="s">
        <v>27760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27761</v>
      </c>
      <c r="H347" s="1">
        <f>+Temporalidad[[#This Row],[ID]]</f>
        <v>336</v>
      </c>
    </row>
    <row r="348" spans="1:8" x14ac:dyDescent="0.25">
      <c r="A348">
        <v>337</v>
      </c>
      <c r="B348" s="18" t="s">
        <v>27762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27763</v>
      </c>
      <c r="H348" s="1">
        <f>+Temporalidad[[#This Row],[ID]]</f>
        <v>337</v>
      </c>
    </row>
    <row r="349" spans="1:8" x14ac:dyDescent="0.25">
      <c r="A349">
        <v>338</v>
      </c>
      <c r="B349" s="18" t="s">
        <v>27764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27765</v>
      </c>
      <c r="H349" s="1">
        <f>+Temporalidad[[#This Row],[ID]]</f>
        <v>338</v>
      </c>
    </row>
    <row r="350" spans="1:8" x14ac:dyDescent="0.25">
      <c r="A350">
        <v>339</v>
      </c>
      <c r="B350" s="18" t="s">
        <v>27766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27767</v>
      </c>
      <c r="H350" s="1">
        <f>+Temporalidad[[#This Row],[ID]]</f>
        <v>339</v>
      </c>
    </row>
    <row r="351" spans="1:8" x14ac:dyDescent="0.25">
      <c r="A351">
        <v>340</v>
      </c>
      <c r="B351" s="18" t="s">
        <v>27768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27769</v>
      </c>
      <c r="H351" s="1">
        <f>+Temporalidad[[#This Row],[ID]]</f>
        <v>340</v>
      </c>
    </row>
    <row r="352" spans="1:8" x14ac:dyDescent="0.25">
      <c r="A352">
        <v>341</v>
      </c>
      <c r="B352" s="18" t="s">
        <v>27770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27771</v>
      </c>
      <c r="H352" s="1">
        <f>+Temporalidad[[#This Row],[ID]]</f>
        <v>341</v>
      </c>
    </row>
    <row r="353" spans="1:8" x14ac:dyDescent="0.25">
      <c r="A353">
        <v>342</v>
      </c>
      <c r="B353" s="18" t="s">
        <v>27772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27773</v>
      </c>
      <c r="H353" s="1">
        <f>+Temporalidad[[#This Row],[ID]]</f>
        <v>342</v>
      </c>
    </row>
    <row r="354" spans="1:8" x14ac:dyDescent="0.25">
      <c r="A354">
        <v>343</v>
      </c>
      <c r="B354" s="18" t="s">
        <v>27774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27775</v>
      </c>
      <c r="H354" s="1">
        <f>+Temporalidad[[#This Row],[ID]]</f>
        <v>343</v>
      </c>
    </row>
    <row r="355" spans="1:8" x14ac:dyDescent="0.25">
      <c r="A355">
        <v>344</v>
      </c>
      <c r="B355" s="18" t="s">
        <v>27776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27777</v>
      </c>
      <c r="H355" s="1">
        <f>+Temporalidad[[#This Row],[ID]]</f>
        <v>344</v>
      </c>
    </row>
    <row r="356" spans="1:8" x14ac:dyDescent="0.25">
      <c r="A356">
        <v>345</v>
      </c>
      <c r="B356" s="18" t="s">
        <v>27778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27779</v>
      </c>
      <c r="H356" s="1">
        <f>+Temporalidad[[#This Row],[ID]]</f>
        <v>345</v>
      </c>
    </row>
    <row r="357" spans="1:8" x14ac:dyDescent="0.25">
      <c r="A357">
        <v>346</v>
      </c>
      <c r="B357" s="18" t="s">
        <v>27780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27781</v>
      </c>
      <c r="H357" s="1">
        <f>+Temporalidad[[#This Row],[ID]]</f>
        <v>346</v>
      </c>
    </row>
    <row r="358" spans="1:8" x14ac:dyDescent="0.25">
      <c r="A358">
        <v>347</v>
      </c>
      <c r="B358" s="18" t="s">
        <v>27782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27783</v>
      </c>
      <c r="H358" s="1">
        <f>+Temporalidad[[#This Row],[ID]]</f>
        <v>347</v>
      </c>
    </row>
    <row r="359" spans="1:8" x14ac:dyDescent="0.25">
      <c r="A359">
        <v>348</v>
      </c>
      <c r="B359" s="18" t="s">
        <v>27784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27785</v>
      </c>
      <c r="H359" s="1">
        <f>+Temporalidad[[#This Row],[ID]]</f>
        <v>348</v>
      </c>
    </row>
    <row r="360" spans="1:8" x14ac:dyDescent="0.25">
      <c r="A360">
        <v>349</v>
      </c>
      <c r="B360" s="18" t="s">
        <v>27786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27787</v>
      </c>
      <c r="H360" s="1">
        <f>+Temporalidad[[#This Row],[ID]]</f>
        <v>349</v>
      </c>
    </row>
    <row r="361" spans="1:8" x14ac:dyDescent="0.25">
      <c r="A361">
        <v>350</v>
      </c>
      <c r="B361" s="18" t="s">
        <v>27788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27789</v>
      </c>
      <c r="H361" s="1">
        <f>+Temporalidad[[#This Row],[ID]]</f>
        <v>350</v>
      </c>
    </row>
    <row r="362" spans="1:8" x14ac:dyDescent="0.25">
      <c r="A362">
        <v>351</v>
      </c>
      <c r="B362" s="18" t="s">
        <v>27790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27791</v>
      </c>
      <c r="H362" s="1">
        <f>+Temporalidad[[#This Row],[ID]]</f>
        <v>351</v>
      </c>
    </row>
    <row r="363" spans="1:8" x14ac:dyDescent="0.25">
      <c r="A363">
        <v>352</v>
      </c>
      <c r="B363" s="18" t="s">
        <v>27792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27793</v>
      </c>
      <c r="H363" s="1">
        <f>+Temporalidad[[#This Row],[ID]]</f>
        <v>352</v>
      </c>
    </row>
    <row r="364" spans="1:8" x14ac:dyDescent="0.25">
      <c r="A364">
        <v>353</v>
      </c>
      <c r="B364" s="18" t="s">
        <v>27794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27795</v>
      </c>
      <c r="H364" s="1">
        <f>+Temporalidad[[#This Row],[ID]]</f>
        <v>353</v>
      </c>
    </row>
    <row r="365" spans="1:8" x14ac:dyDescent="0.25">
      <c r="A365">
        <v>354</v>
      </c>
      <c r="B365" s="18" t="s">
        <v>27796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27797</v>
      </c>
      <c r="H365" s="1">
        <f>+Temporalidad[[#This Row],[ID]]</f>
        <v>354</v>
      </c>
    </row>
    <row r="366" spans="1:8" x14ac:dyDescent="0.25">
      <c r="A366">
        <v>355</v>
      </c>
      <c r="B366" s="18" t="s">
        <v>27798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27799</v>
      </c>
      <c r="H366" s="1">
        <f>+Temporalidad[[#This Row],[ID]]</f>
        <v>355</v>
      </c>
    </row>
    <row r="367" spans="1:8" x14ac:dyDescent="0.25">
      <c r="A367">
        <v>356</v>
      </c>
      <c r="B367" s="18" t="s">
        <v>27800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27801</v>
      </c>
      <c r="H367" s="1">
        <f>+Temporalidad[[#This Row],[ID]]</f>
        <v>356</v>
      </c>
    </row>
    <row r="368" spans="1:8" x14ac:dyDescent="0.25">
      <c r="A368">
        <v>357</v>
      </c>
      <c r="B368" s="18" t="s">
        <v>27802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27803</v>
      </c>
      <c r="H368" s="1">
        <f>+Temporalidad[[#This Row],[ID]]</f>
        <v>357</v>
      </c>
    </row>
    <row r="369" spans="1:8" x14ac:dyDescent="0.25">
      <c r="A369">
        <v>358</v>
      </c>
      <c r="B369" s="18" t="s">
        <v>27804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27805</v>
      </c>
      <c r="H369" s="1">
        <f>+Temporalidad[[#This Row],[ID]]</f>
        <v>358</v>
      </c>
    </row>
    <row r="370" spans="1:8" x14ac:dyDescent="0.25">
      <c r="A370">
        <v>359</v>
      </c>
      <c r="B370" s="18" t="s">
        <v>27806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27807</v>
      </c>
      <c r="H370" s="1">
        <f>+Temporalidad[[#This Row],[ID]]</f>
        <v>359</v>
      </c>
    </row>
    <row r="371" spans="1:8" x14ac:dyDescent="0.25">
      <c r="A371">
        <v>360</v>
      </c>
      <c r="B371" s="18" t="s">
        <v>27808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27809</v>
      </c>
      <c r="H371" s="1">
        <f>+Temporalidad[[#This Row],[ID]]</f>
        <v>360</v>
      </c>
    </row>
    <row r="372" spans="1:8" x14ac:dyDescent="0.25">
      <c r="A372">
        <v>361</v>
      </c>
      <c r="B372" s="18" t="s">
        <v>27810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27811</v>
      </c>
      <c r="H372" s="1">
        <f>+Temporalidad[[#This Row],[ID]]</f>
        <v>361</v>
      </c>
    </row>
    <row r="373" spans="1:8" x14ac:dyDescent="0.25">
      <c r="A373">
        <v>362</v>
      </c>
      <c r="B373" s="18" t="s">
        <v>27812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27813</v>
      </c>
      <c r="H373" s="1">
        <f>+Temporalidad[[#This Row],[ID]]</f>
        <v>362</v>
      </c>
    </row>
    <row r="374" spans="1:8" x14ac:dyDescent="0.25">
      <c r="A374">
        <v>363</v>
      </c>
      <c r="B374" s="18" t="s">
        <v>27814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27815</v>
      </c>
      <c r="H374" s="1">
        <f>+Temporalidad[[#This Row],[ID]]</f>
        <v>363</v>
      </c>
    </row>
    <row r="375" spans="1:8" x14ac:dyDescent="0.25">
      <c r="A375">
        <v>364</v>
      </c>
      <c r="B375" s="18" t="s">
        <v>27816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27817</v>
      </c>
      <c r="H375" s="1">
        <f>+Temporalidad[[#This Row],[ID]]</f>
        <v>364</v>
      </c>
    </row>
    <row r="376" spans="1:8" x14ac:dyDescent="0.25">
      <c r="A376">
        <v>365</v>
      </c>
      <c r="B376" s="18" t="s">
        <v>27818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27819</v>
      </c>
      <c r="H376" s="1">
        <f>+Temporalidad[[#This Row],[ID]]</f>
        <v>365</v>
      </c>
    </row>
    <row r="377" spans="1:8" x14ac:dyDescent="0.25">
      <c r="A377">
        <v>366</v>
      </c>
      <c r="B377" s="18" t="s">
        <v>27820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27821</v>
      </c>
      <c r="H377" s="1">
        <f>+Temporalidad[[#This Row],[ID]]</f>
        <v>366</v>
      </c>
    </row>
    <row r="378" spans="1:8" x14ac:dyDescent="0.25">
      <c r="A378">
        <v>367</v>
      </c>
      <c r="B378" s="18" t="s">
        <v>27822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27823</v>
      </c>
      <c r="H378" s="1">
        <f>+Temporalidad[[#This Row],[ID]]</f>
        <v>367</v>
      </c>
    </row>
    <row r="379" spans="1:8" x14ac:dyDescent="0.25">
      <c r="A379">
        <v>368</v>
      </c>
      <c r="B379" s="18" t="s">
        <v>27824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27825</v>
      </c>
      <c r="H379" s="1">
        <f>+Temporalidad[[#This Row],[ID]]</f>
        <v>368</v>
      </c>
    </row>
    <row r="380" spans="1:8" x14ac:dyDescent="0.25">
      <c r="A380">
        <v>369</v>
      </c>
      <c r="B380" s="18" t="s">
        <v>27826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27827</v>
      </c>
      <c r="H380" s="1">
        <f>+Temporalidad[[#This Row],[ID]]</f>
        <v>369</v>
      </c>
    </row>
    <row r="381" spans="1:8" x14ac:dyDescent="0.25">
      <c r="A381">
        <v>370</v>
      </c>
      <c r="B381" s="18" t="s">
        <v>27828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27829</v>
      </c>
      <c r="H381" s="1">
        <f>+Temporalidad[[#This Row],[ID]]</f>
        <v>370</v>
      </c>
    </row>
    <row r="382" spans="1:8" x14ac:dyDescent="0.25">
      <c r="A382">
        <v>371</v>
      </c>
      <c r="B382" s="18" t="s">
        <v>27830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27831</v>
      </c>
      <c r="H382" s="1">
        <f>+Temporalidad[[#This Row],[ID]]</f>
        <v>371</v>
      </c>
    </row>
    <row r="383" spans="1:8" x14ac:dyDescent="0.25">
      <c r="A383">
        <v>372</v>
      </c>
      <c r="B383" s="18" t="s">
        <v>27832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27833</v>
      </c>
      <c r="H383" s="1">
        <f>+Temporalidad[[#This Row],[ID]]</f>
        <v>372</v>
      </c>
    </row>
    <row r="384" spans="1:8" x14ac:dyDescent="0.25">
      <c r="A384">
        <v>373</v>
      </c>
      <c r="B384" s="18" t="s">
        <v>27834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27835</v>
      </c>
      <c r="H384" s="1">
        <f>+Temporalidad[[#This Row],[ID]]</f>
        <v>373</v>
      </c>
    </row>
    <row r="385" spans="1:8" x14ac:dyDescent="0.25">
      <c r="A385">
        <v>374</v>
      </c>
      <c r="B385" s="18" t="s">
        <v>27836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27837</v>
      </c>
      <c r="H385" s="1">
        <f>+Temporalidad[[#This Row],[ID]]</f>
        <v>374</v>
      </c>
    </row>
    <row r="386" spans="1:8" x14ac:dyDescent="0.25">
      <c r="A386">
        <v>375</v>
      </c>
      <c r="B386" s="18" t="s">
        <v>27838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27839</v>
      </c>
      <c r="H386" s="1">
        <f>+Temporalidad[[#This Row],[ID]]</f>
        <v>375</v>
      </c>
    </row>
    <row r="387" spans="1:8" x14ac:dyDescent="0.25">
      <c r="A387">
        <v>376</v>
      </c>
      <c r="B387" s="18" t="s">
        <v>27840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27841</v>
      </c>
      <c r="H387" s="1">
        <f>+Temporalidad[[#This Row],[ID]]</f>
        <v>376</v>
      </c>
    </row>
    <row r="388" spans="1:8" x14ac:dyDescent="0.25">
      <c r="A388">
        <v>377</v>
      </c>
      <c r="B388" s="18" t="s">
        <v>27842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27843</v>
      </c>
      <c r="H388" s="1">
        <f>+Temporalidad[[#This Row],[ID]]</f>
        <v>377</v>
      </c>
    </row>
    <row r="389" spans="1:8" x14ac:dyDescent="0.25">
      <c r="A389">
        <v>378</v>
      </c>
      <c r="B389" s="18" t="s">
        <v>27844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27845</v>
      </c>
      <c r="H389" s="1">
        <f>+Temporalidad[[#This Row],[ID]]</f>
        <v>378</v>
      </c>
    </row>
    <row r="390" spans="1:8" x14ac:dyDescent="0.25">
      <c r="A390">
        <v>379</v>
      </c>
      <c r="B390" s="18" t="s">
        <v>27846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27847</v>
      </c>
      <c r="H390" s="1">
        <f>+Temporalidad[[#This Row],[ID]]</f>
        <v>379</v>
      </c>
    </row>
    <row r="391" spans="1:8" x14ac:dyDescent="0.25">
      <c r="A391">
        <v>380</v>
      </c>
      <c r="B391" s="18" t="s">
        <v>27848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27849</v>
      </c>
      <c r="H391" s="1">
        <f>+Temporalidad[[#This Row],[ID]]</f>
        <v>380</v>
      </c>
    </row>
    <row r="392" spans="1:8" x14ac:dyDescent="0.25">
      <c r="A392">
        <v>381</v>
      </c>
      <c r="B392" s="18" t="s">
        <v>27850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27851</v>
      </c>
      <c r="H392" s="1">
        <f>+Temporalidad[[#This Row],[ID]]</f>
        <v>381</v>
      </c>
    </row>
    <row r="393" spans="1:8" x14ac:dyDescent="0.25">
      <c r="A393">
        <v>382</v>
      </c>
      <c r="B393" s="18" t="s">
        <v>27852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27853</v>
      </c>
      <c r="H393" s="1">
        <f>+Temporalidad[[#This Row],[ID]]</f>
        <v>382</v>
      </c>
    </row>
    <row r="394" spans="1:8" x14ac:dyDescent="0.25">
      <c r="A394">
        <v>383</v>
      </c>
      <c r="B394" s="18" t="s">
        <v>27854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27855</v>
      </c>
      <c r="H394" s="1">
        <f>+Temporalidad[[#This Row],[ID]]</f>
        <v>383</v>
      </c>
    </row>
    <row r="395" spans="1:8" x14ac:dyDescent="0.25">
      <c r="A395">
        <v>384</v>
      </c>
      <c r="B395" s="18" t="s">
        <v>27856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27857</v>
      </c>
      <c r="H395" s="1">
        <f>+Temporalidad[[#This Row],[ID]]</f>
        <v>384</v>
      </c>
    </row>
    <row r="396" spans="1:8" x14ac:dyDescent="0.25">
      <c r="A396">
        <v>385</v>
      </c>
      <c r="B396" s="18" t="s">
        <v>27858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27859</v>
      </c>
      <c r="H396" s="1">
        <f>+Temporalidad[[#This Row],[ID]]</f>
        <v>385</v>
      </c>
    </row>
    <row r="397" spans="1:8" x14ac:dyDescent="0.25">
      <c r="A397">
        <v>386</v>
      </c>
      <c r="B397" s="18" t="s">
        <v>27860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27861</v>
      </c>
      <c r="H397" s="1">
        <f>+Temporalidad[[#This Row],[ID]]</f>
        <v>386</v>
      </c>
    </row>
    <row r="398" spans="1:8" x14ac:dyDescent="0.25">
      <c r="A398">
        <v>387</v>
      </c>
      <c r="B398" s="18" t="s">
        <v>27862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27863</v>
      </c>
      <c r="H398" s="1">
        <f>+Temporalidad[[#This Row],[ID]]</f>
        <v>387</v>
      </c>
    </row>
    <row r="399" spans="1:8" x14ac:dyDescent="0.25">
      <c r="A399">
        <v>388</v>
      </c>
      <c r="B399" s="18" t="s">
        <v>27864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27865</v>
      </c>
      <c r="H399" s="1">
        <f>+Temporalidad[[#This Row],[ID]]</f>
        <v>388</v>
      </c>
    </row>
    <row r="400" spans="1:8" x14ac:dyDescent="0.25">
      <c r="A400">
        <v>389</v>
      </c>
      <c r="B400" s="18" t="s">
        <v>27866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27867</v>
      </c>
      <c r="H400" s="1">
        <f>+Temporalidad[[#This Row],[ID]]</f>
        <v>389</v>
      </c>
    </row>
    <row r="401" spans="1:8" x14ac:dyDescent="0.25">
      <c r="A401">
        <v>390</v>
      </c>
      <c r="B401" s="18" t="s">
        <v>27868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27869</v>
      </c>
      <c r="H401" s="1">
        <f>+Temporalidad[[#This Row],[ID]]</f>
        <v>390</v>
      </c>
    </row>
    <row r="402" spans="1:8" x14ac:dyDescent="0.25">
      <c r="A402">
        <v>391</v>
      </c>
      <c r="B402" s="18" t="s">
        <v>27870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27871</v>
      </c>
      <c r="H402" s="1">
        <f>+Temporalidad[[#This Row],[ID]]</f>
        <v>391</v>
      </c>
    </row>
    <row r="403" spans="1:8" x14ac:dyDescent="0.25">
      <c r="A403">
        <v>392</v>
      </c>
      <c r="B403" s="18" t="s">
        <v>27872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27873</v>
      </c>
      <c r="H403" s="1">
        <f>+Temporalidad[[#This Row],[ID]]</f>
        <v>392</v>
      </c>
    </row>
    <row r="404" spans="1:8" x14ac:dyDescent="0.25">
      <c r="A404">
        <v>393</v>
      </c>
      <c r="B404" s="18" t="s">
        <v>27874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27875</v>
      </c>
      <c r="H404" s="1">
        <f>+Temporalidad[[#This Row],[ID]]</f>
        <v>393</v>
      </c>
    </row>
    <row r="405" spans="1:8" x14ac:dyDescent="0.25">
      <c r="A405">
        <v>394</v>
      </c>
      <c r="B405" s="18" t="s">
        <v>27876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27877</v>
      </c>
      <c r="H405" s="1">
        <f>+Temporalidad[[#This Row],[ID]]</f>
        <v>394</v>
      </c>
    </row>
    <row r="406" spans="1:8" x14ac:dyDescent="0.25">
      <c r="A406">
        <v>395</v>
      </c>
      <c r="B406" s="18" t="s">
        <v>27878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27879</v>
      </c>
      <c r="H406" s="1">
        <f>+Temporalidad[[#This Row],[ID]]</f>
        <v>395</v>
      </c>
    </row>
    <row r="407" spans="1:8" x14ac:dyDescent="0.25">
      <c r="A407">
        <v>396</v>
      </c>
      <c r="B407" s="18" t="s">
        <v>27880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27881</v>
      </c>
      <c r="H407" s="1">
        <f>+Temporalidad[[#This Row],[ID]]</f>
        <v>396</v>
      </c>
    </row>
    <row r="408" spans="1:8" x14ac:dyDescent="0.25">
      <c r="A408">
        <v>397</v>
      </c>
      <c r="B408" s="18" t="s">
        <v>27882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27883</v>
      </c>
      <c r="H408" s="1">
        <f>+Temporalidad[[#This Row],[ID]]</f>
        <v>397</v>
      </c>
    </row>
    <row r="409" spans="1:8" x14ac:dyDescent="0.25">
      <c r="A409">
        <v>398</v>
      </c>
      <c r="B409" s="18" t="s">
        <v>27884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27885</v>
      </c>
      <c r="H409" s="1">
        <f>+Temporalidad[[#This Row],[ID]]</f>
        <v>398</v>
      </c>
    </row>
    <row r="410" spans="1:8" x14ac:dyDescent="0.25">
      <c r="A410">
        <v>399</v>
      </c>
      <c r="B410" s="18" t="s">
        <v>27886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27887</v>
      </c>
      <c r="H410" s="1">
        <f>+Temporalidad[[#This Row],[ID]]</f>
        <v>399</v>
      </c>
    </row>
    <row r="411" spans="1:8" x14ac:dyDescent="0.25">
      <c r="A411">
        <v>400</v>
      </c>
      <c r="B411" s="18" t="s">
        <v>27888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27889</v>
      </c>
      <c r="H411" s="1">
        <f>+Temporalidad[[#This Row],[ID]]</f>
        <v>400</v>
      </c>
    </row>
    <row r="412" spans="1:8" x14ac:dyDescent="0.25">
      <c r="A412">
        <v>401</v>
      </c>
      <c r="B412" s="18" t="s">
        <v>27890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27891</v>
      </c>
      <c r="H412" s="1">
        <f>+Temporalidad[[#This Row],[ID]]</f>
        <v>401</v>
      </c>
    </row>
    <row r="413" spans="1:8" x14ac:dyDescent="0.25">
      <c r="A413">
        <v>402</v>
      </c>
      <c r="B413" s="18" t="s">
        <v>27892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27893</v>
      </c>
      <c r="H413" s="1">
        <f>+Temporalidad[[#This Row],[ID]]</f>
        <v>402</v>
      </c>
    </row>
    <row r="414" spans="1:8" x14ac:dyDescent="0.25">
      <c r="A414">
        <v>403</v>
      </c>
      <c r="B414" s="18" t="s">
        <v>27894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27895</v>
      </c>
      <c r="H414" s="1">
        <f>+Temporalidad[[#This Row],[ID]]</f>
        <v>403</v>
      </c>
    </row>
    <row r="415" spans="1:8" x14ac:dyDescent="0.25">
      <c r="A415">
        <v>404</v>
      </c>
      <c r="B415" s="18" t="s">
        <v>27896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27897</v>
      </c>
      <c r="H415" s="1">
        <f>+Temporalidad[[#This Row],[ID]]</f>
        <v>404</v>
      </c>
    </row>
    <row r="416" spans="1:8" x14ac:dyDescent="0.25">
      <c r="A416">
        <v>405</v>
      </c>
      <c r="B416" s="18" t="s">
        <v>27898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27899</v>
      </c>
      <c r="H416" s="1">
        <f>+Temporalidad[[#This Row],[ID]]</f>
        <v>405</v>
      </c>
    </row>
    <row r="417" spans="1:8" x14ac:dyDescent="0.25">
      <c r="A417">
        <v>406</v>
      </c>
      <c r="B417" s="18" t="s">
        <v>27900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27901</v>
      </c>
      <c r="H417" s="1">
        <f>+Temporalidad[[#This Row],[ID]]</f>
        <v>406</v>
      </c>
    </row>
    <row r="418" spans="1:8" x14ac:dyDescent="0.25">
      <c r="A418">
        <v>407</v>
      </c>
      <c r="B418" s="18" t="s">
        <v>27902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27903</v>
      </c>
      <c r="H418" s="1">
        <f>+Temporalidad[[#This Row],[ID]]</f>
        <v>407</v>
      </c>
    </row>
    <row r="419" spans="1:8" x14ac:dyDescent="0.25">
      <c r="A419">
        <v>408</v>
      </c>
      <c r="B419" s="18" t="s">
        <v>27904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27905</v>
      </c>
      <c r="H419" s="1">
        <f>+Temporalidad[[#This Row],[ID]]</f>
        <v>408</v>
      </c>
    </row>
    <row r="420" spans="1:8" x14ac:dyDescent="0.25">
      <c r="A420">
        <v>409</v>
      </c>
      <c r="B420" s="18" t="s">
        <v>27906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27907</v>
      </c>
      <c r="H420" s="1">
        <f>+Temporalidad[[#This Row],[ID]]</f>
        <v>409</v>
      </c>
    </row>
    <row r="421" spans="1:8" x14ac:dyDescent="0.25">
      <c r="A421">
        <v>410</v>
      </c>
      <c r="B421" s="18" t="s">
        <v>27908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27909</v>
      </c>
      <c r="H421" s="1">
        <f>+Temporalidad[[#This Row],[ID]]</f>
        <v>410</v>
      </c>
    </row>
    <row r="422" spans="1:8" x14ac:dyDescent="0.25">
      <c r="A422">
        <v>411</v>
      </c>
      <c r="B422" s="18" t="s">
        <v>27910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27911</v>
      </c>
      <c r="H422" s="1">
        <f>+Temporalidad[[#This Row],[ID]]</f>
        <v>411</v>
      </c>
    </row>
    <row r="423" spans="1:8" x14ac:dyDescent="0.25">
      <c r="A423">
        <v>412</v>
      </c>
      <c r="B423" s="18" t="s">
        <v>27912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27913</v>
      </c>
      <c r="H423" s="1">
        <f>+Temporalidad[[#This Row],[ID]]</f>
        <v>412</v>
      </c>
    </row>
    <row r="424" spans="1:8" x14ac:dyDescent="0.25">
      <c r="A424">
        <v>413</v>
      </c>
      <c r="B424" s="18" t="s">
        <v>27914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27915</v>
      </c>
      <c r="H424" s="1">
        <f>+Temporalidad[[#This Row],[ID]]</f>
        <v>413</v>
      </c>
    </row>
    <row r="425" spans="1:8" x14ac:dyDescent="0.25">
      <c r="A425">
        <v>414</v>
      </c>
      <c r="B425" s="18" t="s">
        <v>27916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27917</v>
      </c>
      <c r="H425" s="1">
        <f>+Temporalidad[[#This Row],[ID]]</f>
        <v>414</v>
      </c>
    </row>
    <row r="426" spans="1:8" x14ac:dyDescent="0.25">
      <c r="A426">
        <v>415</v>
      </c>
      <c r="B426" s="18" t="s">
        <v>27918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27919</v>
      </c>
      <c r="H426" s="1">
        <f>+Temporalidad[[#This Row],[ID]]</f>
        <v>415</v>
      </c>
    </row>
    <row r="427" spans="1:8" x14ac:dyDescent="0.25">
      <c r="A427">
        <v>416</v>
      </c>
      <c r="B427" s="18" t="s">
        <v>27920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27921</v>
      </c>
      <c r="H427" s="1">
        <f>+Temporalidad[[#This Row],[ID]]</f>
        <v>416</v>
      </c>
    </row>
    <row r="428" spans="1:8" x14ac:dyDescent="0.25">
      <c r="A428">
        <v>417</v>
      </c>
      <c r="B428" s="18" t="s">
        <v>27922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27923</v>
      </c>
      <c r="H428" s="1">
        <f>+Temporalidad[[#This Row],[ID]]</f>
        <v>417</v>
      </c>
    </row>
    <row r="429" spans="1:8" x14ac:dyDescent="0.25">
      <c r="A429">
        <v>418</v>
      </c>
      <c r="B429" s="18" t="s">
        <v>27924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27925</v>
      </c>
      <c r="H429" s="1">
        <f>+Temporalidad[[#This Row],[ID]]</f>
        <v>418</v>
      </c>
    </row>
    <row r="430" spans="1:8" x14ac:dyDescent="0.25">
      <c r="A430">
        <v>419</v>
      </c>
      <c r="B430" s="18" t="s">
        <v>27926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27927</v>
      </c>
      <c r="H430" s="1">
        <f>+Temporalidad[[#This Row],[ID]]</f>
        <v>419</v>
      </c>
    </row>
    <row r="431" spans="1:8" x14ac:dyDescent="0.25">
      <c r="A431">
        <v>420</v>
      </c>
      <c r="B431" s="18" t="s">
        <v>27928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27929</v>
      </c>
      <c r="H431" s="1">
        <f>+Temporalidad[[#This Row],[ID]]</f>
        <v>420</v>
      </c>
    </row>
    <row r="432" spans="1:8" x14ac:dyDescent="0.25">
      <c r="A432">
        <v>421</v>
      </c>
      <c r="B432" s="18" t="s">
        <v>27930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27931</v>
      </c>
      <c r="H432" s="1">
        <f>+Temporalidad[[#This Row],[ID]]</f>
        <v>421</v>
      </c>
    </row>
    <row r="433" spans="1:8" x14ac:dyDescent="0.25">
      <c r="A433">
        <v>422</v>
      </c>
      <c r="B433" s="18" t="s">
        <v>27932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27933</v>
      </c>
      <c r="H433" s="1">
        <f>+Temporalidad[[#This Row],[ID]]</f>
        <v>422</v>
      </c>
    </row>
    <row r="434" spans="1:8" x14ac:dyDescent="0.25">
      <c r="A434">
        <v>423</v>
      </c>
      <c r="B434" s="18" t="s">
        <v>27934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27935</v>
      </c>
      <c r="H434" s="1">
        <f>+Temporalidad[[#This Row],[ID]]</f>
        <v>423</v>
      </c>
    </row>
    <row r="435" spans="1:8" x14ac:dyDescent="0.25">
      <c r="A435">
        <v>424</v>
      </c>
      <c r="B435" s="18" t="s">
        <v>27936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27937</v>
      </c>
      <c r="H435" s="1">
        <f>+Temporalidad[[#This Row],[ID]]</f>
        <v>424</v>
      </c>
    </row>
    <row r="436" spans="1:8" x14ac:dyDescent="0.25">
      <c r="A436">
        <v>425</v>
      </c>
      <c r="B436" s="18" t="s">
        <v>27938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27939</v>
      </c>
      <c r="H436" s="1">
        <f>+Temporalidad[[#This Row],[ID]]</f>
        <v>425</v>
      </c>
    </row>
    <row r="437" spans="1:8" x14ac:dyDescent="0.25">
      <c r="A437">
        <v>426</v>
      </c>
      <c r="B437" s="18" t="s">
        <v>27940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27941</v>
      </c>
      <c r="H437" s="1">
        <f>+Temporalidad[[#This Row],[ID]]</f>
        <v>426</v>
      </c>
    </row>
    <row r="438" spans="1:8" x14ac:dyDescent="0.25">
      <c r="A438">
        <v>427</v>
      </c>
      <c r="B438" s="18" t="s">
        <v>27942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27943</v>
      </c>
      <c r="H438" s="1">
        <f>+Temporalidad[[#This Row],[ID]]</f>
        <v>427</v>
      </c>
    </row>
    <row r="439" spans="1:8" x14ac:dyDescent="0.25">
      <c r="A439">
        <v>428</v>
      </c>
      <c r="B439" s="18" t="s">
        <v>27944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27945</v>
      </c>
      <c r="H439" s="1">
        <f>+Temporalidad[[#This Row],[ID]]</f>
        <v>428</v>
      </c>
    </row>
    <row r="440" spans="1:8" x14ac:dyDescent="0.25">
      <c r="A440">
        <v>429</v>
      </c>
      <c r="B440" s="18" t="s">
        <v>27946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27947</v>
      </c>
      <c r="H440" s="1">
        <f>+Temporalidad[[#This Row],[ID]]</f>
        <v>429</v>
      </c>
    </row>
    <row r="441" spans="1:8" x14ac:dyDescent="0.25">
      <c r="A441">
        <v>430</v>
      </c>
      <c r="B441" s="18" t="s">
        <v>27948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27949</v>
      </c>
      <c r="H441" s="1">
        <f>+Temporalidad[[#This Row],[ID]]</f>
        <v>430</v>
      </c>
    </row>
    <row r="442" spans="1:8" x14ac:dyDescent="0.25">
      <c r="A442">
        <v>431</v>
      </c>
      <c r="B442" s="18" t="s">
        <v>27950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27951</v>
      </c>
      <c r="H442" s="1">
        <f>+Temporalidad[[#This Row],[ID]]</f>
        <v>431</v>
      </c>
    </row>
    <row r="443" spans="1:8" x14ac:dyDescent="0.25">
      <c r="A443">
        <v>432</v>
      </c>
      <c r="B443" s="18" t="s">
        <v>27952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27953</v>
      </c>
      <c r="H443" s="1">
        <f>+Temporalidad[[#This Row],[ID]]</f>
        <v>432</v>
      </c>
    </row>
    <row r="444" spans="1:8" x14ac:dyDescent="0.25">
      <c r="A444">
        <v>433</v>
      </c>
      <c r="B444" s="18" t="s">
        <v>27954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27955</v>
      </c>
      <c r="H444" s="1">
        <f>+Temporalidad[[#This Row],[ID]]</f>
        <v>433</v>
      </c>
    </row>
    <row r="445" spans="1:8" x14ac:dyDescent="0.25">
      <c r="A445">
        <v>434</v>
      </c>
      <c r="B445" s="18" t="s">
        <v>27956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27957</v>
      </c>
      <c r="H445" s="1">
        <f>+Temporalidad[[#This Row],[ID]]</f>
        <v>434</v>
      </c>
    </row>
    <row r="446" spans="1:8" x14ac:dyDescent="0.25">
      <c r="A446">
        <v>435</v>
      </c>
      <c r="B446" s="18" t="s">
        <v>27958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27959</v>
      </c>
      <c r="H446" s="1">
        <f>+Temporalidad[[#This Row],[ID]]</f>
        <v>435</v>
      </c>
    </row>
    <row r="447" spans="1:8" x14ac:dyDescent="0.25">
      <c r="A447">
        <v>436</v>
      </c>
      <c r="B447" s="18" t="s">
        <v>27960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27961</v>
      </c>
      <c r="H447" s="1">
        <f>+Temporalidad[[#This Row],[ID]]</f>
        <v>436</v>
      </c>
    </row>
    <row r="448" spans="1:8" x14ac:dyDescent="0.25">
      <c r="A448">
        <v>437</v>
      </c>
      <c r="B448" s="18" t="s">
        <v>27962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27963</v>
      </c>
      <c r="H448" s="1">
        <f>+Temporalidad[[#This Row],[ID]]</f>
        <v>437</v>
      </c>
    </row>
    <row r="449" spans="1:8" x14ac:dyDescent="0.25">
      <c r="A449">
        <v>438</v>
      </c>
      <c r="B449" s="18" t="s">
        <v>27964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27965</v>
      </c>
      <c r="H449" s="1">
        <f>+Temporalidad[[#This Row],[ID]]</f>
        <v>438</v>
      </c>
    </row>
    <row r="450" spans="1:8" x14ac:dyDescent="0.25">
      <c r="A450">
        <v>439</v>
      </c>
      <c r="B450" s="18" t="s">
        <v>27966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27967</v>
      </c>
      <c r="H450" s="1">
        <f>+Temporalidad[[#This Row],[ID]]</f>
        <v>439</v>
      </c>
    </row>
    <row r="451" spans="1:8" x14ac:dyDescent="0.25">
      <c r="A451">
        <v>440</v>
      </c>
      <c r="B451" s="18" t="s">
        <v>27968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27969</v>
      </c>
      <c r="H451" s="1">
        <f>+Temporalidad[[#This Row],[ID]]</f>
        <v>440</v>
      </c>
    </row>
    <row r="452" spans="1:8" x14ac:dyDescent="0.25">
      <c r="A452">
        <v>441</v>
      </c>
      <c r="B452" s="18" t="s">
        <v>27970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27971</v>
      </c>
      <c r="H452" s="1">
        <f>+Temporalidad[[#This Row],[ID]]</f>
        <v>441</v>
      </c>
    </row>
    <row r="453" spans="1:8" x14ac:dyDescent="0.25">
      <c r="A453">
        <v>442</v>
      </c>
      <c r="B453" s="18" t="s">
        <v>27972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27973</v>
      </c>
      <c r="H453" s="1">
        <f>+Temporalidad[[#This Row],[ID]]</f>
        <v>442</v>
      </c>
    </row>
    <row r="454" spans="1:8" x14ac:dyDescent="0.25">
      <c r="A454">
        <v>443</v>
      </c>
      <c r="B454" s="18" t="s">
        <v>27974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27975</v>
      </c>
      <c r="H454" s="1">
        <f>+Temporalidad[[#This Row],[ID]]</f>
        <v>443</v>
      </c>
    </row>
    <row r="455" spans="1:8" x14ac:dyDescent="0.25">
      <c r="A455">
        <v>444</v>
      </c>
      <c r="B455" s="18" t="s">
        <v>27976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27977</v>
      </c>
      <c r="H455" s="1">
        <f>+Temporalidad[[#This Row],[ID]]</f>
        <v>444</v>
      </c>
    </row>
    <row r="456" spans="1:8" x14ac:dyDescent="0.25">
      <c r="A456">
        <v>445</v>
      </c>
      <c r="B456" s="18" t="s">
        <v>27978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27979</v>
      </c>
      <c r="H456" s="1">
        <f>+Temporalidad[[#This Row],[ID]]</f>
        <v>445</v>
      </c>
    </row>
    <row r="457" spans="1:8" x14ac:dyDescent="0.25">
      <c r="A457">
        <v>446</v>
      </c>
      <c r="B457" s="18" t="s">
        <v>27980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27981</v>
      </c>
      <c r="H457" s="1">
        <f>+Temporalidad[[#This Row],[ID]]</f>
        <v>446</v>
      </c>
    </row>
    <row r="458" spans="1:8" x14ac:dyDescent="0.25">
      <c r="A458">
        <v>447</v>
      </c>
      <c r="B458" s="18" t="s">
        <v>27982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27983</v>
      </c>
      <c r="H458" s="1">
        <f>+Temporalidad[[#This Row],[ID]]</f>
        <v>447</v>
      </c>
    </row>
    <row r="459" spans="1:8" x14ac:dyDescent="0.25">
      <c r="A459">
        <v>448</v>
      </c>
      <c r="B459" s="18" t="s">
        <v>27984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27985</v>
      </c>
      <c r="H459" s="1">
        <f>+Temporalidad[[#This Row],[ID]]</f>
        <v>448</v>
      </c>
    </row>
    <row r="460" spans="1:8" x14ac:dyDescent="0.25">
      <c r="A460">
        <v>449</v>
      </c>
      <c r="B460" s="18" t="s">
        <v>27986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27987</v>
      </c>
      <c r="H460" s="1">
        <f>+Temporalidad[[#This Row],[ID]]</f>
        <v>449</v>
      </c>
    </row>
    <row r="461" spans="1:8" x14ac:dyDescent="0.25">
      <c r="A461">
        <v>450</v>
      </c>
      <c r="B461" s="18" t="s">
        <v>27988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27989</v>
      </c>
      <c r="H461" s="1">
        <f>+Temporalidad[[#This Row],[ID]]</f>
        <v>450</v>
      </c>
    </row>
    <row r="462" spans="1:8" x14ac:dyDescent="0.25">
      <c r="A462">
        <v>451</v>
      </c>
      <c r="B462" s="18" t="s">
        <v>27990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27991</v>
      </c>
      <c r="H462" s="1">
        <f>+Temporalidad[[#This Row],[ID]]</f>
        <v>451</v>
      </c>
    </row>
    <row r="463" spans="1:8" x14ac:dyDescent="0.25">
      <c r="A463">
        <v>452</v>
      </c>
      <c r="B463" s="18" t="s">
        <v>27992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27993</v>
      </c>
      <c r="H463" s="1">
        <f>+Temporalidad[[#This Row],[ID]]</f>
        <v>452</v>
      </c>
    </row>
    <row r="464" spans="1:8" x14ac:dyDescent="0.25">
      <c r="A464">
        <v>453</v>
      </c>
      <c r="B464" s="18" t="s">
        <v>27994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27995</v>
      </c>
      <c r="H464" s="1">
        <f>+Temporalidad[[#This Row],[ID]]</f>
        <v>453</v>
      </c>
    </row>
    <row r="465" spans="1:8" x14ac:dyDescent="0.25">
      <c r="A465">
        <v>454</v>
      </c>
      <c r="B465" s="18" t="s">
        <v>27996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27997</v>
      </c>
      <c r="H465" s="1">
        <f>+Temporalidad[[#This Row],[ID]]</f>
        <v>454</v>
      </c>
    </row>
    <row r="466" spans="1:8" x14ac:dyDescent="0.25">
      <c r="A466">
        <v>455</v>
      </c>
      <c r="B466" s="18" t="s">
        <v>27998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27999</v>
      </c>
      <c r="H466" s="1">
        <f>+Temporalidad[[#This Row],[ID]]</f>
        <v>455</v>
      </c>
    </row>
    <row r="467" spans="1:8" x14ac:dyDescent="0.25">
      <c r="A467">
        <v>456</v>
      </c>
      <c r="B467" s="18" t="s">
        <v>28000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28001</v>
      </c>
      <c r="H467" s="1">
        <f>+Temporalidad[[#This Row],[ID]]</f>
        <v>456</v>
      </c>
    </row>
    <row r="468" spans="1:8" x14ac:dyDescent="0.25">
      <c r="A468">
        <v>457</v>
      </c>
      <c r="B468" s="18" t="s">
        <v>28002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28003</v>
      </c>
      <c r="H468" s="1">
        <f>+Temporalidad[[#This Row],[ID]]</f>
        <v>457</v>
      </c>
    </row>
    <row r="469" spans="1:8" x14ac:dyDescent="0.25">
      <c r="A469">
        <v>458</v>
      </c>
      <c r="B469" s="18" t="s">
        <v>28004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28005</v>
      </c>
      <c r="H469" s="1">
        <f>+Temporalidad[[#This Row],[ID]]</f>
        <v>458</v>
      </c>
    </row>
    <row r="470" spans="1:8" x14ac:dyDescent="0.25">
      <c r="A470">
        <v>459</v>
      </c>
      <c r="B470" s="18" t="s">
        <v>28006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28007</v>
      </c>
      <c r="H470" s="1">
        <f>+Temporalidad[[#This Row],[ID]]</f>
        <v>459</v>
      </c>
    </row>
    <row r="471" spans="1:8" x14ac:dyDescent="0.25">
      <c r="A471">
        <v>460</v>
      </c>
      <c r="B471" s="18" t="s">
        <v>28008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28009</v>
      </c>
      <c r="H471" s="1">
        <f>+Temporalidad[[#This Row],[ID]]</f>
        <v>460</v>
      </c>
    </row>
    <row r="472" spans="1:8" x14ac:dyDescent="0.25">
      <c r="A472">
        <v>461</v>
      </c>
      <c r="B472" s="18" t="s">
        <v>28010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28011</v>
      </c>
      <c r="H472" s="1">
        <f>+Temporalidad[[#This Row],[ID]]</f>
        <v>461</v>
      </c>
    </row>
    <row r="473" spans="1:8" x14ac:dyDescent="0.25">
      <c r="A473">
        <v>462</v>
      </c>
      <c r="B473" s="18" t="s">
        <v>28012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28013</v>
      </c>
      <c r="H473" s="1">
        <f>+Temporalidad[[#This Row],[ID]]</f>
        <v>462</v>
      </c>
    </row>
    <row r="474" spans="1:8" x14ac:dyDescent="0.25">
      <c r="A474">
        <v>463</v>
      </c>
      <c r="B474" s="18" t="s">
        <v>28014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28015</v>
      </c>
      <c r="H474" s="1">
        <f>+Temporalidad[[#This Row],[ID]]</f>
        <v>463</v>
      </c>
    </row>
    <row r="475" spans="1:8" x14ac:dyDescent="0.25">
      <c r="A475">
        <v>464</v>
      </c>
      <c r="B475" s="18" t="s">
        <v>28016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28017</v>
      </c>
      <c r="H475" s="1">
        <f>+Temporalidad[[#This Row],[ID]]</f>
        <v>464</v>
      </c>
    </row>
    <row r="476" spans="1:8" x14ac:dyDescent="0.25">
      <c r="A476">
        <v>465</v>
      </c>
      <c r="B476" s="18" t="s">
        <v>28018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28019</v>
      </c>
      <c r="H476" s="1">
        <f>+Temporalidad[[#This Row],[ID]]</f>
        <v>465</v>
      </c>
    </row>
    <row r="477" spans="1:8" x14ac:dyDescent="0.25">
      <c r="A477">
        <v>466</v>
      </c>
      <c r="B477" s="18" t="s">
        <v>28020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28021</v>
      </c>
      <c r="H477" s="1">
        <f>+Temporalidad[[#This Row],[ID]]</f>
        <v>466</v>
      </c>
    </row>
    <row r="478" spans="1:8" x14ac:dyDescent="0.25">
      <c r="A478">
        <v>467</v>
      </c>
      <c r="B478" s="18" t="s">
        <v>28022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28023</v>
      </c>
      <c r="H478" s="1">
        <f>+Temporalidad[[#This Row],[ID]]</f>
        <v>467</v>
      </c>
    </row>
    <row r="479" spans="1:8" x14ac:dyDescent="0.25">
      <c r="A479">
        <v>468</v>
      </c>
      <c r="B479" s="18" t="s">
        <v>28024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28025</v>
      </c>
      <c r="H479" s="1">
        <f>+Temporalidad[[#This Row],[ID]]</f>
        <v>468</v>
      </c>
    </row>
    <row r="480" spans="1:8" x14ac:dyDescent="0.25">
      <c r="A480">
        <v>469</v>
      </c>
      <c r="B480" s="18" t="s">
        <v>28026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28027</v>
      </c>
      <c r="H480" s="1">
        <f>+Temporalidad[[#This Row],[ID]]</f>
        <v>469</v>
      </c>
    </row>
    <row r="481" spans="1:8" x14ac:dyDescent="0.25">
      <c r="A481">
        <v>470</v>
      </c>
      <c r="B481" s="18" t="s">
        <v>28028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28029</v>
      </c>
      <c r="H481" s="1">
        <f>+Temporalidad[[#This Row],[ID]]</f>
        <v>470</v>
      </c>
    </row>
    <row r="482" spans="1:8" x14ac:dyDescent="0.25">
      <c r="A482">
        <v>471</v>
      </c>
      <c r="B482" s="18" t="s">
        <v>28030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28031</v>
      </c>
      <c r="H482" s="1">
        <f>+Temporalidad[[#This Row],[ID]]</f>
        <v>471</v>
      </c>
    </row>
    <row r="483" spans="1:8" x14ac:dyDescent="0.25">
      <c r="A483">
        <v>472</v>
      </c>
      <c r="B483" s="18" t="s">
        <v>28032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28033</v>
      </c>
      <c r="H483" s="1">
        <f>+Temporalidad[[#This Row],[ID]]</f>
        <v>472</v>
      </c>
    </row>
    <row r="484" spans="1:8" x14ac:dyDescent="0.25">
      <c r="A484">
        <v>473</v>
      </c>
      <c r="B484" s="18" t="s">
        <v>28034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28035</v>
      </c>
      <c r="H484" s="1">
        <f>+Temporalidad[[#This Row],[ID]]</f>
        <v>473</v>
      </c>
    </row>
    <row r="485" spans="1:8" x14ac:dyDescent="0.25">
      <c r="A485">
        <v>474</v>
      </c>
      <c r="B485" s="18" t="s">
        <v>28036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28037</v>
      </c>
      <c r="H485" s="1">
        <f>+Temporalidad[[#This Row],[ID]]</f>
        <v>474</v>
      </c>
    </row>
    <row r="486" spans="1:8" x14ac:dyDescent="0.25">
      <c r="A486">
        <v>475</v>
      </c>
      <c r="B486" s="18" t="s">
        <v>28038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28039</v>
      </c>
      <c r="H486" s="1">
        <f>+Temporalidad[[#This Row],[ID]]</f>
        <v>475</v>
      </c>
    </row>
    <row r="487" spans="1:8" x14ac:dyDescent="0.25">
      <c r="A487">
        <v>476</v>
      </c>
      <c r="B487" s="18" t="s">
        <v>28040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28041</v>
      </c>
      <c r="H487" s="1">
        <f>+Temporalidad[[#This Row],[ID]]</f>
        <v>476</v>
      </c>
    </row>
    <row r="488" spans="1:8" x14ac:dyDescent="0.25">
      <c r="A488">
        <v>477</v>
      </c>
      <c r="B488" s="18" t="s">
        <v>28042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28043</v>
      </c>
      <c r="H488" s="1">
        <f>+Temporalidad[[#This Row],[ID]]</f>
        <v>477</v>
      </c>
    </row>
    <row r="489" spans="1:8" x14ac:dyDescent="0.25">
      <c r="A489">
        <v>478</v>
      </c>
      <c r="B489" s="18" t="s">
        <v>28044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28045</v>
      </c>
      <c r="H489" s="1">
        <f>+Temporalidad[[#This Row],[ID]]</f>
        <v>478</v>
      </c>
    </row>
    <row r="490" spans="1:8" x14ac:dyDescent="0.25">
      <c r="A490">
        <v>479</v>
      </c>
      <c r="B490" s="18" t="s">
        <v>28046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28047</v>
      </c>
      <c r="H490" s="1">
        <f>+Temporalidad[[#This Row],[ID]]</f>
        <v>479</v>
      </c>
    </row>
    <row r="491" spans="1:8" x14ac:dyDescent="0.25">
      <c r="A491">
        <v>480</v>
      </c>
      <c r="B491" s="18" t="s">
        <v>28048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28049</v>
      </c>
      <c r="H491" s="1">
        <f>+Temporalidad[[#This Row],[ID]]</f>
        <v>480</v>
      </c>
    </row>
    <row r="492" spans="1:8" x14ac:dyDescent="0.25">
      <c r="A492">
        <v>481</v>
      </c>
      <c r="B492" s="18" t="s">
        <v>28050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28051</v>
      </c>
      <c r="H492" s="1">
        <f>+Temporalidad[[#This Row],[ID]]</f>
        <v>481</v>
      </c>
    </row>
    <row r="493" spans="1:8" x14ac:dyDescent="0.25">
      <c r="A493">
        <v>482</v>
      </c>
      <c r="B493" s="18" t="s">
        <v>28052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28053</v>
      </c>
      <c r="H493" s="1">
        <f>+Temporalidad[[#This Row],[ID]]</f>
        <v>482</v>
      </c>
    </row>
    <row r="494" spans="1:8" x14ac:dyDescent="0.25">
      <c r="A494">
        <v>483</v>
      </c>
      <c r="B494" s="18" t="s">
        <v>28054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28055</v>
      </c>
      <c r="H494" s="1">
        <f>+Temporalidad[[#This Row],[ID]]</f>
        <v>483</v>
      </c>
    </row>
    <row r="495" spans="1:8" x14ac:dyDescent="0.25">
      <c r="A495">
        <v>484</v>
      </c>
      <c r="B495" s="18" t="s">
        <v>28056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28057</v>
      </c>
      <c r="H495" s="1">
        <f>+Temporalidad[[#This Row],[ID]]</f>
        <v>484</v>
      </c>
    </row>
    <row r="496" spans="1:8" x14ac:dyDescent="0.25">
      <c r="A496">
        <v>485</v>
      </c>
      <c r="B496" s="18" t="s">
        <v>28058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28059</v>
      </c>
      <c r="H496" s="1">
        <f>+Temporalidad[[#This Row],[ID]]</f>
        <v>485</v>
      </c>
    </row>
    <row r="497" spans="1:8" x14ac:dyDescent="0.25">
      <c r="A497">
        <v>486</v>
      </c>
      <c r="B497" s="18" t="s">
        <v>28060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28061</v>
      </c>
      <c r="H497" s="1">
        <f>+Temporalidad[[#This Row],[ID]]</f>
        <v>486</v>
      </c>
    </row>
    <row r="498" spans="1:8" x14ac:dyDescent="0.25">
      <c r="A498">
        <v>487</v>
      </c>
      <c r="B498" s="18" t="s">
        <v>28062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28063</v>
      </c>
      <c r="H498" s="1">
        <f>+Temporalidad[[#This Row],[ID]]</f>
        <v>487</v>
      </c>
    </row>
    <row r="499" spans="1:8" x14ac:dyDescent="0.25">
      <c r="A499">
        <v>488</v>
      </c>
      <c r="B499" s="18" t="s">
        <v>28064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28065</v>
      </c>
      <c r="H499" s="1">
        <f>+Temporalidad[[#This Row],[ID]]</f>
        <v>488</v>
      </c>
    </row>
    <row r="500" spans="1:8" x14ac:dyDescent="0.25">
      <c r="A500">
        <v>489</v>
      </c>
      <c r="B500" s="18" t="s">
        <v>28066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28067</v>
      </c>
      <c r="H500" s="1">
        <f>+Temporalidad[[#This Row],[ID]]</f>
        <v>489</v>
      </c>
    </row>
    <row r="501" spans="1:8" x14ac:dyDescent="0.25">
      <c r="A501">
        <v>490</v>
      </c>
      <c r="B501" s="18" t="s">
        <v>28068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28069</v>
      </c>
      <c r="H501" s="1">
        <f>+Temporalidad[[#This Row],[ID]]</f>
        <v>490</v>
      </c>
    </row>
    <row r="502" spans="1:8" x14ac:dyDescent="0.25">
      <c r="A502">
        <v>491</v>
      </c>
      <c r="B502" s="18" t="s">
        <v>28070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28071</v>
      </c>
      <c r="H502" s="1">
        <f>+Temporalidad[[#This Row],[ID]]</f>
        <v>491</v>
      </c>
    </row>
    <row r="503" spans="1:8" x14ac:dyDescent="0.25">
      <c r="A503">
        <v>492</v>
      </c>
      <c r="B503" s="18" t="s">
        <v>28072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28073</v>
      </c>
      <c r="H503" s="1">
        <f>+Temporalidad[[#This Row],[ID]]</f>
        <v>492</v>
      </c>
    </row>
    <row r="504" spans="1:8" x14ac:dyDescent="0.25">
      <c r="A504">
        <v>493</v>
      </c>
      <c r="B504" s="18" t="s">
        <v>28074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28075</v>
      </c>
      <c r="H504" s="1">
        <f>+Temporalidad[[#This Row],[ID]]</f>
        <v>493</v>
      </c>
    </row>
    <row r="505" spans="1:8" x14ac:dyDescent="0.25">
      <c r="A505">
        <v>494</v>
      </c>
      <c r="B505" s="18" t="s">
        <v>28076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28077</v>
      </c>
      <c r="H505" s="1">
        <f>+Temporalidad[[#This Row],[ID]]</f>
        <v>494</v>
      </c>
    </row>
    <row r="506" spans="1:8" x14ac:dyDescent="0.25">
      <c r="A506">
        <v>495</v>
      </c>
      <c r="B506" s="18" t="s">
        <v>28078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28079</v>
      </c>
      <c r="H506" s="1">
        <f>+Temporalidad[[#This Row],[ID]]</f>
        <v>495</v>
      </c>
    </row>
    <row r="507" spans="1:8" x14ac:dyDescent="0.25">
      <c r="A507">
        <v>496</v>
      </c>
      <c r="B507" s="18" t="s">
        <v>28080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28081</v>
      </c>
      <c r="H507" s="1">
        <f>+Temporalidad[[#This Row],[ID]]</f>
        <v>496</v>
      </c>
    </row>
    <row r="508" spans="1:8" x14ac:dyDescent="0.25">
      <c r="A508">
        <v>497</v>
      </c>
      <c r="B508" s="18" t="s">
        <v>28082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28083</v>
      </c>
      <c r="H508" s="1">
        <f>+Temporalidad[[#This Row],[ID]]</f>
        <v>497</v>
      </c>
    </row>
    <row r="509" spans="1:8" x14ac:dyDescent="0.25">
      <c r="A509">
        <v>498</v>
      </c>
      <c r="B509" s="18" t="s">
        <v>28084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28085</v>
      </c>
      <c r="H509" s="1">
        <f>+Temporalidad[[#This Row],[ID]]</f>
        <v>498</v>
      </c>
    </row>
    <row r="510" spans="1:8" x14ac:dyDescent="0.25">
      <c r="A510">
        <v>499</v>
      </c>
      <c r="B510" s="18" t="s">
        <v>28086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28087</v>
      </c>
      <c r="H510" s="1">
        <f>+Temporalidad[[#This Row],[ID]]</f>
        <v>499</v>
      </c>
    </row>
    <row r="511" spans="1:8" x14ac:dyDescent="0.25">
      <c r="A511">
        <v>500</v>
      </c>
      <c r="B511" s="18" t="s">
        <v>28088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28089</v>
      </c>
      <c r="H511" s="1">
        <f>+Temporalidad[[#This Row],[ID]]</f>
        <v>500</v>
      </c>
    </row>
    <row r="512" spans="1:8" x14ac:dyDescent="0.25">
      <c r="A512">
        <v>501</v>
      </c>
      <c r="B512" s="18" t="s">
        <v>28090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28091</v>
      </c>
      <c r="H512" s="1">
        <f>+Temporalidad[[#This Row],[ID]]</f>
        <v>501</v>
      </c>
    </row>
    <row r="513" spans="1:8" x14ac:dyDescent="0.25">
      <c r="A513">
        <v>502</v>
      </c>
      <c r="B513" s="18" t="s">
        <v>28092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28093</v>
      </c>
      <c r="H513" s="1">
        <f>+Temporalidad[[#This Row],[ID]]</f>
        <v>502</v>
      </c>
    </row>
    <row r="514" spans="1:8" x14ac:dyDescent="0.25">
      <c r="A514">
        <v>503</v>
      </c>
      <c r="B514" s="18" t="s">
        <v>28094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28095</v>
      </c>
      <c r="H514" s="1">
        <f>+Temporalidad[[#This Row],[ID]]</f>
        <v>503</v>
      </c>
    </row>
    <row r="515" spans="1:8" x14ac:dyDescent="0.25">
      <c r="A515">
        <v>504</v>
      </c>
      <c r="B515" s="18" t="s">
        <v>28096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28097</v>
      </c>
      <c r="H515" s="1">
        <f>+Temporalidad[[#This Row],[ID]]</f>
        <v>504</v>
      </c>
    </row>
    <row r="516" spans="1:8" x14ac:dyDescent="0.25">
      <c r="A516">
        <v>505</v>
      </c>
      <c r="B516" s="18" t="s">
        <v>28098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28099</v>
      </c>
      <c r="H516" s="1">
        <f>+Temporalidad[[#This Row],[ID]]</f>
        <v>505</v>
      </c>
    </row>
    <row r="517" spans="1:8" x14ac:dyDescent="0.25">
      <c r="A517">
        <v>506</v>
      </c>
      <c r="B517" s="18" t="s">
        <v>28100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28101</v>
      </c>
      <c r="H517" s="1">
        <f>+Temporalidad[[#This Row],[ID]]</f>
        <v>506</v>
      </c>
    </row>
    <row r="518" spans="1:8" x14ac:dyDescent="0.25">
      <c r="A518">
        <v>507</v>
      </c>
      <c r="B518" s="18" t="s">
        <v>28102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28103</v>
      </c>
      <c r="H518" s="1">
        <f>+Temporalidad[[#This Row],[ID]]</f>
        <v>507</v>
      </c>
    </row>
    <row r="519" spans="1:8" x14ac:dyDescent="0.25">
      <c r="A519">
        <v>508</v>
      </c>
      <c r="B519" s="18" t="s">
        <v>28104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28105</v>
      </c>
      <c r="H519" s="1">
        <f>+Temporalidad[[#This Row],[ID]]</f>
        <v>508</v>
      </c>
    </row>
    <row r="520" spans="1:8" x14ac:dyDescent="0.25">
      <c r="A520">
        <v>509</v>
      </c>
      <c r="B520" s="18" t="s">
        <v>28106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28107</v>
      </c>
      <c r="H520" s="1">
        <f>+Temporalidad[[#This Row],[ID]]</f>
        <v>509</v>
      </c>
    </row>
    <row r="521" spans="1:8" x14ac:dyDescent="0.25">
      <c r="A521">
        <v>510</v>
      </c>
      <c r="B521" s="18" t="s">
        <v>28108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28109</v>
      </c>
      <c r="H521" s="1">
        <f>+Temporalidad[[#This Row],[ID]]</f>
        <v>510</v>
      </c>
    </row>
    <row r="522" spans="1:8" x14ac:dyDescent="0.25">
      <c r="A522">
        <v>511</v>
      </c>
      <c r="B522" s="18" t="s">
        <v>28110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28111</v>
      </c>
      <c r="H522" s="1">
        <f>+Temporalidad[[#This Row],[ID]]</f>
        <v>511</v>
      </c>
    </row>
    <row r="523" spans="1:8" x14ac:dyDescent="0.25">
      <c r="A523">
        <v>512</v>
      </c>
      <c r="B523" s="18" t="s">
        <v>28112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28113</v>
      </c>
      <c r="H523" s="1">
        <f>+Temporalidad[[#This Row],[ID]]</f>
        <v>512</v>
      </c>
    </row>
    <row r="524" spans="1:8" x14ac:dyDescent="0.25">
      <c r="A524">
        <v>513</v>
      </c>
      <c r="B524" s="18" t="s">
        <v>28114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28115</v>
      </c>
      <c r="H524" s="1">
        <f>+Temporalidad[[#This Row],[ID]]</f>
        <v>513</v>
      </c>
    </row>
    <row r="525" spans="1:8" x14ac:dyDescent="0.25">
      <c r="A525">
        <v>514</v>
      </c>
      <c r="B525" s="18" t="s">
        <v>28116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28117</v>
      </c>
      <c r="H525" s="1">
        <f>+Temporalidad[[#This Row],[ID]]</f>
        <v>514</v>
      </c>
    </row>
    <row r="526" spans="1:8" x14ac:dyDescent="0.25">
      <c r="A526">
        <v>515</v>
      </c>
      <c r="B526" s="18" t="s">
        <v>28118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28119</v>
      </c>
      <c r="H526" s="1">
        <f>+Temporalidad[[#This Row],[ID]]</f>
        <v>515</v>
      </c>
    </row>
    <row r="527" spans="1:8" x14ac:dyDescent="0.25">
      <c r="A527">
        <v>516</v>
      </c>
      <c r="B527" s="18" t="s">
        <v>28120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28121</v>
      </c>
      <c r="H527" s="1">
        <f>+Temporalidad[[#This Row],[ID]]</f>
        <v>516</v>
      </c>
    </row>
    <row r="528" spans="1:8" x14ac:dyDescent="0.25">
      <c r="A528">
        <v>517</v>
      </c>
      <c r="B528" s="18" t="s">
        <v>28122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28123</v>
      </c>
      <c r="H528" s="1">
        <f>+Temporalidad[[#This Row],[ID]]</f>
        <v>517</v>
      </c>
    </row>
    <row r="529" spans="1:8" x14ac:dyDescent="0.25">
      <c r="A529">
        <v>518</v>
      </c>
      <c r="B529" s="18" t="s">
        <v>28124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28125</v>
      </c>
      <c r="H529" s="1">
        <f>+Temporalidad[[#This Row],[ID]]</f>
        <v>518</v>
      </c>
    </row>
    <row r="530" spans="1:8" x14ac:dyDescent="0.25">
      <c r="A530">
        <v>519</v>
      </c>
      <c r="B530" s="18" t="s">
        <v>28126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28127</v>
      </c>
      <c r="H530" s="1">
        <f>+Temporalidad[[#This Row],[ID]]</f>
        <v>519</v>
      </c>
    </row>
    <row r="531" spans="1:8" x14ac:dyDescent="0.25">
      <c r="A531">
        <v>520</v>
      </c>
      <c r="B531" s="18" t="s">
        <v>28128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28129</v>
      </c>
      <c r="H531" s="1">
        <f>+Temporalidad[[#This Row],[ID]]</f>
        <v>520</v>
      </c>
    </row>
    <row r="532" spans="1:8" x14ac:dyDescent="0.25">
      <c r="A532">
        <v>521</v>
      </c>
      <c r="B532" s="18" t="s">
        <v>28130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28131</v>
      </c>
      <c r="H532" s="1">
        <f>+Temporalidad[[#This Row],[ID]]</f>
        <v>521</v>
      </c>
    </row>
    <row r="533" spans="1:8" x14ac:dyDescent="0.25">
      <c r="A533">
        <v>522</v>
      </c>
      <c r="B533" s="18" t="s">
        <v>28132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28133</v>
      </c>
      <c r="H533" s="1">
        <f>+Temporalidad[[#This Row],[ID]]</f>
        <v>522</v>
      </c>
    </row>
    <row r="534" spans="1:8" x14ac:dyDescent="0.25">
      <c r="A534">
        <v>523</v>
      </c>
      <c r="B534" s="18" t="s">
        <v>28134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28135</v>
      </c>
      <c r="H534" s="1">
        <f>+Temporalidad[[#This Row],[ID]]</f>
        <v>523</v>
      </c>
    </row>
    <row r="535" spans="1:8" x14ac:dyDescent="0.25">
      <c r="A535">
        <v>524</v>
      </c>
      <c r="B535" s="18" t="s">
        <v>28136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28137</v>
      </c>
      <c r="H535" s="1">
        <f>+Temporalidad[[#This Row],[ID]]</f>
        <v>524</v>
      </c>
    </row>
    <row r="536" spans="1:8" x14ac:dyDescent="0.25">
      <c r="A536">
        <v>525</v>
      </c>
      <c r="B536" s="18" t="s">
        <v>28138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28139</v>
      </c>
      <c r="H536" s="1">
        <f>+Temporalidad[[#This Row],[ID]]</f>
        <v>525</v>
      </c>
    </row>
    <row r="537" spans="1:8" x14ac:dyDescent="0.25">
      <c r="A537">
        <v>526</v>
      </c>
      <c r="B537" s="18" t="s">
        <v>28140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28141</v>
      </c>
      <c r="H537" s="1">
        <f>+Temporalidad[[#This Row],[ID]]</f>
        <v>526</v>
      </c>
    </row>
    <row r="538" spans="1:8" x14ac:dyDescent="0.25">
      <c r="A538">
        <v>527</v>
      </c>
      <c r="B538" s="18" t="s">
        <v>28142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28143</v>
      </c>
      <c r="H538" s="1">
        <f>+Temporalidad[[#This Row],[ID]]</f>
        <v>527</v>
      </c>
    </row>
    <row r="539" spans="1:8" x14ac:dyDescent="0.25">
      <c r="A539">
        <v>528</v>
      </c>
      <c r="B539" s="18" t="s">
        <v>28144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28145</v>
      </c>
      <c r="H539" s="1">
        <f>+Temporalidad[[#This Row],[ID]]</f>
        <v>528</v>
      </c>
    </row>
    <row r="540" spans="1:8" x14ac:dyDescent="0.25">
      <c r="A540">
        <v>529</v>
      </c>
      <c r="B540" s="18" t="s">
        <v>28146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28147</v>
      </c>
      <c r="H540" s="1">
        <f>+Temporalidad[[#This Row],[ID]]</f>
        <v>529</v>
      </c>
    </row>
    <row r="541" spans="1:8" x14ac:dyDescent="0.25">
      <c r="A541">
        <v>530</v>
      </c>
      <c r="B541" s="18" t="s">
        <v>28148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28149</v>
      </c>
      <c r="H541" s="1">
        <f>+Temporalidad[[#This Row],[ID]]</f>
        <v>530</v>
      </c>
    </row>
    <row r="542" spans="1:8" x14ac:dyDescent="0.25">
      <c r="A542">
        <v>531</v>
      </c>
      <c r="B542" s="18" t="s">
        <v>28150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28151</v>
      </c>
      <c r="H542" s="1">
        <f>+Temporalidad[[#This Row],[ID]]</f>
        <v>531</v>
      </c>
    </row>
    <row r="543" spans="1:8" x14ac:dyDescent="0.25">
      <c r="A543">
        <v>532</v>
      </c>
      <c r="B543" s="18" t="s">
        <v>28152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28153</v>
      </c>
      <c r="H543" s="1">
        <f>+Temporalidad[[#This Row],[ID]]</f>
        <v>532</v>
      </c>
    </row>
    <row r="544" spans="1:8" x14ac:dyDescent="0.25">
      <c r="A544">
        <v>533</v>
      </c>
      <c r="B544" s="18" t="s">
        <v>28154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28155</v>
      </c>
      <c r="H544" s="1">
        <f>+Temporalidad[[#This Row],[ID]]</f>
        <v>533</v>
      </c>
    </row>
    <row r="545" spans="1:8" x14ac:dyDescent="0.25">
      <c r="A545">
        <v>534</v>
      </c>
      <c r="B545" s="18" t="s">
        <v>28156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28157</v>
      </c>
      <c r="H545" s="1">
        <f>+Temporalidad[[#This Row],[ID]]</f>
        <v>534</v>
      </c>
    </row>
    <row r="546" spans="1:8" x14ac:dyDescent="0.25">
      <c r="A546">
        <v>535</v>
      </c>
      <c r="B546" s="18" t="s">
        <v>28158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28159</v>
      </c>
      <c r="H546" s="1">
        <f>+Temporalidad[[#This Row],[ID]]</f>
        <v>535</v>
      </c>
    </row>
    <row r="547" spans="1:8" x14ac:dyDescent="0.25">
      <c r="A547">
        <v>536</v>
      </c>
      <c r="B547" s="18" t="s">
        <v>28160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28161</v>
      </c>
      <c r="H547" s="1">
        <f>+Temporalidad[[#This Row],[ID]]</f>
        <v>536</v>
      </c>
    </row>
    <row r="548" spans="1:8" x14ac:dyDescent="0.25">
      <c r="A548">
        <v>537</v>
      </c>
      <c r="B548" s="18" t="s">
        <v>28162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28163</v>
      </c>
      <c r="H548" s="1">
        <f>+Temporalidad[[#This Row],[ID]]</f>
        <v>537</v>
      </c>
    </row>
    <row r="549" spans="1:8" x14ac:dyDescent="0.25">
      <c r="A549">
        <v>538</v>
      </c>
      <c r="B549" s="18" t="s">
        <v>28164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28165</v>
      </c>
      <c r="H549" s="1">
        <f>+Temporalidad[[#This Row],[ID]]</f>
        <v>538</v>
      </c>
    </row>
    <row r="550" spans="1:8" x14ac:dyDescent="0.25">
      <c r="A550">
        <v>539</v>
      </c>
      <c r="B550" s="18" t="s">
        <v>28166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28167</v>
      </c>
      <c r="H550" s="1">
        <f>+Temporalidad[[#This Row],[ID]]</f>
        <v>539</v>
      </c>
    </row>
    <row r="551" spans="1:8" x14ac:dyDescent="0.25">
      <c r="A551">
        <v>540</v>
      </c>
      <c r="B551" s="18" t="s">
        <v>28168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28169</v>
      </c>
      <c r="H551" s="1">
        <f>+Temporalidad[[#This Row],[ID]]</f>
        <v>540</v>
      </c>
    </row>
    <row r="552" spans="1:8" x14ac:dyDescent="0.25">
      <c r="A552">
        <v>541</v>
      </c>
      <c r="B552" s="18" t="s">
        <v>28170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28171</v>
      </c>
      <c r="H552" s="1">
        <f>+Temporalidad[[#This Row],[ID]]</f>
        <v>541</v>
      </c>
    </row>
    <row r="553" spans="1:8" x14ac:dyDescent="0.25">
      <c r="A553">
        <v>542</v>
      </c>
      <c r="B553" s="18" t="s">
        <v>28172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28173</v>
      </c>
      <c r="H553" s="1">
        <f>+Temporalidad[[#This Row],[ID]]</f>
        <v>542</v>
      </c>
    </row>
    <row r="554" spans="1:8" x14ac:dyDescent="0.25">
      <c r="A554">
        <v>543</v>
      </c>
      <c r="B554" s="18" t="s">
        <v>28174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28175</v>
      </c>
      <c r="H554" s="1">
        <f>+Temporalidad[[#This Row],[ID]]</f>
        <v>543</v>
      </c>
    </row>
    <row r="555" spans="1:8" x14ac:dyDescent="0.25">
      <c r="A555">
        <v>544</v>
      </c>
      <c r="B555" s="18" t="s">
        <v>28176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28177</v>
      </c>
      <c r="H555" s="1">
        <f>+Temporalidad[[#This Row],[ID]]</f>
        <v>544</v>
      </c>
    </row>
    <row r="556" spans="1:8" x14ac:dyDescent="0.25">
      <c r="A556">
        <v>545</v>
      </c>
      <c r="B556" s="18" t="s">
        <v>28178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28179</v>
      </c>
      <c r="H556" s="1">
        <f>+Temporalidad[[#This Row],[ID]]</f>
        <v>545</v>
      </c>
    </row>
    <row r="557" spans="1:8" x14ac:dyDescent="0.25">
      <c r="A557">
        <v>546</v>
      </c>
      <c r="B557" s="18" t="s">
        <v>28180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28181</v>
      </c>
      <c r="H557" s="1">
        <f>+Temporalidad[[#This Row],[ID]]</f>
        <v>546</v>
      </c>
    </row>
    <row r="558" spans="1:8" x14ac:dyDescent="0.25">
      <c r="A558">
        <v>547</v>
      </c>
      <c r="B558" s="18" t="s">
        <v>28182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28183</v>
      </c>
      <c r="H558" s="1">
        <f>+Temporalidad[[#This Row],[ID]]</f>
        <v>547</v>
      </c>
    </row>
    <row r="559" spans="1:8" x14ac:dyDescent="0.25">
      <c r="A559">
        <v>548</v>
      </c>
      <c r="B559" s="18" t="s">
        <v>28184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28185</v>
      </c>
      <c r="H559" s="1">
        <f>+Temporalidad[[#This Row],[ID]]</f>
        <v>548</v>
      </c>
    </row>
    <row r="560" spans="1:8" x14ac:dyDescent="0.25">
      <c r="A560">
        <v>549</v>
      </c>
      <c r="B560" s="18" t="s">
        <v>28186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28187</v>
      </c>
      <c r="H560" s="1">
        <f>+Temporalidad[[#This Row],[ID]]</f>
        <v>549</v>
      </c>
    </row>
    <row r="561" spans="1:8" x14ac:dyDescent="0.25">
      <c r="A561">
        <v>550</v>
      </c>
      <c r="B561" s="18" t="s">
        <v>28188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28189</v>
      </c>
      <c r="H561" s="1">
        <f>+Temporalidad[[#This Row],[ID]]</f>
        <v>550</v>
      </c>
    </row>
    <row r="562" spans="1:8" x14ac:dyDescent="0.25">
      <c r="A562">
        <v>551</v>
      </c>
      <c r="B562" s="18" t="s">
        <v>28190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28191</v>
      </c>
      <c r="H562" s="1">
        <f>+Temporalidad[[#This Row],[ID]]</f>
        <v>551</v>
      </c>
    </row>
    <row r="563" spans="1:8" x14ac:dyDescent="0.25">
      <c r="A563">
        <v>552</v>
      </c>
      <c r="B563" s="18" t="s">
        <v>28192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28193</v>
      </c>
      <c r="H563" s="1">
        <f>+Temporalidad[[#This Row],[ID]]</f>
        <v>552</v>
      </c>
    </row>
    <row r="564" spans="1:8" x14ac:dyDescent="0.25">
      <c r="A564">
        <v>553</v>
      </c>
      <c r="B564" s="18" t="s">
        <v>28194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28195</v>
      </c>
      <c r="H564" s="1">
        <f>+Temporalidad[[#This Row],[ID]]</f>
        <v>553</v>
      </c>
    </row>
    <row r="565" spans="1:8" x14ac:dyDescent="0.25">
      <c r="A565">
        <v>554</v>
      </c>
      <c r="B565" s="18" t="s">
        <v>28196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28197</v>
      </c>
      <c r="H565" s="1">
        <f>+Temporalidad[[#This Row],[ID]]</f>
        <v>554</v>
      </c>
    </row>
    <row r="566" spans="1:8" x14ac:dyDescent="0.25">
      <c r="A566">
        <v>555</v>
      </c>
      <c r="B566" s="18" t="s">
        <v>28198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28199</v>
      </c>
      <c r="H566" s="1">
        <f>+Temporalidad[[#This Row],[ID]]</f>
        <v>555</v>
      </c>
    </row>
    <row r="567" spans="1:8" x14ac:dyDescent="0.25">
      <c r="A567">
        <v>556</v>
      </c>
      <c r="B567" s="18" t="s">
        <v>28200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28201</v>
      </c>
      <c r="H567" s="1">
        <f>+Temporalidad[[#This Row],[ID]]</f>
        <v>556</v>
      </c>
    </row>
    <row r="568" spans="1:8" x14ac:dyDescent="0.25">
      <c r="A568">
        <v>557</v>
      </c>
      <c r="B568" s="18" t="s">
        <v>28202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28203</v>
      </c>
      <c r="H568" s="1">
        <f>+Temporalidad[[#This Row],[ID]]</f>
        <v>557</v>
      </c>
    </row>
    <row r="569" spans="1:8" x14ac:dyDescent="0.25">
      <c r="A569">
        <v>558</v>
      </c>
      <c r="B569" s="18" t="s">
        <v>28204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28205</v>
      </c>
      <c r="H569" s="1">
        <f>+Temporalidad[[#This Row],[ID]]</f>
        <v>558</v>
      </c>
    </row>
    <row r="570" spans="1:8" x14ac:dyDescent="0.25">
      <c r="A570">
        <v>559</v>
      </c>
      <c r="B570" s="18" t="s">
        <v>28206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28207</v>
      </c>
      <c r="H570" s="1">
        <f>+Temporalidad[[#This Row],[ID]]</f>
        <v>559</v>
      </c>
    </row>
    <row r="571" spans="1:8" x14ac:dyDescent="0.25">
      <c r="A571">
        <v>560</v>
      </c>
      <c r="B571" s="18" t="s">
        <v>28208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28209</v>
      </c>
      <c r="H571" s="1">
        <f>+Temporalidad[[#This Row],[ID]]</f>
        <v>560</v>
      </c>
    </row>
    <row r="572" spans="1:8" x14ac:dyDescent="0.25">
      <c r="A572">
        <v>561</v>
      </c>
      <c r="B572" s="18" t="s">
        <v>28210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28211</v>
      </c>
      <c r="H572" s="1">
        <f>+Temporalidad[[#This Row],[ID]]</f>
        <v>561</v>
      </c>
    </row>
    <row r="573" spans="1:8" x14ac:dyDescent="0.25">
      <c r="A573">
        <v>562</v>
      </c>
      <c r="B573" s="18" t="s">
        <v>28212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28213</v>
      </c>
      <c r="H573" s="1">
        <f>+Temporalidad[[#This Row],[ID]]</f>
        <v>562</v>
      </c>
    </row>
    <row r="574" spans="1:8" x14ac:dyDescent="0.25">
      <c r="A574">
        <v>563</v>
      </c>
      <c r="B574" s="18" t="s">
        <v>28214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28215</v>
      </c>
      <c r="H574" s="1">
        <f>+Temporalidad[[#This Row],[ID]]</f>
        <v>563</v>
      </c>
    </row>
    <row r="575" spans="1:8" x14ac:dyDescent="0.25">
      <c r="A575">
        <v>564</v>
      </c>
      <c r="B575" s="18" t="s">
        <v>28216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28217</v>
      </c>
      <c r="H575" s="1">
        <f>+Temporalidad[[#This Row],[ID]]</f>
        <v>564</v>
      </c>
    </row>
    <row r="576" spans="1:8" x14ac:dyDescent="0.25">
      <c r="A576">
        <v>565</v>
      </c>
      <c r="B576" s="18" t="s">
        <v>28218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28219</v>
      </c>
      <c r="H576" s="1">
        <f>+Temporalidad[[#This Row],[ID]]</f>
        <v>565</v>
      </c>
    </row>
    <row r="577" spans="1:8" x14ac:dyDescent="0.25">
      <c r="A577">
        <v>566</v>
      </c>
      <c r="B577" s="18" t="s">
        <v>28220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28221</v>
      </c>
      <c r="H577" s="1">
        <f>+Temporalidad[[#This Row],[ID]]</f>
        <v>566</v>
      </c>
    </row>
    <row r="578" spans="1:8" x14ac:dyDescent="0.25">
      <c r="A578">
        <v>567</v>
      </c>
      <c r="B578" s="18" t="s">
        <v>28222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28223</v>
      </c>
      <c r="H578" s="1">
        <f>+Temporalidad[[#This Row],[ID]]</f>
        <v>567</v>
      </c>
    </row>
    <row r="579" spans="1:8" x14ac:dyDescent="0.25">
      <c r="A579">
        <v>568</v>
      </c>
      <c r="B579" s="18" t="s">
        <v>28224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28225</v>
      </c>
      <c r="H579" s="1">
        <f>+Temporalidad[[#This Row],[ID]]</f>
        <v>568</v>
      </c>
    </row>
    <row r="580" spans="1:8" x14ac:dyDescent="0.25">
      <c r="A580">
        <v>569</v>
      </c>
      <c r="B580" s="18" t="s">
        <v>28226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28227</v>
      </c>
      <c r="H580" s="1">
        <f>+Temporalidad[[#This Row],[ID]]</f>
        <v>569</v>
      </c>
    </row>
    <row r="581" spans="1:8" x14ac:dyDescent="0.25">
      <c r="A581">
        <v>570</v>
      </c>
      <c r="B581" s="18" t="s">
        <v>28228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28229</v>
      </c>
      <c r="H581" s="1">
        <f>+Temporalidad[[#This Row],[ID]]</f>
        <v>570</v>
      </c>
    </row>
    <row r="582" spans="1:8" x14ac:dyDescent="0.25">
      <c r="A582">
        <v>571</v>
      </c>
      <c r="B582" s="18" t="s">
        <v>28230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28231</v>
      </c>
      <c r="H582" s="1">
        <f>+Temporalidad[[#This Row],[ID]]</f>
        <v>571</v>
      </c>
    </row>
    <row r="583" spans="1:8" x14ac:dyDescent="0.25">
      <c r="A583">
        <v>572</v>
      </c>
      <c r="B583" s="18" t="s">
        <v>28232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28233</v>
      </c>
      <c r="H583" s="1">
        <f>+Temporalidad[[#This Row],[ID]]</f>
        <v>572</v>
      </c>
    </row>
    <row r="584" spans="1:8" x14ac:dyDescent="0.25">
      <c r="A584">
        <v>573</v>
      </c>
      <c r="B584" s="18" t="s">
        <v>28234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28235</v>
      </c>
      <c r="H584" s="1">
        <f>+Temporalidad[[#This Row],[ID]]</f>
        <v>573</v>
      </c>
    </row>
    <row r="585" spans="1:8" x14ac:dyDescent="0.25">
      <c r="A585">
        <v>574</v>
      </c>
      <c r="B585" s="18" t="s">
        <v>28236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28237</v>
      </c>
      <c r="H585" s="1">
        <f>+Temporalidad[[#This Row],[ID]]</f>
        <v>574</v>
      </c>
    </row>
    <row r="586" spans="1:8" x14ac:dyDescent="0.25">
      <c r="A586">
        <v>575</v>
      </c>
      <c r="B586" s="18" t="s">
        <v>28238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28239</v>
      </c>
      <c r="H586" s="1">
        <f>+Temporalidad[[#This Row],[ID]]</f>
        <v>575</v>
      </c>
    </row>
    <row r="587" spans="1:8" x14ac:dyDescent="0.25">
      <c r="A587">
        <v>576</v>
      </c>
      <c r="B587" s="18" t="s">
        <v>28240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28241</v>
      </c>
      <c r="H587" s="1">
        <f>+Temporalidad[[#This Row],[ID]]</f>
        <v>576</v>
      </c>
    </row>
    <row r="588" spans="1:8" x14ac:dyDescent="0.25">
      <c r="A588">
        <v>577</v>
      </c>
      <c r="B588" s="18" t="s">
        <v>28242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28243</v>
      </c>
      <c r="H588" s="1">
        <f>+Temporalidad[[#This Row],[ID]]</f>
        <v>577</v>
      </c>
    </row>
    <row r="589" spans="1:8" x14ac:dyDescent="0.25">
      <c r="A589">
        <v>578</v>
      </c>
      <c r="B589" s="18" t="s">
        <v>28244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28245</v>
      </c>
      <c r="H589" s="1">
        <f>+Temporalidad[[#This Row],[ID]]</f>
        <v>578</v>
      </c>
    </row>
    <row r="590" spans="1:8" x14ac:dyDescent="0.25">
      <c r="A590">
        <v>579</v>
      </c>
      <c r="B590" s="18" t="s">
        <v>28246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28247</v>
      </c>
      <c r="H590" s="1">
        <f>+Temporalidad[[#This Row],[ID]]</f>
        <v>579</v>
      </c>
    </row>
    <row r="591" spans="1:8" x14ac:dyDescent="0.25">
      <c r="A591">
        <v>580</v>
      </c>
      <c r="B591" s="18" t="s">
        <v>28248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28249</v>
      </c>
      <c r="H591" s="1">
        <f>+Temporalidad[[#This Row],[ID]]</f>
        <v>580</v>
      </c>
    </row>
    <row r="592" spans="1:8" x14ac:dyDescent="0.25">
      <c r="A592">
        <v>581</v>
      </c>
      <c r="B592" s="18" t="s">
        <v>28250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28251</v>
      </c>
      <c r="H592" s="1">
        <f>+Temporalidad[[#This Row],[ID]]</f>
        <v>581</v>
      </c>
    </row>
    <row r="593" spans="1:8" x14ac:dyDescent="0.25">
      <c r="A593">
        <v>582</v>
      </c>
      <c r="B593" s="18" t="s">
        <v>28252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28253</v>
      </c>
      <c r="H593" s="1">
        <f>+Temporalidad[[#This Row],[ID]]</f>
        <v>582</v>
      </c>
    </row>
    <row r="594" spans="1:8" x14ac:dyDescent="0.25">
      <c r="A594">
        <v>583</v>
      </c>
      <c r="B594" s="18" t="s">
        <v>28254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28255</v>
      </c>
      <c r="H594" s="1">
        <f>+Temporalidad[[#This Row],[ID]]</f>
        <v>583</v>
      </c>
    </row>
    <row r="595" spans="1:8" x14ac:dyDescent="0.25">
      <c r="A595">
        <v>584</v>
      </c>
      <c r="B595" s="18" t="s">
        <v>28256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28257</v>
      </c>
      <c r="H595" s="1">
        <f>+Temporalidad[[#This Row],[ID]]</f>
        <v>584</v>
      </c>
    </row>
    <row r="596" spans="1:8" x14ac:dyDescent="0.25">
      <c r="A596">
        <v>585</v>
      </c>
      <c r="B596" s="18" t="s">
        <v>28258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28259</v>
      </c>
      <c r="H596" s="1">
        <f>+Temporalidad[[#This Row],[ID]]</f>
        <v>585</v>
      </c>
    </row>
    <row r="597" spans="1:8" x14ac:dyDescent="0.25">
      <c r="A597">
        <v>586</v>
      </c>
      <c r="B597" s="18" t="s">
        <v>28260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28261</v>
      </c>
      <c r="H597" s="1">
        <f>+Temporalidad[[#This Row],[ID]]</f>
        <v>586</v>
      </c>
    </row>
    <row r="598" spans="1:8" x14ac:dyDescent="0.25">
      <c r="A598">
        <v>587</v>
      </c>
      <c r="B598" s="18" t="s">
        <v>28262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28263</v>
      </c>
      <c r="H598" s="1">
        <f>+Temporalidad[[#This Row],[ID]]</f>
        <v>587</v>
      </c>
    </row>
    <row r="599" spans="1:8" x14ac:dyDescent="0.25">
      <c r="A599">
        <v>588</v>
      </c>
      <c r="B599" s="18" t="s">
        <v>28264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28265</v>
      </c>
      <c r="H599" s="1">
        <f>+Temporalidad[[#This Row],[ID]]</f>
        <v>588</v>
      </c>
    </row>
    <row r="600" spans="1:8" x14ac:dyDescent="0.25">
      <c r="A600">
        <v>589</v>
      </c>
      <c r="B600" s="18" t="s">
        <v>28266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28267</v>
      </c>
      <c r="H600" s="1">
        <f>+Temporalidad[[#This Row],[ID]]</f>
        <v>589</v>
      </c>
    </row>
    <row r="601" spans="1:8" x14ac:dyDescent="0.25">
      <c r="A601">
        <v>590</v>
      </c>
      <c r="B601" s="18" t="s">
        <v>28268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28269</v>
      </c>
      <c r="H601" s="1">
        <f>+Temporalidad[[#This Row],[ID]]</f>
        <v>590</v>
      </c>
    </row>
    <row r="602" spans="1:8" x14ac:dyDescent="0.25">
      <c r="A602">
        <v>591</v>
      </c>
      <c r="B602" s="18" t="s">
        <v>28270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28271</v>
      </c>
      <c r="H602" s="1">
        <f>+Temporalidad[[#This Row],[ID]]</f>
        <v>591</v>
      </c>
    </row>
    <row r="603" spans="1:8" x14ac:dyDescent="0.25">
      <c r="A603">
        <v>592</v>
      </c>
      <c r="B603" s="18" t="s">
        <v>28272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28273</v>
      </c>
      <c r="H603" s="1">
        <f>+Temporalidad[[#This Row],[ID]]</f>
        <v>592</v>
      </c>
    </row>
    <row r="604" spans="1:8" x14ac:dyDescent="0.25">
      <c r="A604">
        <v>593</v>
      </c>
      <c r="B604" s="18" t="s">
        <v>28274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28275</v>
      </c>
      <c r="H604" s="1">
        <f>+Temporalidad[[#This Row],[ID]]</f>
        <v>593</v>
      </c>
    </row>
    <row r="605" spans="1:8" x14ac:dyDescent="0.25">
      <c r="A605">
        <v>594</v>
      </c>
      <c r="B605" s="18" t="s">
        <v>28276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28277</v>
      </c>
      <c r="H605" s="1">
        <f>+Temporalidad[[#This Row],[ID]]</f>
        <v>594</v>
      </c>
    </row>
    <row r="606" spans="1:8" x14ac:dyDescent="0.25">
      <c r="A606">
        <v>595</v>
      </c>
      <c r="B606" s="18" t="s">
        <v>28278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28279</v>
      </c>
      <c r="H606" s="1">
        <f>+Temporalidad[[#This Row],[ID]]</f>
        <v>595</v>
      </c>
    </row>
    <row r="607" spans="1:8" x14ac:dyDescent="0.25">
      <c r="A607">
        <v>596</v>
      </c>
      <c r="B607" s="18" t="s">
        <v>28280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28281</v>
      </c>
      <c r="H607" s="1">
        <f>+Temporalidad[[#This Row],[ID]]</f>
        <v>596</v>
      </c>
    </row>
    <row r="608" spans="1:8" x14ac:dyDescent="0.25">
      <c r="A608">
        <v>597</v>
      </c>
      <c r="B608" s="18" t="s">
        <v>28282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28283</v>
      </c>
      <c r="H608" s="1">
        <f>+Temporalidad[[#This Row],[ID]]</f>
        <v>597</v>
      </c>
    </row>
    <row r="609" spans="1:8" x14ac:dyDescent="0.25">
      <c r="A609">
        <v>598</v>
      </c>
      <c r="B609" s="18" t="s">
        <v>28284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28285</v>
      </c>
      <c r="H609" s="1">
        <f>+Temporalidad[[#This Row],[ID]]</f>
        <v>598</v>
      </c>
    </row>
    <row r="610" spans="1:8" x14ac:dyDescent="0.25">
      <c r="A610">
        <v>599</v>
      </c>
      <c r="B610" s="18" t="s">
        <v>28286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28287</v>
      </c>
      <c r="H610" s="1">
        <f>+Temporalidad[[#This Row],[ID]]</f>
        <v>599</v>
      </c>
    </row>
    <row r="611" spans="1:8" x14ac:dyDescent="0.25">
      <c r="A611">
        <v>600</v>
      </c>
      <c r="B611" s="18" t="s">
        <v>28288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28289</v>
      </c>
      <c r="H611" s="1">
        <f>+Temporalidad[[#This Row],[ID]]</f>
        <v>600</v>
      </c>
    </row>
    <row r="612" spans="1:8" x14ac:dyDescent="0.25">
      <c r="A612">
        <v>601</v>
      </c>
      <c r="B612" s="18" t="s">
        <v>28290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28291</v>
      </c>
      <c r="H612" s="1">
        <f>+Temporalidad[[#This Row],[ID]]</f>
        <v>601</v>
      </c>
    </row>
    <row r="613" spans="1:8" x14ac:dyDescent="0.25">
      <c r="A613">
        <v>602</v>
      </c>
      <c r="B613" s="18" t="s">
        <v>28292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28293</v>
      </c>
      <c r="H613" s="1">
        <f>+Temporalidad[[#This Row],[ID]]</f>
        <v>602</v>
      </c>
    </row>
    <row r="614" spans="1:8" x14ac:dyDescent="0.25">
      <c r="A614">
        <v>603</v>
      </c>
      <c r="B614" s="18" t="s">
        <v>28294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28295</v>
      </c>
      <c r="H614" s="1">
        <f>+Temporalidad[[#This Row],[ID]]</f>
        <v>603</v>
      </c>
    </row>
    <row r="615" spans="1:8" x14ac:dyDescent="0.25">
      <c r="A615">
        <v>604</v>
      </c>
      <c r="B615" s="18" t="s">
        <v>28296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28297</v>
      </c>
      <c r="H615" s="1">
        <f>+Temporalidad[[#This Row],[ID]]</f>
        <v>604</v>
      </c>
    </row>
    <row r="616" spans="1:8" x14ac:dyDescent="0.25">
      <c r="A616">
        <v>605</v>
      </c>
      <c r="B616" s="18" t="s">
        <v>28298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28299</v>
      </c>
      <c r="H616" s="1">
        <f>+Temporalidad[[#This Row],[ID]]</f>
        <v>605</v>
      </c>
    </row>
    <row r="617" spans="1:8" x14ac:dyDescent="0.25">
      <c r="A617">
        <v>606</v>
      </c>
      <c r="B617" s="18" t="s">
        <v>28300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28301</v>
      </c>
      <c r="H617" s="1">
        <f>+Temporalidad[[#This Row],[ID]]</f>
        <v>606</v>
      </c>
    </row>
    <row r="618" spans="1:8" x14ac:dyDescent="0.25">
      <c r="A618">
        <v>607</v>
      </c>
      <c r="B618" s="18" t="s">
        <v>28302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28303</v>
      </c>
      <c r="H618" s="1">
        <f>+Temporalidad[[#This Row],[ID]]</f>
        <v>607</v>
      </c>
    </row>
    <row r="619" spans="1:8" x14ac:dyDescent="0.25">
      <c r="A619">
        <v>608</v>
      </c>
      <c r="B619" s="18" t="s">
        <v>28304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28305</v>
      </c>
      <c r="H619" s="1">
        <f>+Temporalidad[[#This Row],[ID]]</f>
        <v>608</v>
      </c>
    </row>
    <row r="620" spans="1:8" x14ac:dyDescent="0.25">
      <c r="A620">
        <v>609</v>
      </c>
      <c r="B620" s="18" t="s">
        <v>28306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28307</v>
      </c>
      <c r="H620" s="1">
        <f>+Temporalidad[[#This Row],[ID]]</f>
        <v>609</v>
      </c>
    </row>
    <row r="621" spans="1:8" x14ac:dyDescent="0.25">
      <c r="A621">
        <v>610</v>
      </c>
      <c r="B621" s="18" t="s">
        <v>28308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28309</v>
      </c>
      <c r="H621" s="1">
        <f>+Temporalidad[[#This Row],[ID]]</f>
        <v>610</v>
      </c>
    </row>
    <row r="622" spans="1:8" x14ac:dyDescent="0.25">
      <c r="A622">
        <v>611</v>
      </c>
      <c r="B622" s="18" t="s">
        <v>28310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28311</v>
      </c>
      <c r="H622" s="1">
        <f>+Temporalidad[[#This Row],[ID]]</f>
        <v>611</v>
      </c>
    </row>
    <row r="623" spans="1:8" x14ac:dyDescent="0.25">
      <c r="A623">
        <v>612</v>
      </c>
      <c r="B623" s="18" t="s">
        <v>28312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28313</v>
      </c>
      <c r="H623" s="1">
        <f>+Temporalidad[[#This Row],[ID]]</f>
        <v>612</v>
      </c>
    </row>
    <row r="624" spans="1:8" x14ac:dyDescent="0.25">
      <c r="A624">
        <v>613</v>
      </c>
      <c r="B624" s="18" t="s">
        <v>28314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28315</v>
      </c>
      <c r="H624" s="1">
        <f>+Temporalidad[[#This Row],[ID]]</f>
        <v>613</v>
      </c>
    </row>
    <row r="625" spans="1:8" x14ac:dyDescent="0.25">
      <c r="A625">
        <v>614</v>
      </c>
      <c r="B625" s="18" t="s">
        <v>28316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28317</v>
      </c>
      <c r="H625" s="1">
        <f>+Temporalidad[[#This Row],[ID]]</f>
        <v>614</v>
      </c>
    </row>
    <row r="626" spans="1:8" x14ac:dyDescent="0.25">
      <c r="A626">
        <v>615</v>
      </c>
      <c r="B626" s="18" t="s">
        <v>28318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28319</v>
      </c>
      <c r="H626" s="1">
        <f>+Temporalidad[[#This Row],[ID]]</f>
        <v>615</v>
      </c>
    </row>
    <row r="627" spans="1:8" x14ac:dyDescent="0.25">
      <c r="A627">
        <v>616</v>
      </c>
      <c r="B627" s="18" t="s">
        <v>28320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28321</v>
      </c>
      <c r="H627" s="1">
        <f>+Temporalidad[[#This Row],[ID]]</f>
        <v>616</v>
      </c>
    </row>
    <row r="628" spans="1:8" x14ac:dyDescent="0.25">
      <c r="A628">
        <v>617</v>
      </c>
      <c r="B628" s="18" t="s">
        <v>28322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28323</v>
      </c>
      <c r="H628" s="1">
        <f>+Temporalidad[[#This Row],[ID]]</f>
        <v>617</v>
      </c>
    </row>
    <row r="629" spans="1:8" x14ac:dyDescent="0.25">
      <c r="A629">
        <v>618</v>
      </c>
      <c r="B629" s="18" t="s">
        <v>28324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28325</v>
      </c>
      <c r="H629" s="1">
        <f>+Temporalidad[[#This Row],[ID]]</f>
        <v>618</v>
      </c>
    </row>
    <row r="630" spans="1:8" x14ac:dyDescent="0.25">
      <c r="A630">
        <v>619</v>
      </c>
      <c r="B630" s="18" t="s">
        <v>28326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28327</v>
      </c>
      <c r="H630" s="1">
        <f>+Temporalidad[[#This Row],[ID]]</f>
        <v>619</v>
      </c>
    </row>
    <row r="631" spans="1:8" x14ac:dyDescent="0.25">
      <c r="A631">
        <v>620</v>
      </c>
      <c r="B631" s="18" t="s">
        <v>28328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28329</v>
      </c>
      <c r="H631" s="1">
        <f>+Temporalidad[[#This Row],[ID]]</f>
        <v>620</v>
      </c>
    </row>
    <row r="632" spans="1:8" x14ac:dyDescent="0.25">
      <c r="A632">
        <v>621</v>
      </c>
      <c r="B632" s="18" t="s">
        <v>28330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28331</v>
      </c>
      <c r="H632" s="1">
        <f>+Temporalidad[[#This Row],[ID]]</f>
        <v>621</v>
      </c>
    </row>
    <row r="633" spans="1:8" x14ac:dyDescent="0.25">
      <c r="A633">
        <v>622</v>
      </c>
      <c r="B633" s="18" t="s">
        <v>28332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28333</v>
      </c>
      <c r="H633" s="1">
        <f>+Temporalidad[[#This Row],[ID]]</f>
        <v>622</v>
      </c>
    </row>
    <row r="634" spans="1:8" x14ac:dyDescent="0.25">
      <c r="A634">
        <v>623</v>
      </c>
      <c r="B634" s="18" t="s">
        <v>28334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28335</v>
      </c>
      <c r="H634" s="1">
        <f>+Temporalidad[[#This Row],[ID]]</f>
        <v>623</v>
      </c>
    </row>
    <row r="635" spans="1:8" x14ac:dyDescent="0.25">
      <c r="A635">
        <v>624</v>
      </c>
      <c r="B635" s="18" t="s">
        <v>28336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28337</v>
      </c>
      <c r="H635" s="1">
        <f>+Temporalidad[[#This Row],[ID]]</f>
        <v>624</v>
      </c>
    </row>
    <row r="636" spans="1:8" x14ac:dyDescent="0.25">
      <c r="A636">
        <v>625</v>
      </c>
      <c r="B636" s="18" t="s">
        <v>28338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28339</v>
      </c>
      <c r="H636" s="1">
        <f>+Temporalidad[[#This Row],[ID]]</f>
        <v>625</v>
      </c>
    </row>
    <row r="637" spans="1:8" x14ac:dyDescent="0.25">
      <c r="A637">
        <v>626</v>
      </c>
      <c r="B637" s="18" t="s">
        <v>28340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28341</v>
      </c>
      <c r="H637" s="1">
        <f>+Temporalidad[[#This Row],[ID]]</f>
        <v>626</v>
      </c>
    </row>
    <row r="638" spans="1:8" x14ac:dyDescent="0.25">
      <c r="A638">
        <v>627</v>
      </c>
      <c r="B638" s="18" t="s">
        <v>28342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28343</v>
      </c>
      <c r="H638" s="1">
        <f>+Temporalidad[[#This Row],[ID]]</f>
        <v>627</v>
      </c>
    </row>
    <row r="639" spans="1:8" x14ac:dyDescent="0.25">
      <c r="A639">
        <v>628</v>
      </c>
      <c r="B639" s="18" t="s">
        <v>28344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28345</v>
      </c>
      <c r="H639" s="1">
        <f>+Temporalidad[[#This Row],[ID]]</f>
        <v>628</v>
      </c>
    </row>
    <row r="640" spans="1:8" x14ac:dyDescent="0.25">
      <c r="A640">
        <v>629</v>
      </c>
      <c r="B640" s="18" t="s">
        <v>28346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28347</v>
      </c>
      <c r="H640" s="1">
        <f>+Temporalidad[[#This Row],[ID]]</f>
        <v>629</v>
      </c>
    </row>
    <row r="641" spans="1:8" x14ac:dyDescent="0.25">
      <c r="A641">
        <v>630</v>
      </c>
      <c r="B641" s="18" t="s">
        <v>28348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28349</v>
      </c>
      <c r="H641" s="1">
        <f>+Temporalidad[[#This Row],[ID]]</f>
        <v>630</v>
      </c>
    </row>
    <row r="642" spans="1:8" x14ac:dyDescent="0.25">
      <c r="A642">
        <v>631</v>
      </c>
      <c r="B642" s="18" t="s">
        <v>28350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28351</v>
      </c>
      <c r="H642" s="1">
        <f>+Temporalidad[[#This Row],[ID]]</f>
        <v>631</v>
      </c>
    </row>
    <row r="643" spans="1:8" x14ac:dyDescent="0.25">
      <c r="A643">
        <v>632</v>
      </c>
      <c r="B643" s="18" t="s">
        <v>28352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28353</v>
      </c>
      <c r="H643" s="1">
        <f>+Temporalidad[[#This Row],[ID]]</f>
        <v>632</v>
      </c>
    </row>
    <row r="644" spans="1:8" x14ac:dyDescent="0.25">
      <c r="A644">
        <v>633</v>
      </c>
      <c r="B644" s="18" t="s">
        <v>28354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28355</v>
      </c>
      <c r="H644" s="1">
        <f>+Temporalidad[[#This Row],[ID]]</f>
        <v>633</v>
      </c>
    </row>
    <row r="645" spans="1:8" x14ac:dyDescent="0.25">
      <c r="A645">
        <v>634</v>
      </c>
      <c r="B645" s="18" t="s">
        <v>28356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28357</v>
      </c>
      <c r="H645" s="1">
        <f>+Temporalidad[[#This Row],[ID]]</f>
        <v>634</v>
      </c>
    </row>
    <row r="646" spans="1:8" x14ac:dyDescent="0.25">
      <c r="A646">
        <v>635</v>
      </c>
      <c r="B646" s="18" t="s">
        <v>28358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28359</v>
      </c>
      <c r="H646" s="1">
        <f>+Temporalidad[[#This Row],[ID]]</f>
        <v>635</v>
      </c>
    </row>
    <row r="647" spans="1:8" x14ac:dyDescent="0.25">
      <c r="A647">
        <v>636</v>
      </c>
      <c r="B647" s="18" t="s">
        <v>28360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28361</v>
      </c>
      <c r="H647" s="1">
        <f>+Temporalidad[[#This Row],[ID]]</f>
        <v>636</v>
      </c>
    </row>
    <row r="648" spans="1:8" x14ac:dyDescent="0.25">
      <c r="A648">
        <v>637</v>
      </c>
      <c r="B648" s="18" t="s">
        <v>28362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28363</v>
      </c>
      <c r="H648" s="1">
        <f>+Temporalidad[[#This Row],[ID]]</f>
        <v>637</v>
      </c>
    </row>
    <row r="649" spans="1:8" x14ac:dyDescent="0.25">
      <c r="A649">
        <v>638</v>
      </c>
      <c r="B649" s="18" t="s">
        <v>28364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28365</v>
      </c>
      <c r="H649" s="1">
        <f>+Temporalidad[[#This Row],[ID]]</f>
        <v>638</v>
      </c>
    </row>
    <row r="650" spans="1:8" x14ac:dyDescent="0.25">
      <c r="A650">
        <v>639</v>
      </c>
      <c r="B650" s="18" t="s">
        <v>28366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28367</v>
      </c>
      <c r="H650" s="1">
        <f>+Temporalidad[[#This Row],[ID]]</f>
        <v>639</v>
      </c>
    </row>
    <row r="651" spans="1:8" x14ac:dyDescent="0.25">
      <c r="A651">
        <v>640</v>
      </c>
      <c r="B651" s="18" t="s">
        <v>28368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28369</v>
      </c>
      <c r="H651" s="1">
        <f>+Temporalidad[[#This Row],[ID]]</f>
        <v>640</v>
      </c>
    </row>
    <row r="652" spans="1:8" x14ac:dyDescent="0.25">
      <c r="A652">
        <v>641</v>
      </c>
      <c r="B652" s="18" t="s">
        <v>28370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28371</v>
      </c>
      <c r="H652" s="1">
        <f>+Temporalidad[[#This Row],[ID]]</f>
        <v>641</v>
      </c>
    </row>
    <row r="653" spans="1:8" x14ac:dyDescent="0.25">
      <c r="A653">
        <v>642</v>
      </c>
      <c r="B653" s="18" t="s">
        <v>28372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28373</v>
      </c>
      <c r="H653" s="1">
        <f>+Temporalidad[[#This Row],[ID]]</f>
        <v>642</v>
      </c>
    </row>
    <row r="654" spans="1:8" x14ac:dyDescent="0.25">
      <c r="A654">
        <v>643</v>
      </c>
      <c r="B654" s="18" t="s">
        <v>28374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28375</v>
      </c>
      <c r="H654" s="1">
        <f>+Temporalidad[[#This Row],[ID]]</f>
        <v>643</v>
      </c>
    </row>
    <row r="655" spans="1:8" x14ac:dyDescent="0.25">
      <c r="A655">
        <v>644</v>
      </c>
      <c r="B655" s="18" t="s">
        <v>28376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28377</v>
      </c>
      <c r="H655" s="1">
        <f>+Temporalidad[[#This Row],[ID]]</f>
        <v>644</v>
      </c>
    </row>
    <row r="656" spans="1:8" x14ac:dyDescent="0.25">
      <c r="A656">
        <v>645</v>
      </c>
      <c r="B656" s="18" t="s">
        <v>28378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28379</v>
      </c>
      <c r="H656" s="1">
        <f>+Temporalidad[[#This Row],[ID]]</f>
        <v>645</v>
      </c>
    </row>
    <row r="657" spans="1:8" x14ac:dyDescent="0.25">
      <c r="A657">
        <v>646</v>
      </c>
      <c r="B657" s="18" t="s">
        <v>28380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28381</v>
      </c>
      <c r="H657" s="1">
        <f>+Temporalidad[[#This Row],[ID]]</f>
        <v>646</v>
      </c>
    </row>
    <row r="658" spans="1:8" x14ac:dyDescent="0.25">
      <c r="A658">
        <v>647</v>
      </c>
      <c r="B658" s="18" t="s">
        <v>28382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28383</v>
      </c>
      <c r="H658" s="1">
        <f>+Temporalidad[[#This Row],[ID]]</f>
        <v>647</v>
      </c>
    </row>
    <row r="659" spans="1:8" x14ac:dyDescent="0.25">
      <c r="A659">
        <v>648</v>
      </c>
      <c r="B659" s="18" t="s">
        <v>28384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28385</v>
      </c>
      <c r="H659" s="1">
        <f>+Temporalidad[[#This Row],[ID]]</f>
        <v>648</v>
      </c>
    </row>
    <row r="660" spans="1:8" x14ac:dyDescent="0.25">
      <c r="A660">
        <v>649</v>
      </c>
      <c r="B660" s="18" t="s">
        <v>28386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28387</v>
      </c>
      <c r="H660" s="1">
        <f>+Temporalidad[[#This Row],[ID]]</f>
        <v>649</v>
      </c>
    </row>
    <row r="661" spans="1:8" x14ac:dyDescent="0.25">
      <c r="A661">
        <v>650</v>
      </c>
      <c r="B661" s="18" t="s">
        <v>28388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28389</v>
      </c>
      <c r="H661" s="1">
        <f>+Temporalidad[[#This Row],[ID]]</f>
        <v>650</v>
      </c>
    </row>
    <row r="662" spans="1:8" x14ac:dyDescent="0.25">
      <c r="A662">
        <v>651</v>
      </c>
      <c r="B662" s="18" t="s">
        <v>28390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28391</v>
      </c>
      <c r="H662" s="1">
        <f>+Temporalidad[[#This Row],[ID]]</f>
        <v>651</v>
      </c>
    </row>
    <row r="663" spans="1:8" x14ac:dyDescent="0.25">
      <c r="A663">
        <v>652</v>
      </c>
      <c r="B663" s="18" t="s">
        <v>28392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28393</v>
      </c>
      <c r="H663" s="1">
        <f>+Temporalidad[[#This Row],[ID]]</f>
        <v>652</v>
      </c>
    </row>
    <row r="664" spans="1:8" x14ac:dyDescent="0.25">
      <c r="A664">
        <v>653</v>
      </c>
      <c r="B664" s="18" t="s">
        <v>28394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28395</v>
      </c>
      <c r="H664" s="1">
        <f>+Temporalidad[[#This Row],[ID]]</f>
        <v>653</v>
      </c>
    </row>
    <row r="665" spans="1:8" x14ac:dyDescent="0.25">
      <c r="A665">
        <v>654</v>
      </c>
      <c r="B665" s="18" t="s">
        <v>28396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28397</v>
      </c>
      <c r="H665" s="1">
        <f>+Temporalidad[[#This Row],[ID]]</f>
        <v>654</v>
      </c>
    </row>
    <row r="666" spans="1:8" x14ac:dyDescent="0.25">
      <c r="A666">
        <v>655</v>
      </c>
      <c r="B666" s="18" t="s">
        <v>28398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28399</v>
      </c>
      <c r="H666" s="1">
        <f>+Temporalidad[[#This Row],[ID]]</f>
        <v>655</v>
      </c>
    </row>
    <row r="667" spans="1:8" x14ac:dyDescent="0.25">
      <c r="A667">
        <v>656</v>
      </c>
      <c r="B667" s="18" t="s">
        <v>28400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28401</v>
      </c>
      <c r="H667" s="1">
        <f>+Temporalidad[[#This Row],[ID]]</f>
        <v>656</v>
      </c>
    </row>
    <row r="668" spans="1:8" x14ac:dyDescent="0.25">
      <c r="A668">
        <v>657</v>
      </c>
      <c r="B668" s="18" t="s">
        <v>28402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28403</v>
      </c>
      <c r="H668" s="1">
        <f>+Temporalidad[[#This Row],[ID]]</f>
        <v>657</v>
      </c>
    </row>
    <row r="669" spans="1:8" x14ac:dyDescent="0.25">
      <c r="A669">
        <v>658</v>
      </c>
      <c r="B669" s="18" t="s">
        <v>28404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28405</v>
      </c>
      <c r="H669" s="1">
        <f>+Temporalidad[[#This Row],[ID]]</f>
        <v>658</v>
      </c>
    </row>
    <row r="670" spans="1:8" x14ac:dyDescent="0.25">
      <c r="A670">
        <v>659</v>
      </c>
      <c r="B670" s="18" t="s">
        <v>28406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28407</v>
      </c>
      <c r="H670" s="1">
        <f>+Temporalidad[[#This Row],[ID]]</f>
        <v>659</v>
      </c>
    </row>
    <row r="671" spans="1:8" x14ac:dyDescent="0.25">
      <c r="A671">
        <v>660</v>
      </c>
      <c r="B671" s="18" t="s">
        <v>28408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28409</v>
      </c>
      <c r="H671" s="1">
        <f>+Temporalidad[[#This Row],[ID]]</f>
        <v>660</v>
      </c>
    </row>
    <row r="672" spans="1:8" x14ac:dyDescent="0.25">
      <c r="A672">
        <v>661</v>
      </c>
      <c r="B672" s="18" t="s">
        <v>28410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28411</v>
      </c>
      <c r="H672" s="1">
        <f>+Temporalidad[[#This Row],[ID]]</f>
        <v>661</v>
      </c>
    </row>
    <row r="673" spans="1:8" x14ac:dyDescent="0.25">
      <c r="A673">
        <v>662</v>
      </c>
      <c r="B673" s="18" t="s">
        <v>28412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28413</v>
      </c>
      <c r="H673" s="1">
        <f>+Temporalidad[[#This Row],[ID]]</f>
        <v>662</v>
      </c>
    </row>
    <row r="674" spans="1:8" x14ac:dyDescent="0.25">
      <c r="A674">
        <v>663</v>
      </c>
      <c r="B674" s="18" t="s">
        <v>28414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28415</v>
      </c>
      <c r="H674" s="1">
        <f>+Temporalidad[[#This Row],[ID]]</f>
        <v>663</v>
      </c>
    </row>
    <row r="675" spans="1:8" x14ac:dyDescent="0.25">
      <c r="A675">
        <v>664</v>
      </c>
      <c r="B675" s="18" t="s">
        <v>28416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28417</v>
      </c>
      <c r="H675" s="1">
        <f>+Temporalidad[[#This Row],[ID]]</f>
        <v>664</v>
      </c>
    </row>
    <row r="676" spans="1:8" x14ac:dyDescent="0.25">
      <c r="A676">
        <v>665</v>
      </c>
      <c r="B676" s="18" t="s">
        <v>28418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28419</v>
      </c>
      <c r="H676" s="1">
        <f>+Temporalidad[[#This Row],[ID]]</f>
        <v>665</v>
      </c>
    </row>
    <row r="677" spans="1:8" x14ac:dyDescent="0.25">
      <c r="A677">
        <v>666</v>
      </c>
      <c r="B677" s="18" t="s">
        <v>28420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28421</v>
      </c>
      <c r="H677" s="1">
        <f>+Temporalidad[[#This Row],[ID]]</f>
        <v>666</v>
      </c>
    </row>
    <row r="678" spans="1:8" x14ac:dyDescent="0.25">
      <c r="A678">
        <v>667</v>
      </c>
      <c r="B678" s="18" t="s">
        <v>28422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28423</v>
      </c>
      <c r="H678" s="1">
        <f>+Temporalidad[[#This Row],[ID]]</f>
        <v>667</v>
      </c>
    </row>
    <row r="679" spans="1:8" x14ac:dyDescent="0.25">
      <c r="A679">
        <v>668</v>
      </c>
      <c r="B679" s="18" t="s">
        <v>28424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28425</v>
      </c>
      <c r="H679" s="1">
        <f>+Temporalidad[[#This Row],[ID]]</f>
        <v>668</v>
      </c>
    </row>
    <row r="680" spans="1:8" x14ac:dyDescent="0.25">
      <c r="A680">
        <v>669</v>
      </c>
      <c r="B680" s="18" t="s">
        <v>28426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28427</v>
      </c>
      <c r="H680" s="1">
        <f>+Temporalidad[[#This Row],[ID]]</f>
        <v>669</v>
      </c>
    </row>
    <row r="681" spans="1:8" x14ac:dyDescent="0.25">
      <c r="A681">
        <v>670</v>
      </c>
      <c r="B681" s="18" t="s">
        <v>28428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28429</v>
      </c>
      <c r="H681" s="1">
        <f>+Temporalidad[[#This Row],[ID]]</f>
        <v>670</v>
      </c>
    </row>
    <row r="682" spans="1:8" x14ac:dyDescent="0.25">
      <c r="A682">
        <v>671</v>
      </c>
      <c r="B682" s="18" t="s">
        <v>28430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28431</v>
      </c>
      <c r="H682" s="1">
        <f>+Temporalidad[[#This Row],[ID]]</f>
        <v>671</v>
      </c>
    </row>
    <row r="683" spans="1:8" x14ac:dyDescent="0.25">
      <c r="A683">
        <v>672</v>
      </c>
      <c r="B683" s="18" t="s">
        <v>28432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28433</v>
      </c>
      <c r="H683" s="1">
        <f>+Temporalidad[[#This Row],[ID]]</f>
        <v>672</v>
      </c>
    </row>
    <row r="684" spans="1:8" x14ac:dyDescent="0.25">
      <c r="A684">
        <v>673</v>
      </c>
      <c r="B684" s="18" t="s">
        <v>28434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28435</v>
      </c>
      <c r="H684" s="1">
        <f>+Temporalidad[[#This Row],[ID]]</f>
        <v>673</v>
      </c>
    </row>
    <row r="685" spans="1:8" x14ac:dyDescent="0.25">
      <c r="A685">
        <v>674</v>
      </c>
      <c r="B685" s="18" t="s">
        <v>28436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28437</v>
      </c>
      <c r="H685" s="1">
        <f>+Temporalidad[[#This Row],[ID]]</f>
        <v>674</v>
      </c>
    </row>
    <row r="686" spans="1:8" x14ac:dyDescent="0.25">
      <c r="A686">
        <v>675</v>
      </c>
      <c r="B686" s="18" t="s">
        <v>28438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28439</v>
      </c>
      <c r="H686" s="1">
        <f>+Temporalidad[[#This Row],[ID]]</f>
        <v>675</v>
      </c>
    </row>
    <row r="687" spans="1:8" x14ac:dyDescent="0.25">
      <c r="A687">
        <v>676</v>
      </c>
      <c r="B687" s="18" t="s">
        <v>28440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28441</v>
      </c>
      <c r="H687" s="1">
        <f>+Temporalidad[[#This Row],[ID]]</f>
        <v>676</v>
      </c>
    </row>
    <row r="688" spans="1:8" x14ac:dyDescent="0.25">
      <c r="A688">
        <v>677</v>
      </c>
      <c r="B688" s="18" t="s">
        <v>28442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28443</v>
      </c>
      <c r="H688" s="1">
        <f>+Temporalidad[[#This Row],[ID]]</f>
        <v>677</v>
      </c>
    </row>
    <row r="689" spans="1:8" x14ac:dyDescent="0.25">
      <c r="A689">
        <v>678</v>
      </c>
      <c r="B689" s="18" t="s">
        <v>28444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28445</v>
      </c>
      <c r="H689" s="1">
        <f>+Temporalidad[[#This Row],[ID]]</f>
        <v>678</v>
      </c>
    </row>
    <row r="690" spans="1:8" x14ac:dyDescent="0.25">
      <c r="A690">
        <v>679</v>
      </c>
      <c r="B690" s="18" t="s">
        <v>28446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28447</v>
      </c>
      <c r="H690" s="1">
        <f>+Temporalidad[[#This Row],[ID]]</f>
        <v>679</v>
      </c>
    </row>
    <row r="691" spans="1:8" x14ac:dyDescent="0.25">
      <c r="A691">
        <v>680</v>
      </c>
      <c r="B691" s="18" t="s">
        <v>28448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28449</v>
      </c>
      <c r="H691" s="1">
        <f>+Temporalidad[[#This Row],[ID]]</f>
        <v>680</v>
      </c>
    </row>
    <row r="692" spans="1:8" x14ac:dyDescent="0.25">
      <c r="A692">
        <v>681</v>
      </c>
      <c r="B692" s="18" t="s">
        <v>28450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28451</v>
      </c>
      <c r="H692" s="1">
        <f>+Temporalidad[[#This Row],[ID]]</f>
        <v>681</v>
      </c>
    </row>
    <row r="693" spans="1:8" x14ac:dyDescent="0.25">
      <c r="A693">
        <v>682</v>
      </c>
      <c r="B693" s="18" t="s">
        <v>28452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28453</v>
      </c>
      <c r="H693" s="1">
        <f>+Temporalidad[[#This Row],[ID]]</f>
        <v>682</v>
      </c>
    </row>
    <row r="694" spans="1:8" x14ac:dyDescent="0.25">
      <c r="A694">
        <v>683</v>
      </c>
      <c r="B694" s="18" t="s">
        <v>28454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28455</v>
      </c>
      <c r="H694" s="1">
        <f>+Temporalidad[[#This Row],[ID]]</f>
        <v>683</v>
      </c>
    </row>
    <row r="695" spans="1:8" x14ac:dyDescent="0.25">
      <c r="A695">
        <v>684</v>
      </c>
      <c r="B695" s="18" t="s">
        <v>28456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28457</v>
      </c>
      <c r="H695" s="1">
        <f>+Temporalidad[[#This Row],[ID]]</f>
        <v>684</v>
      </c>
    </row>
    <row r="696" spans="1:8" x14ac:dyDescent="0.25">
      <c r="A696">
        <v>685</v>
      </c>
      <c r="B696" s="18" t="s">
        <v>28458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28459</v>
      </c>
      <c r="H696" s="1">
        <f>+Temporalidad[[#This Row],[ID]]</f>
        <v>685</v>
      </c>
    </row>
    <row r="697" spans="1:8" x14ac:dyDescent="0.25">
      <c r="A697">
        <v>686</v>
      </c>
      <c r="B697" s="18" t="s">
        <v>28460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28461</v>
      </c>
      <c r="H697" s="1">
        <f>+Temporalidad[[#This Row],[ID]]</f>
        <v>686</v>
      </c>
    </row>
    <row r="698" spans="1:8" x14ac:dyDescent="0.25">
      <c r="A698">
        <v>687</v>
      </c>
      <c r="B698" s="18" t="s">
        <v>28462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28463</v>
      </c>
      <c r="H698" s="1">
        <f>+Temporalidad[[#This Row],[ID]]</f>
        <v>687</v>
      </c>
    </row>
    <row r="699" spans="1:8" x14ac:dyDescent="0.25">
      <c r="A699">
        <v>688</v>
      </c>
      <c r="B699" s="18" t="s">
        <v>28464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28465</v>
      </c>
      <c r="H699" s="1">
        <f>+Temporalidad[[#This Row],[ID]]</f>
        <v>688</v>
      </c>
    </row>
    <row r="700" spans="1:8" x14ac:dyDescent="0.25">
      <c r="A700">
        <v>689</v>
      </c>
      <c r="B700" s="18" t="s">
        <v>28466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28467</v>
      </c>
      <c r="H700" s="1">
        <f>+Temporalidad[[#This Row],[ID]]</f>
        <v>689</v>
      </c>
    </row>
    <row r="701" spans="1:8" x14ac:dyDescent="0.25">
      <c r="A701">
        <v>690</v>
      </c>
      <c r="B701" s="18" t="s">
        <v>28468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28469</v>
      </c>
      <c r="H701" s="1">
        <f>+Temporalidad[[#This Row],[ID]]</f>
        <v>690</v>
      </c>
    </row>
    <row r="702" spans="1:8" x14ac:dyDescent="0.25">
      <c r="A702">
        <v>691</v>
      </c>
      <c r="B702" s="18" t="s">
        <v>28470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28471</v>
      </c>
      <c r="H702" s="1">
        <f>+Temporalidad[[#This Row],[ID]]</f>
        <v>691</v>
      </c>
    </row>
    <row r="703" spans="1:8" x14ac:dyDescent="0.25">
      <c r="A703">
        <v>692</v>
      </c>
      <c r="B703" s="18" t="s">
        <v>28472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28473</v>
      </c>
      <c r="H703" s="1">
        <f>+Temporalidad[[#This Row],[ID]]</f>
        <v>692</v>
      </c>
    </row>
    <row r="704" spans="1:8" x14ac:dyDescent="0.25">
      <c r="A704">
        <v>693</v>
      </c>
      <c r="B704" s="18" t="s">
        <v>28474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28475</v>
      </c>
      <c r="H704" s="1">
        <f>+Temporalidad[[#This Row],[ID]]</f>
        <v>693</v>
      </c>
    </row>
    <row r="705" spans="1:8" x14ac:dyDescent="0.25">
      <c r="A705">
        <v>694</v>
      </c>
      <c r="B705" s="18" t="s">
        <v>28476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28477</v>
      </c>
      <c r="H705" s="1">
        <f>+Temporalidad[[#This Row],[ID]]</f>
        <v>694</v>
      </c>
    </row>
    <row r="706" spans="1:8" x14ac:dyDescent="0.25">
      <c r="A706">
        <v>695</v>
      </c>
      <c r="B706" s="18" t="s">
        <v>28478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28479</v>
      </c>
      <c r="H706" s="1">
        <f>+Temporalidad[[#This Row],[ID]]</f>
        <v>695</v>
      </c>
    </row>
    <row r="707" spans="1:8" x14ac:dyDescent="0.25">
      <c r="A707">
        <v>696</v>
      </c>
      <c r="B707" s="18" t="s">
        <v>28480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28481</v>
      </c>
      <c r="H707" s="1">
        <f>+Temporalidad[[#This Row],[ID]]</f>
        <v>696</v>
      </c>
    </row>
    <row r="708" spans="1:8" x14ac:dyDescent="0.25">
      <c r="A708">
        <v>697</v>
      </c>
      <c r="B708" s="18" t="s">
        <v>28482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28483</v>
      </c>
      <c r="H708" s="1">
        <f>+Temporalidad[[#This Row],[ID]]</f>
        <v>697</v>
      </c>
    </row>
    <row r="709" spans="1:8" x14ac:dyDescent="0.25">
      <c r="A709">
        <v>698</v>
      </c>
      <c r="B709" s="18" t="s">
        <v>28484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28485</v>
      </c>
      <c r="H709" s="1">
        <f>+Temporalidad[[#This Row],[ID]]</f>
        <v>698</v>
      </c>
    </row>
    <row r="710" spans="1:8" x14ac:dyDescent="0.25">
      <c r="A710">
        <v>699</v>
      </c>
      <c r="B710" s="18" t="s">
        <v>28486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28487</v>
      </c>
      <c r="H710" s="1">
        <f>+Temporalidad[[#This Row],[ID]]</f>
        <v>699</v>
      </c>
    </row>
    <row r="711" spans="1:8" x14ac:dyDescent="0.25">
      <c r="A711">
        <v>700</v>
      </c>
      <c r="B711" s="18" t="s">
        <v>28488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28489</v>
      </c>
      <c r="H711" s="1">
        <f>+Temporalidad[[#This Row],[ID]]</f>
        <v>700</v>
      </c>
    </row>
    <row r="712" spans="1:8" x14ac:dyDescent="0.25">
      <c r="A712">
        <v>701</v>
      </c>
      <c r="B712" s="18" t="s">
        <v>28490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28491</v>
      </c>
      <c r="H712" s="1">
        <f>+Temporalidad[[#This Row],[ID]]</f>
        <v>701</v>
      </c>
    </row>
    <row r="713" spans="1:8" x14ac:dyDescent="0.25">
      <c r="A713">
        <v>702</v>
      </c>
      <c r="B713" s="18" t="s">
        <v>28492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28493</v>
      </c>
      <c r="H713" s="1">
        <f>+Temporalidad[[#This Row],[ID]]</f>
        <v>702</v>
      </c>
    </row>
    <row r="714" spans="1:8" x14ac:dyDescent="0.25">
      <c r="A714">
        <v>703</v>
      </c>
      <c r="B714" s="18" t="s">
        <v>28494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28495</v>
      </c>
      <c r="H714" s="1">
        <f>+Temporalidad[[#This Row],[ID]]</f>
        <v>703</v>
      </c>
    </row>
    <row r="715" spans="1:8" x14ac:dyDescent="0.25">
      <c r="A715">
        <v>704</v>
      </c>
      <c r="B715" s="18" t="s">
        <v>28496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28497</v>
      </c>
      <c r="H715" s="1">
        <f>+Temporalidad[[#This Row],[ID]]</f>
        <v>704</v>
      </c>
    </row>
    <row r="716" spans="1:8" x14ac:dyDescent="0.25">
      <c r="A716">
        <v>705</v>
      </c>
      <c r="B716" s="18" t="s">
        <v>28498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28499</v>
      </c>
      <c r="H716" s="1">
        <f>+Temporalidad[[#This Row],[ID]]</f>
        <v>705</v>
      </c>
    </row>
    <row r="717" spans="1:8" x14ac:dyDescent="0.25">
      <c r="A717">
        <v>706</v>
      </c>
      <c r="B717" s="18" t="s">
        <v>28500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28501</v>
      </c>
      <c r="H717" s="1">
        <f>+Temporalidad[[#This Row],[ID]]</f>
        <v>706</v>
      </c>
    </row>
    <row r="718" spans="1:8" x14ac:dyDescent="0.25">
      <c r="A718">
        <v>707</v>
      </c>
      <c r="B718" s="18" t="s">
        <v>28502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28503</v>
      </c>
      <c r="H718" s="1">
        <f>+Temporalidad[[#This Row],[ID]]</f>
        <v>707</v>
      </c>
    </row>
    <row r="719" spans="1:8" x14ac:dyDescent="0.25">
      <c r="A719">
        <v>708</v>
      </c>
      <c r="B719" s="18" t="s">
        <v>28504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28505</v>
      </c>
      <c r="H719" s="1">
        <f>+Temporalidad[[#This Row],[ID]]</f>
        <v>708</v>
      </c>
    </row>
    <row r="720" spans="1:8" x14ac:dyDescent="0.25">
      <c r="A720">
        <v>709</v>
      </c>
      <c r="B720" s="18" t="s">
        <v>28506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28507</v>
      </c>
      <c r="H720" s="1">
        <f>+Temporalidad[[#This Row],[ID]]</f>
        <v>709</v>
      </c>
    </row>
    <row r="721" spans="1:8" x14ac:dyDescent="0.25">
      <c r="A721">
        <v>710</v>
      </c>
      <c r="B721" s="18" t="s">
        <v>28508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28509</v>
      </c>
      <c r="H721" s="1">
        <f>+Temporalidad[[#This Row],[ID]]</f>
        <v>710</v>
      </c>
    </row>
    <row r="722" spans="1:8" x14ac:dyDescent="0.25">
      <c r="A722">
        <v>711</v>
      </c>
      <c r="B722" s="18" t="s">
        <v>28510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28511</v>
      </c>
      <c r="H722" s="1">
        <f>+Temporalidad[[#This Row],[ID]]</f>
        <v>711</v>
      </c>
    </row>
    <row r="723" spans="1:8" x14ac:dyDescent="0.25">
      <c r="A723">
        <v>712</v>
      </c>
      <c r="B723" s="18" t="s">
        <v>28512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28513</v>
      </c>
      <c r="H723" s="1">
        <f>+Temporalidad[[#This Row],[ID]]</f>
        <v>712</v>
      </c>
    </row>
    <row r="724" spans="1:8" x14ac:dyDescent="0.25">
      <c r="A724">
        <v>713</v>
      </c>
      <c r="B724" s="18" t="s">
        <v>28514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28515</v>
      </c>
      <c r="H724" s="1">
        <f>+Temporalidad[[#This Row],[ID]]</f>
        <v>713</v>
      </c>
    </row>
    <row r="725" spans="1:8" x14ac:dyDescent="0.25">
      <c r="A725">
        <v>714</v>
      </c>
      <c r="B725" s="18" t="s">
        <v>28516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28517</v>
      </c>
      <c r="H725" s="1">
        <f>+Temporalidad[[#This Row],[ID]]</f>
        <v>714</v>
      </c>
    </row>
    <row r="726" spans="1:8" x14ac:dyDescent="0.25">
      <c r="A726">
        <v>715</v>
      </c>
      <c r="B726" s="18" t="s">
        <v>28518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28519</v>
      </c>
      <c r="H726" s="1">
        <f>+Temporalidad[[#This Row],[ID]]</f>
        <v>715</v>
      </c>
    </row>
    <row r="727" spans="1:8" x14ac:dyDescent="0.25">
      <c r="A727">
        <v>716</v>
      </c>
      <c r="B727" s="18" t="s">
        <v>28520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28521</v>
      </c>
      <c r="H727" s="1">
        <f>+Temporalidad[[#This Row],[ID]]</f>
        <v>716</v>
      </c>
    </row>
    <row r="728" spans="1:8" x14ac:dyDescent="0.25">
      <c r="A728">
        <v>717</v>
      </c>
      <c r="B728" s="18" t="s">
        <v>28522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28523</v>
      </c>
      <c r="H728" s="1">
        <f>+Temporalidad[[#This Row],[ID]]</f>
        <v>717</v>
      </c>
    </row>
    <row r="729" spans="1:8" x14ac:dyDescent="0.25">
      <c r="A729">
        <v>718</v>
      </c>
      <c r="B729" s="18" t="s">
        <v>28524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28525</v>
      </c>
      <c r="H729" s="1">
        <f>+Temporalidad[[#This Row],[ID]]</f>
        <v>718</v>
      </c>
    </row>
    <row r="730" spans="1:8" x14ac:dyDescent="0.25">
      <c r="A730">
        <v>719</v>
      </c>
      <c r="B730" s="18" t="s">
        <v>28526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28527</v>
      </c>
      <c r="H730" s="1">
        <f>+Temporalidad[[#This Row],[ID]]</f>
        <v>719</v>
      </c>
    </row>
    <row r="731" spans="1:8" x14ac:dyDescent="0.25">
      <c r="A731">
        <v>720</v>
      </c>
      <c r="B731" s="18" t="s">
        <v>28528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28529</v>
      </c>
      <c r="H731" s="1">
        <f>+Temporalidad[[#This Row],[ID]]</f>
        <v>720</v>
      </c>
    </row>
    <row r="732" spans="1:8" x14ac:dyDescent="0.25">
      <c r="A732">
        <v>721</v>
      </c>
      <c r="B732" s="18" t="s">
        <v>28530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28531</v>
      </c>
      <c r="H732" s="1">
        <f>+Temporalidad[[#This Row],[ID]]</f>
        <v>721</v>
      </c>
    </row>
    <row r="733" spans="1:8" x14ac:dyDescent="0.25">
      <c r="A733">
        <v>722</v>
      </c>
      <c r="B733" s="18" t="s">
        <v>28532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28533</v>
      </c>
      <c r="H733" s="1">
        <f>+Temporalidad[[#This Row],[ID]]</f>
        <v>722</v>
      </c>
    </row>
    <row r="734" spans="1:8" x14ac:dyDescent="0.25">
      <c r="A734">
        <v>723</v>
      </c>
      <c r="B734" s="18" t="s">
        <v>28534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28535</v>
      </c>
      <c r="H734" s="1">
        <f>+Temporalidad[[#This Row],[ID]]</f>
        <v>723</v>
      </c>
    </row>
    <row r="735" spans="1:8" x14ac:dyDescent="0.25">
      <c r="A735">
        <v>724</v>
      </c>
      <c r="B735" s="18" t="s">
        <v>28536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28537</v>
      </c>
      <c r="H735" s="1">
        <f>+Temporalidad[[#This Row],[ID]]</f>
        <v>724</v>
      </c>
    </row>
    <row r="736" spans="1:8" x14ac:dyDescent="0.25">
      <c r="A736">
        <v>725</v>
      </c>
      <c r="B736" s="18" t="s">
        <v>28538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28539</v>
      </c>
      <c r="H736" s="1">
        <f>+Temporalidad[[#This Row],[ID]]</f>
        <v>725</v>
      </c>
    </row>
    <row r="737" spans="1:8" x14ac:dyDescent="0.25">
      <c r="A737">
        <v>726</v>
      </c>
      <c r="B737" s="18" t="s">
        <v>28540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28541</v>
      </c>
      <c r="H737" s="1">
        <f>+Temporalidad[[#This Row],[ID]]</f>
        <v>726</v>
      </c>
    </row>
    <row r="738" spans="1:8" x14ac:dyDescent="0.25">
      <c r="A738">
        <v>727</v>
      </c>
      <c r="B738" s="18" t="s">
        <v>28542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28543</v>
      </c>
      <c r="H738" s="1">
        <f>+Temporalidad[[#This Row],[ID]]</f>
        <v>727</v>
      </c>
    </row>
    <row r="739" spans="1:8" x14ac:dyDescent="0.25">
      <c r="A739">
        <v>728</v>
      </c>
      <c r="B739" s="18" t="s">
        <v>28544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28545</v>
      </c>
      <c r="H739" s="1">
        <f>+Temporalidad[[#This Row],[ID]]</f>
        <v>728</v>
      </c>
    </row>
    <row r="740" spans="1:8" x14ac:dyDescent="0.25">
      <c r="A740">
        <v>729</v>
      </c>
      <c r="B740" s="18" t="s">
        <v>28546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28547</v>
      </c>
      <c r="H740" s="1">
        <f>+Temporalidad[[#This Row],[ID]]</f>
        <v>729</v>
      </c>
    </row>
    <row r="741" spans="1:8" x14ac:dyDescent="0.25">
      <c r="A741">
        <v>730</v>
      </c>
      <c r="B741" s="18" t="s">
        <v>28548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28549</v>
      </c>
      <c r="H741" s="1">
        <f>+Temporalidad[[#This Row],[ID]]</f>
        <v>730</v>
      </c>
    </row>
    <row r="742" spans="1:8" x14ac:dyDescent="0.25">
      <c r="A742">
        <v>731</v>
      </c>
      <c r="B742" s="18" t="s">
        <v>28550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28551</v>
      </c>
      <c r="H742" s="1">
        <f>+Temporalidad[[#This Row],[ID]]</f>
        <v>731</v>
      </c>
    </row>
    <row r="743" spans="1:8" x14ac:dyDescent="0.25">
      <c r="A743">
        <v>732</v>
      </c>
      <c r="B743" s="18" t="s">
        <v>28552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28553</v>
      </c>
      <c r="H743" s="1">
        <f>+Temporalidad[[#This Row],[ID]]</f>
        <v>732</v>
      </c>
    </row>
    <row r="744" spans="1:8" x14ac:dyDescent="0.25">
      <c r="A744">
        <v>733</v>
      </c>
      <c r="B744" s="18" t="s">
        <v>28554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28555</v>
      </c>
      <c r="H744" s="1">
        <f>+Temporalidad[[#This Row],[ID]]</f>
        <v>733</v>
      </c>
    </row>
    <row r="745" spans="1:8" x14ac:dyDescent="0.25">
      <c r="A745">
        <v>734</v>
      </c>
      <c r="B745" s="18" t="s">
        <v>28556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28557</v>
      </c>
      <c r="H745" s="1">
        <f>+Temporalidad[[#This Row],[ID]]</f>
        <v>734</v>
      </c>
    </row>
    <row r="746" spans="1:8" x14ac:dyDescent="0.25">
      <c r="A746">
        <v>735</v>
      </c>
      <c r="B746" s="18" t="s">
        <v>28558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28559</v>
      </c>
      <c r="H746" s="1">
        <f>+Temporalidad[[#This Row],[ID]]</f>
        <v>735</v>
      </c>
    </row>
    <row r="747" spans="1:8" x14ac:dyDescent="0.25">
      <c r="A747">
        <v>736</v>
      </c>
      <c r="B747" s="18" t="s">
        <v>28560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28561</v>
      </c>
      <c r="H747" s="1">
        <f>+Temporalidad[[#This Row],[ID]]</f>
        <v>736</v>
      </c>
    </row>
    <row r="748" spans="1:8" x14ac:dyDescent="0.25">
      <c r="A748">
        <v>737</v>
      </c>
      <c r="B748" s="18" t="s">
        <v>28562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28563</v>
      </c>
      <c r="H748" s="1">
        <f>+Temporalidad[[#This Row],[ID]]</f>
        <v>737</v>
      </c>
    </row>
    <row r="749" spans="1:8" x14ac:dyDescent="0.25">
      <c r="A749">
        <v>738</v>
      </c>
      <c r="B749" s="18" t="s">
        <v>28564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28565</v>
      </c>
      <c r="H749" s="1">
        <f>+Temporalidad[[#This Row],[ID]]</f>
        <v>738</v>
      </c>
    </row>
    <row r="750" spans="1:8" x14ac:dyDescent="0.25">
      <c r="A750">
        <v>739</v>
      </c>
      <c r="B750" s="18" t="s">
        <v>28566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28567</v>
      </c>
      <c r="H750" s="1">
        <f>+Temporalidad[[#This Row],[ID]]</f>
        <v>739</v>
      </c>
    </row>
    <row r="751" spans="1:8" x14ac:dyDescent="0.25">
      <c r="A751">
        <v>740</v>
      </c>
      <c r="B751" s="18" t="s">
        <v>28568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28569</v>
      </c>
      <c r="H751" s="1">
        <f>+Temporalidad[[#This Row],[ID]]</f>
        <v>740</v>
      </c>
    </row>
    <row r="752" spans="1:8" x14ac:dyDescent="0.25">
      <c r="A752">
        <v>741</v>
      </c>
      <c r="B752" s="18" t="s">
        <v>28570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28571</v>
      </c>
      <c r="H752" s="1">
        <f>+Temporalidad[[#This Row],[ID]]</f>
        <v>741</v>
      </c>
    </row>
    <row r="753" spans="1:8" x14ac:dyDescent="0.25">
      <c r="A753">
        <v>742</v>
      </c>
      <c r="B753" s="18" t="s">
        <v>28572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28573</v>
      </c>
      <c r="H753" s="1">
        <f>+Temporalidad[[#This Row],[ID]]</f>
        <v>742</v>
      </c>
    </row>
    <row r="754" spans="1:8" x14ac:dyDescent="0.25">
      <c r="A754">
        <v>743</v>
      </c>
      <c r="B754" s="18" t="s">
        <v>28574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28575</v>
      </c>
      <c r="H754" s="1">
        <f>+Temporalidad[[#This Row],[ID]]</f>
        <v>743</v>
      </c>
    </row>
    <row r="755" spans="1:8" x14ac:dyDescent="0.25">
      <c r="A755">
        <v>744</v>
      </c>
      <c r="B755" s="18" t="s">
        <v>28576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28577</v>
      </c>
      <c r="H755" s="1">
        <f>+Temporalidad[[#This Row],[ID]]</f>
        <v>744</v>
      </c>
    </row>
    <row r="756" spans="1:8" x14ac:dyDescent="0.25">
      <c r="A756">
        <v>745</v>
      </c>
      <c r="B756" s="18" t="s">
        <v>28578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28579</v>
      </c>
      <c r="H756" s="1">
        <f>+Temporalidad[[#This Row],[ID]]</f>
        <v>745</v>
      </c>
    </row>
    <row r="757" spans="1:8" x14ac:dyDescent="0.25">
      <c r="A757">
        <v>746</v>
      </c>
      <c r="B757" s="18" t="s">
        <v>28580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28581</v>
      </c>
      <c r="H757" s="1">
        <f>+Temporalidad[[#This Row],[ID]]</f>
        <v>746</v>
      </c>
    </row>
    <row r="758" spans="1:8" x14ac:dyDescent="0.25">
      <c r="A758">
        <v>747</v>
      </c>
      <c r="B758" s="18" t="s">
        <v>28582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28583</v>
      </c>
      <c r="H758" s="1">
        <f>+Temporalidad[[#This Row],[ID]]</f>
        <v>747</v>
      </c>
    </row>
    <row r="759" spans="1:8" x14ac:dyDescent="0.25">
      <c r="A759">
        <v>748</v>
      </c>
      <c r="B759" s="18" t="s">
        <v>28584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28585</v>
      </c>
      <c r="H759" s="1">
        <f>+Temporalidad[[#This Row],[ID]]</f>
        <v>748</v>
      </c>
    </row>
    <row r="760" spans="1:8" x14ac:dyDescent="0.25">
      <c r="A760">
        <v>749</v>
      </c>
      <c r="B760" s="18" t="s">
        <v>28586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28587</v>
      </c>
      <c r="H760" s="1">
        <f>+Temporalidad[[#This Row],[ID]]</f>
        <v>749</v>
      </c>
    </row>
    <row r="761" spans="1:8" x14ac:dyDescent="0.25">
      <c r="A761">
        <v>750</v>
      </c>
      <c r="B761" s="18" t="s">
        <v>28588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28589</v>
      </c>
      <c r="H761" s="1">
        <f>+Temporalidad[[#This Row],[ID]]</f>
        <v>750</v>
      </c>
    </row>
    <row r="762" spans="1:8" x14ac:dyDescent="0.25">
      <c r="A762">
        <v>751</v>
      </c>
      <c r="B762" s="18" t="s">
        <v>28590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28591</v>
      </c>
      <c r="H762" s="1">
        <f>+Temporalidad[[#This Row],[ID]]</f>
        <v>751</v>
      </c>
    </row>
    <row r="763" spans="1:8" x14ac:dyDescent="0.25">
      <c r="A763">
        <v>752</v>
      </c>
      <c r="B763" s="18" t="s">
        <v>28592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28593</v>
      </c>
      <c r="H763" s="1">
        <f>+Temporalidad[[#This Row],[ID]]</f>
        <v>752</v>
      </c>
    </row>
    <row r="764" spans="1:8" x14ac:dyDescent="0.25">
      <c r="A764">
        <v>753</v>
      </c>
      <c r="B764" s="18" t="s">
        <v>28594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28595</v>
      </c>
      <c r="H764" s="1">
        <f>+Temporalidad[[#This Row],[ID]]</f>
        <v>753</v>
      </c>
    </row>
    <row r="765" spans="1:8" x14ac:dyDescent="0.25">
      <c r="A765">
        <v>754</v>
      </c>
      <c r="B765" s="18" t="s">
        <v>28596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28597</v>
      </c>
      <c r="H765" s="1">
        <f>+Temporalidad[[#This Row],[ID]]</f>
        <v>754</v>
      </c>
    </row>
    <row r="766" spans="1:8" x14ac:dyDescent="0.25">
      <c r="A766">
        <v>755</v>
      </c>
      <c r="B766" s="18" t="s">
        <v>28598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28599</v>
      </c>
      <c r="H766" s="1">
        <f>+Temporalidad[[#This Row],[ID]]</f>
        <v>755</v>
      </c>
    </row>
    <row r="767" spans="1:8" x14ac:dyDescent="0.25">
      <c r="A767">
        <v>756</v>
      </c>
      <c r="B767" s="18" t="s">
        <v>28600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28601</v>
      </c>
      <c r="H767" s="1">
        <f>+Temporalidad[[#This Row],[ID]]</f>
        <v>756</v>
      </c>
    </row>
    <row r="768" spans="1:8" x14ac:dyDescent="0.25">
      <c r="A768">
        <v>757</v>
      </c>
      <c r="B768" s="18" t="s">
        <v>28602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28603</v>
      </c>
      <c r="H768" s="1">
        <f>+Temporalidad[[#This Row],[ID]]</f>
        <v>757</v>
      </c>
    </row>
    <row r="769" spans="1:8" x14ac:dyDescent="0.25">
      <c r="A769">
        <v>758</v>
      </c>
      <c r="B769" s="18" t="s">
        <v>28604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28605</v>
      </c>
      <c r="H769" s="1">
        <f>+Temporalidad[[#This Row],[ID]]</f>
        <v>758</v>
      </c>
    </row>
    <row r="770" spans="1:8" x14ac:dyDescent="0.25">
      <c r="A770">
        <v>759</v>
      </c>
      <c r="B770" s="18" t="s">
        <v>28606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28607</v>
      </c>
      <c r="H770" s="1">
        <f>+Temporalidad[[#This Row],[ID]]</f>
        <v>759</v>
      </c>
    </row>
    <row r="771" spans="1:8" x14ac:dyDescent="0.25">
      <c r="A771">
        <v>760</v>
      </c>
      <c r="B771" s="18" t="s">
        <v>28608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28609</v>
      </c>
      <c r="H771" s="1">
        <f>+Temporalidad[[#This Row],[ID]]</f>
        <v>760</v>
      </c>
    </row>
    <row r="772" spans="1:8" x14ac:dyDescent="0.25">
      <c r="A772">
        <v>761</v>
      </c>
      <c r="B772" s="18" t="s">
        <v>28610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28611</v>
      </c>
      <c r="H772" s="1">
        <f>+Temporalidad[[#This Row],[ID]]</f>
        <v>761</v>
      </c>
    </row>
    <row r="773" spans="1:8" x14ac:dyDescent="0.25">
      <c r="A773">
        <v>762</v>
      </c>
      <c r="B773" s="18" t="s">
        <v>28612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28613</v>
      </c>
      <c r="H773" s="1">
        <f>+Temporalidad[[#This Row],[ID]]</f>
        <v>762</v>
      </c>
    </row>
    <row r="774" spans="1:8" x14ac:dyDescent="0.25">
      <c r="A774">
        <v>763</v>
      </c>
      <c r="B774" s="18" t="s">
        <v>28614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28615</v>
      </c>
      <c r="H774" s="1">
        <f>+Temporalidad[[#This Row],[ID]]</f>
        <v>763</v>
      </c>
    </row>
    <row r="775" spans="1:8" x14ac:dyDescent="0.25">
      <c r="A775">
        <v>764</v>
      </c>
      <c r="B775" s="18" t="s">
        <v>28616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28617</v>
      </c>
      <c r="H775" s="1">
        <f>+Temporalidad[[#This Row],[ID]]</f>
        <v>764</v>
      </c>
    </row>
    <row r="776" spans="1:8" x14ac:dyDescent="0.25">
      <c r="A776">
        <v>765</v>
      </c>
      <c r="B776" s="18" t="s">
        <v>28618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28619</v>
      </c>
      <c r="H776" s="1">
        <f>+Temporalidad[[#This Row],[ID]]</f>
        <v>765</v>
      </c>
    </row>
    <row r="777" spans="1:8" x14ac:dyDescent="0.25">
      <c r="A777">
        <v>766</v>
      </c>
      <c r="B777" s="18" t="s">
        <v>28620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28621</v>
      </c>
      <c r="H777" s="1">
        <f>+Temporalidad[[#This Row],[ID]]</f>
        <v>766</v>
      </c>
    </row>
    <row r="778" spans="1:8" x14ac:dyDescent="0.25">
      <c r="A778">
        <v>767</v>
      </c>
      <c r="B778" s="18" t="s">
        <v>28622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28623</v>
      </c>
      <c r="H778" s="1">
        <f>+Temporalidad[[#This Row],[ID]]</f>
        <v>767</v>
      </c>
    </row>
    <row r="779" spans="1:8" x14ac:dyDescent="0.25">
      <c r="A779">
        <v>768</v>
      </c>
      <c r="B779" s="18" t="s">
        <v>28624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28625</v>
      </c>
      <c r="H779" s="1">
        <f>+Temporalidad[[#This Row],[ID]]</f>
        <v>768</v>
      </c>
    </row>
    <row r="780" spans="1:8" x14ac:dyDescent="0.25">
      <c r="A780">
        <v>769</v>
      </c>
      <c r="B780" s="18" t="s">
        <v>28626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28627</v>
      </c>
      <c r="H780" s="1">
        <f>+Temporalidad[[#This Row],[ID]]</f>
        <v>769</v>
      </c>
    </row>
    <row r="781" spans="1:8" x14ac:dyDescent="0.25">
      <c r="A781">
        <v>770</v>
      </c>
      <c r="B781" s="18" t="s">
        <v>28628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28629</v>
      </c>
      <c r="H781" s="1">
        <f>+Temporalidad[[#This Row],[ID]]</f>
        <v>770</v>
      </c>
    </row>
    <row r="782" spans="1:8" x14ac:dyDescent="0.25">
      <c r="A782">
        <v>771</v>
      </c>
      <c r="B782" s="18" t="s">
        <v>28630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28631</v>
      </c>
      <c r="H782" s="1">
        <f>+Temporalidad[[#This Row],[ID]]</f>
        <v>771</v>
      </c>
    </row>
    <row r="783" spans="1:8" x14ac:dyDescent="0.25">
      <c r="A783">
        <v>772</v>
      </c>
      <c r="B783" s="18" t="s">
        <v>28632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28633</v>
      </c>
      <c r="H783" s="1">
        <f>+Temporalidad[[#This Row],[ID]]</f>
        <v>772</v>
      </c>
    </row>
    <row r="784" spans="1:8" x14ac:dyDescent="0.25">
      <c r="A784">
        <v>773</v>
      </c>
      <c r="B784" s="18" t="s">
        <v>28634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28635</v>
      </c>
      <c r="H784" s="1">
        <f>+Temporalidad[[#This Row],[ID]]</f>
        <v>773</v>
      </c>
    </row>
    <row r="785" spans="1:8" x14ac:dyDescent="0.25">
      <c r="A785">
        <v>774</v>
      </c>
      <c r="B785" s="18" t="s">
        <v>28636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28637</v>
      </c>
      <c r="H785" s="1">
        <f>+Temporalidad[[#This Row],[ID]]</f>
        <v>774</v>
      </c>
    </row>
    <row r="786" spans="1:8" x14ac:dyDescent="0.25">
      <c r="A786">
        <v>775</v>
      </c>
      <c r="B786" s="18" t="s">
        <v>28638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28639</v>
      </c>
      <c r="H786" s="1">
        <f>+Temporalidad[[#This Row],[ID]]</f>
        <v>775</v>
      </c>
    </row>
    <row r="787" spans="1:8" x14ac:dyDescent="0.25">
      <c r="A787">
        <v>776</v>
      </c>
      <c r="B787" s="18" t="s">
        <v>28640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28641</v>
      </c>
      <c r="H787" s="1">
        <f>+Temporalidad[[#This Row],[ID]]</f>
        <v>776</v>
      </c>
    </row>
    <row r="788" spans="1:8" x14ac:dyDescent="0.25">
      <c r="A788">
        <v>777</v>
      </c>
      <c r="B788" s="18" t="s">
        <v>28642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28643</v>
      </c>
      <c r="H788" s="1">
        <f>+Temporalidad[[#This Row],[ID]]</f>
        <v>777</v>
      </c>
    </row>
    <row r="789" spans="1:8" x14ac:dyDescent="0.25">
      <c r="A789">
        <v>778</v>
      </c>
      <c r="B789" s="18" t="s">
        <v>28644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28645</v>
      </c>
      <c r="H789" s="1">
        <f>+Temporalidad[[#This Row],[ID]]</f>
        <v>778</v>
      </c>
    </row>
    <row r="790" spans="1:8" x14ac:dyDescent="0.25">
      <c r="A790">
        <v>779</v>
      </c>
      <c r="B790" s="18" t="s">
        <v>28646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28647</v>
      </c>
      <c r="H790" s="1">
        <f>+Temporalidad[[#This Row],[ID]]</f>
        <v>779</v>
      </c>
    </row>
    <row r="791" spans="1:8" x14ac:dyDescent="0.25">
      <c r="A791">
        <v>780</v>
      </c>
      <c r="B791" s="18" t="s">
        <v>28648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28649</v>
      </c>
      <c r="H791" s="1">
        <f>+Temporalidad[[#This Row],[ID]]</f>
        <v>780</v>
      </c>
    </row>
    <row r="792" spans="1:8" x14ac:dyDescent="0.25">
      <c r="A792">
        <v>781</v>
      </c>
      <c r="B792" s="18" t="s">
        <v>28650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28651</v>
      </c>
      <c r="H792" s="1">
        <f>+Temporalidad[[#This Row],[ID]]</f>
        <v>781</v>
      </c>
    </row>
    <row r="793" spans="1:8" x14ac:dyDescent="0.25">
      <c r="A793">
        <v>782</v>
      </c>
      <c r="B793" s="18" t="s">
        <v>28652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28653</v>
      </c>
      <c r="H793" s="1">
        <f>+Temporalidad[[#This Row],[ID]]</f>
        <v>782</v>
      </c>
    </row>
    <row r="794" spans="1:8" x14ac:dyDescent="0.25">
      <c r="A794">
        <v>783</v>
      </c>
      <c r="B794" s="18" t="s">
        <v>28654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28655</v>
      </c>
      <c r="H794" s="1">
        <f>+Temporalidad[[#This Row],[ID]]</f>
        <v>783</v>
      </c>
    </row>
    <row r="795" spans="1:8" x14ac:dyDescent="0.25">
      <c r="A795">
        <v>784</v>
      </c>
      <c r="B795" s="18" t="s">
        <v>28656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28657</v>
      </c>
      <c r="H795" s="1">
        <f>+Temporalidad[[#This Row],[ID]]</f>
        <v>784</v>
      </c>
    </row>
    <row r="796" spans="1:8" x14ac:dyDescent="0.25">
      <c r="A796">
        <v>785</v>
      </c>
      <c r="B796" s="18" t="s">
        <v>28658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28659</v>
      </c>
      <c r="H796" s="1">
        <f>+Temporalidad[[#This Row],[ID]]</f>
        <v>785</v>
      </c>
    </row>
    <row r="797" spans="1:8" x14ac:dyDescent="0.25">
      <c r="A797">
        <v>786</v>
      </c>
      <c r="B797" s="18" t="s">
        <v>28660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28661</v>
      </c>
      <c r="H797" s="1">
        <f>+Temporalidad[[#This Row],[ID]]</f>
        <v>786</v>
      </c>
    </row>
    <row r="798" spans="1:8" x14ac:dyDescent="0.25">
      <c r="A798">
        <v>787</v>
      </c>
      <c r="B798" s="18" t="s">
        <v>28662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28663</v>
      </c>
      <c r="H798" s="1">
        <f>+Temporalidad[[#This Row],[ID]]</f>
        <v>787</v>
      </c>
    </row>
    <row r="799" spans="1:8" x14ac:dyDescent="0.25">
      <c r="A799">
        <v>788</v>
      </c>
      <c r="B799" s="18" t="s">
        <v>28664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28665</v>
      </c>
      <c r="H799" s="1">
        <f>+Temporalidad[[#This Row],[ID]]</f>
        <v>788</v>
      </c>
    </row>
    <row r="800" spans="1:8" x14ac:dyDescent="0.25">
      <c r="A800">
        <v>789</v>
      </c>
      <c r="B800" s="18" t="s">
        <v>28666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28667</v>
      </c>
      <c r="H800" s="1">
        <f>+Temporalidad[[#This Row],[ID]]</f>
        <v>789</v>
      </c>
    </row>
    <row r="801" spans="1:8" x14ac:dyDescent="0.25">
      <c r="A801">
        <v>790</v>
      </c>
      <c r="B801" s="18" t="s">
        <v>28668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28669</v>
      </c>
      <c r="H801" s="1">
        <f>+Temporalidad[[#This Row],[ID]]</f>
        <v>790</v>
      </c>
    </row>
    <row r="802" spans="1:8" x14ac:dyDescent="0.25">
      <c r="A802">
        <v>791</v>
      </c>
      <c r="B802" s="18" t="s">
        <v>28670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28671</v>
      </c>
      <c r="H802" s="1">
        <f>+Temporalidad[[#This Row],[ID]]</f>
        <v>791</v>
      </c>
    </row>
    <row r="803" spans="1:8" x14ac:dyDescent="0.25">
      <c r="A803">
        <v>792</v>
      </c>
      <c r="B803" s="18" t="s">
        <v>28672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28673</v>
      </c>
      <c r="H803" s="1">
        <f>+Temporalidad[[#This Row],[ID]]</f>
        <v>792</v>
      </c>
    </row>
    <row r="804" spans="1:8" x14ac:dyDescent="0.25">
      <c r="A804">
        <v>793</v>
      </c>
      <c r="B804" s="18" t="s">
        <v>28674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28675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23010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23011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23012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23013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23014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23015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23016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23017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23018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23019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23020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23021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23022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23023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23024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23025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23026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23027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23028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23029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23030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23031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23032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23033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23034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23035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23036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23037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23038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23039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23040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23041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23042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23043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23044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23045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23046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23047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23048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23049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23050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23051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23052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23053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23054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23055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23056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23057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23058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23059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23060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23061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23062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23063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23064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23065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23066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23067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23068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23069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23070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23071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23072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23073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23074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23075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23076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23077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23078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23079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23080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23081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23082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23083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23084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23085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23086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23087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23088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23089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23090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23091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23092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23093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23094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23095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23096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23097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23098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23099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23100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23101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23102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23103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23104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23105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23106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23107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23108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23109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23110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23111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23112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23113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23114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23115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23116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23117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23118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23119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23120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23121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23122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23123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23124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23125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23126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23127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23128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23129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23130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23131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23132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23133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23134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23135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23136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23137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23138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23139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23140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23141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23142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23143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23144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23145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23146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23147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23148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23149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23150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23151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23152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23153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23154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23155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23156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23157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23158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23159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23160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23161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23162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23163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23164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23165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23166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23167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23168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23169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23170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23171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23172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23173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23174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23175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23176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23177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23178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23179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23180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23181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23182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23183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23184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23185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23186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23187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23188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23189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23190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23191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23192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23193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23194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23195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23196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23197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23198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23199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23200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23201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23202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23203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23204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23205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23206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23207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23208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23209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23210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23211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23212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23213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23214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23215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23216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23217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23218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23219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23220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23221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23222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23223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23224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23225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23226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23227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23228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23229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23230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23231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23232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23233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23234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23235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23236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23237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23238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23239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23240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23241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23242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23243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23244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23245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23246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23247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23248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23249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23250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23251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23252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23253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23254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23255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23256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23257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23258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23259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23260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23261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23262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23263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23264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23265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23266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23267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23268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23269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23270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23271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23272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23273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23274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23275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23276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23277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23278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23279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23280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23281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23282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23283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23284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23285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23286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23287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23288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23289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23290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23291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23292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23293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23294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23295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23296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23297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23298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23299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23300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23301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23302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23303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23304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23305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23306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23307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23308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23309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23310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23311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23312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23313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23314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23315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23316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23317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23318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23319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23320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23321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23322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23323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23324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23325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23326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23327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23328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23329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23330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23331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23332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23333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23334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23335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23336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23337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23338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23339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23340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23341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23342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23343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23344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23345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23346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23347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23348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23349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23350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23351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23352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23353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23354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23355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23356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23357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23358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23359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23360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23361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23362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23363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23364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23365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23366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23367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23368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23369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23370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23371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23372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23373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23374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23375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23376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23377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23378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23379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23380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23381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23382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23383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23384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23385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23386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23387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23388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23389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23390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23391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23392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23393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23394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23395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23396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23397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23398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23399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23400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23401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23402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23403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23404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23405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23406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23407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23408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23409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23410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23411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23412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23413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23414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23415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23416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23417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23418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23419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23420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23421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23422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23423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23424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23425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23426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23427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23428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23429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23430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23431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23432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23433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23434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23435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23436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23437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23438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23439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23440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23441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23442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23443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23444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23445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23446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23447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23448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23449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23450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23451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23452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23453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23454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23455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23456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23457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23458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23459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23460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23461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23462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23463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23464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23465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23466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23467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23468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23469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23470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23471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23472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23473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23474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23475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23476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23477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23478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23479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23480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23481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23482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23483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23484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23485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23486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23487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23488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23489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23490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23491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23492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23493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23494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23495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23496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23497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23498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23499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23500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23501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23502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23503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23504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23505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23506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23507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23508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23509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23510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23511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23512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23513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23514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23515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23516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23517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23518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23519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23520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23521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23522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23523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23524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23525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23526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23527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23528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23529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23530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23531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23532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23533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23534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23535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23536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23537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23538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23539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23540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23541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23542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23543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23544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23545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23546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23547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23548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23549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23550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23551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23552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23553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23554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23555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23556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23557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23558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23559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23560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23561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23562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23563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23564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23565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23566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23567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23568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23569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23570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23571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23572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23573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23574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23575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23576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23577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23578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23579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23580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23581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23582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23583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23584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23585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23586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23587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23588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23589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23590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23591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23592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23593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23594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23595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23596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23597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23598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23599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23600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23601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23602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23603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23604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23605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23606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23607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23608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23609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23610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23611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23612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23613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23614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23615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23616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23617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23618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23619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23620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23621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23622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23623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23624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23625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23626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23627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23628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23629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23630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23631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23632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23633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23634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23635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23636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23637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23638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23639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23640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23641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23642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23643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23644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23645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23646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23647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23648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23649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23650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23651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23652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23653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23654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23655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23656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23657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23658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23659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23660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23661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23662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23663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23664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23665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23666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23667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23668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23669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23670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23671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23672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23673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23674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23675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23676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23677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23678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23679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23680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23681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23682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23683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23684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23685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23686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23687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23688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23689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23690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23691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23692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23693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23694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23695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23696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23697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23698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23699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23700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23701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23702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23703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23704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23705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23706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23707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23708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23709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23710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23711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23712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23713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23714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23715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23716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23717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23718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23719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23720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23721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23722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23723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23724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23725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23726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23727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23728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23729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23730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23731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23732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23733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23734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23735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23736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23737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23738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23739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23740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23741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23742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23743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23744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23745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23746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23747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23748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23749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23750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23751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23752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23753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23754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23755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23756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23757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23758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23759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23760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23761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23762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23763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23764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23765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23766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23767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23768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23769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23770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23771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23772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23773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23774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23775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23776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23777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23778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23779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23780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23781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23782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23783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23784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23785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23786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23787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23788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23789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23790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23791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23792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23793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23794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23795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23796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23797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23798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23799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23800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23801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23802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23803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23804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23805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23806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23807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23808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23809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23810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23811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23812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23813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23814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23815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23816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23817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23818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23819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23820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23821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23822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23823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23824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23825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23826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23827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23828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23829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23830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23831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23832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23833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23834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23835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23836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23837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23838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23839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23840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23841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23842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23843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23844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23845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23846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23847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23848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23849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23850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23851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23852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23853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23854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23855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23856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23857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23858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23859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23860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23861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23862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23863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23864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23865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23866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23867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23868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23869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23870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23871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23872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23873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23874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23875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23876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23877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23878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23879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23880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23881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23882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23883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23884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23885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23886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23887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23888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23889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23890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23891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23892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23893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23894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23895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23896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23897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23898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23899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23900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23901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23902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23903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23904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23905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23906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23907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23908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23909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23910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23911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23912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23913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23914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23915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23916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23917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23918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23919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23920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23921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23922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23923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23924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23925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23926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23927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23928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23929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23930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23931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23932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23933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23934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23935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23936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23937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23938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23939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23940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23941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23942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23943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23944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23945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23946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23947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23948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23949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23950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23951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23952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23953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23954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23955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23956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23957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23958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23959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23960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23961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23962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23963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23964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23965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23966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23967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23968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23969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23970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23971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23972</v>
      </c>
      <c r="H1767" s="1">
        <f>+Temporalidad[[#This Row],[ID]]</f>
        <v>1756</v>
      </c>
    </row>
    <row r="1768" spans="1:8" x14ac:dyDescent="0.25">
      <c r="A1768">
        <v>1757</v>
      </c>
      <c r="B1768" t="s">
        <v>22334</v>
      </c>
      <c r="C1768" s="1" t="s">
        <v>22335</v>
      </c>
      <c r="D1768" s="1" t="s">
        <v>22335</v>
      </c>
      <c r="E1768" s="2">
        <v>40909</v>
      </c>
      <c r="F1768" s="2">
        <v>44196</v>
      </c>
      <c r="G1768" s="1" t="s">
        <v>24033</v>
      </c>
      <c r="H1768" s="1">
        <f>+Temporalidad[[#This Row],[ID]]</f>
        <v>1757</v>
      </c>
    </row>
    <row r="1769" spans="1:8" x14ac:dyDescent="0.25">
      <c r="A1769">
        <v>1758</v>
      </c>
      <c r="B1769" t="s">
        <v>23982</v>
      </c>
      <c r="C1769" s="1" t="s">
        <v>22335</v>
      </c>
      <c r="D1769" s="1" t="s">
        <v>22335</v>
      </c>
      <c r="E1769" s="2">
        <v>42736</v>
      </c>
      <c r="F1769" s="2">
        <v>44196</v>
      </c>
      <c r="G1769" s="1" t="s">
        <v>24034</v>
      </c>
      <c r="H1769" s="1">
        <f>+Temporalidad[[#This Row],[ID]]</f>
        <v>1758</v>
      </c>
    </row>
    <row r="1770" spans="1:8" x14ac:dyDescent="0.25">
      <c r="A1770">
        <v>1759</v>
      </c>
      <c r="B1770" t="s">
        <v>23983</v>
      </c>
      <c r="C1770" s="1" t="s">
        <v>22335</v>
      </c>
      <c r="D1770" s="1" t="s">
        <v>22335</v>
      </c>
      <c r="E1770" s="2">
        <v>43101</v>
      </c>
      <c r="F1770" s="2">
        <v>44196</v>
      </c>
      <c r="G1770" s="1" t="s">
        <v>24035</v>
      </c>
      <c r="H1770" s="1">
        <f>+Temporalidad[[#This Row],[ID]]</f>
        <v>1759</v>
      </c>
    </row>
    <row r="1771" spans="1:8" x14ac:dyDescent="0.25">
      <c r="A1771">
        <v>1760</v>
      </c>
      <c r="B1771" t="s">
        <v>24036</v>
      </c>
      <c r="C1771" s="1" t="s">
        <v>22487</v>
      </c>
      <c r="D1771" s="1" t="s">
        <v>24037</v>
      </c>
      <c r="E1771" s="2">
        <v>44342</v>
      </c>
      <c r="F1771" s="2">
        <v>44342</v>
      </c>
      <c r="G1771" s="1" t="s">
        <v>28676</v>
      </c>
      <c r="H1771" s="1">
        <f>+Temporalidad[[#This Row],[ID]]</f>
        <v>1760</v>
      </c>
    </row>
    <row r="1772" spans="1:8" x14ac:dyDescent="0.25">
      <c r="A1772">
        <v>1761</v>
      </c>
      <c r="B1772" t="s">
        <v>24038</v>
      </c>
      <c r="C1772" s="1" t="s">
        <v>22502</v>
      </c>
      <c r="D1772" s="1" t="s">
        <v>24039</v>
      </c>
      <c r="E1772" s="2">
        <v>44335</v>
      </c>
      <c r="F1772" s="2">
        <v>44342</v>
      </c>
      <c r="G1772" s="1" t="s">
        <v>28677</v>
      </c>
      <c r="H1772" s="1">
        <f>+Temporalidad[[#This Row],[ID]]</f>
        <v>1761</v>
      </c>
    </row>
    <row r="1773" spans="1:8" x14ac:dyDescent="0.25">
      <c r="A1773">
        <v>1762</v>
      </c>
      <c r="B1773" t="s">
        <v>24040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28678</v>
      </c>
      <c r="H1773" s="1">
        <f>+Temporalidad[[#This Row],[ID]]</f>
        <v>1762</v>
      </c>
    </row>
    <row r="1774" spans="1:8" x14ac:dyDescent="0.25">
      <c r="A1774">
        <v>1763</v>
      </c>
      <c r="B1774" t="s">
        <v>24041</v>
      </c>
      <c r="C1774" s="1" t="s">
        <v>22335</v>
      </c>
      <c r="D1774" s="1" t="s">
        <v>22335</v>
      </c>
      <c r="E1774" s="2">
        <v>40179</v>
      </c>
      <c r="F1774" s="2">
        <v>43830</v>
      </c>
      <c r="G1774" s="1" t="s">
        <v>24042</v>
      </c>
      <c r="H1774" s="1">
        <f>+Temporalidad[[#This Row],[ID]]</f>
        <v>1763</v>
      </c>
    </row>
    <row r="1775" spans="1:8" x14ac:dyDescent="0.25">
      <c r="A1775">
        <v>1764</v>
      </c>
      <c r="B1775" t="s">
        <v>24043</v>
      </c>
      <c r="C1775" s="1" t="s">
        <v>22335</v>
      </c>
      <c r="D1775" s="1" t="s">
        <v>22335</v>
      </c>
      <c r="E1775" s="2">
        <v>39448</v>
      </c>
      <c r="F1775" s="2">
        <v>43830</v>
      </c>
      <c r="G1775" s="1" t="s">
        <v>24044</v>
      </c>
      <c r="H1775" s="1">
        <f>+Temporalidad[[#This Row],[ID]]</f>
        <v>1764</v>
      </c>
    </row>
    <row r="1776" spans="1:8" x14ac:dyDescent="0.25">
      <c r="A1776">
        <v>1765</v>
      </c>
      <c r="B1776" t="s">
        <v>28679</v>
      </c>
      <c r="C1776" s="1" t="s">
        <v>22335</v>
      </c>
      <c r="D1776" s="1" t="s">
        <v>22335</v>
      </c>
      <c r="E1776" s="2">
        <v>43101</v>
      </c>
      <c r="F1776" s="2">
        <v>43830</v>
      </c>
      <c r="G1776" s="1" t="s">
        <v>28680</v>
      </c>
      <c r="H1776" s="1">
        <f>+Temporalidad[[#This Row],[ID]]</f>
        <v>1765</v>
      </c>
    </row>
    <row r="1777" spans="1:8" x14ac:dyDescent="0.25">
      <c r="A1777">
        <v>1766</v>
      </c>
      <c r="B1777" t="s">
        <v>24030</v>
      </c>
      <c r="C1777" s="1" t="s">
        <v>22335</v>
      </c>
      <c r="D1777" s="1" t="s">
        <v>22335</v>
      </c>
      <c r="E1777" s="2">
        <v>43466</v>
      </c>
      <c r="F1777" s="2">
        <v>44196</v>
      </c>
      <c r="G1777" s="1" t="s">
        <v>28681</v>
      </c>
      <c r="H1777" s="1">
        <f>+Temporalidad[[#This Row],[ID]]</f>
        <v>1766</v>
      </c>
    </row>
    <row r="1778" spans="1:8" x14ac:dyDescent="0.25">
      <c r="A1778">
        <v>1767</v>
      </c>
      <c r="B1778" t="s">
        <v>27211</v>
      </c>
      <c r="C1778" s="1" t="s">
        <v>22335</v>
      </c>
      <c r="D1778" s="1" t="s">
        <v>22335</v>
      </c>
      <c r="E1778" s="2">
        <v>38353</v>
      </c>
      <c r="F1778" s="2">
        <v>44196</v>
      </c>
      <c r="G1778" s="1" t="s">
        <v>28682</v>
      </c>
      <c r="H1778" s="1">
        <f>+Temporalidad[[#This Row],[ID]]</f>
        <v>1767</v>
      </c>
    </row>
    <row r="1779" spans="1:8" x14ac:dyDescent="0.25">
      <c r="A1779">
        <v>1768</v>
      </c>
      <c r="B1779" t="s">
        <v>28683</v>
      </c>
      <c r="C1779" s="1" t="s">
        <v>22335</v>
      </c>
      <c r="D1779" s="1" t="s">
        <v>22335</v>
      </c>
      <c r="E1779" s="2">
        <v>28856</v>
      </c>
      <c r="F1779" s="2">
        <v>44196</v>
      </c>
      <c r="G1779" s="1" t="s">
        <v>28684</v>
      </c>
      <c r="H1779" s="1">
        <f>+Temporalidad[[#This Row],[ID]]</f>
        <v>1768</v>
      </c>
    </row>
    <row r="1780" spans="1:8" x14ac:dyDescent="0.25">
      <c r="A1780">
        <v>1769</v>
      </c>
      <c r="B1780" t="s">
        <v>28685</v>
      </c>
      <c r="C1780" s="1" t="s">
        <v>22335</v>
      </c>
      <c r="D1780" s="1" t="s">
        <v>22335</v>
      </c>
      <c r="E1780" s="2">
        <v>42736</v>
      </c>
      <c r="F1780" s="2">
        <v>43830</v>
      </c>
      <c r="G1780" s="1" t="s">
        <v>28686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22333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24045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24046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24047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24048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24049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24050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24051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24052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24053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24054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24055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24056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24057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24058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24059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24060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24061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24062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24063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24064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24065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24066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24067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24068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24069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24070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24071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24072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24073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24074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24075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24076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24077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24078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24079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24080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24081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24082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24083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24084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24085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24086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24087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24088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24089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24090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24091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24092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24093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24094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24095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24096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24097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24098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24099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24100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24101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24102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24103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24104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24105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24106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24107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24108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24109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24110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24111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24112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24113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24114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24115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24116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24117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24118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24119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24120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24121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24122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24123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24124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24125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24126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24127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24128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24129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24130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24131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24132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24133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24134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24135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24136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24137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24138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24139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24140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24141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24142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24143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24144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24145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24146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24147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24148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24149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24150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24151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24152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24153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24154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24155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24156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24157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24158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24159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24160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24161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24162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24163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24164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24165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24166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24167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24168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24169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24170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24171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24172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24173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24174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24175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24176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24177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24178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24179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24180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24181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24182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24183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24184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24185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24186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24187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24188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24189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24190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24191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24192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24193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24194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24195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24196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24197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24198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24199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24200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24201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24202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24203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24204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24205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24206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24207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24208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24209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24210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24211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24212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24213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24214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24215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24216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24217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24218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24219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24220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24221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24222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24223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24224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24225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24226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24227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24228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24229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24230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24231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24232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24233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24234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24235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24236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24237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24238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24239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24240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24241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24242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24243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24244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24245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24246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24247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24248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24249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24250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24251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24252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24253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24254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24255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24256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24257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24258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24259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24260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24261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24262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24263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24264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24265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24266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24267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24268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24269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24270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24271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24272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24273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24274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24275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24276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24277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24278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24279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24280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24281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24282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24283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24284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24285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24286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24287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24288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24289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24290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24291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24292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24293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24294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24295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24296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24297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24298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24299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24300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24301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24302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24303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24304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24305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24306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24307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24308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24309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24310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24311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24312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24313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24314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24315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24316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24317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24318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24319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24320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24321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24322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24323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24324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24325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24326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24327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24328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24329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24330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24331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24332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24333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24334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24335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24336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24337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24338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24339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24340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24341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24342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24343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24344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24345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24346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24347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24348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24349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24350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24351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24352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24353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24354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24355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24356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24357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24358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24359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24360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24361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24362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24363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24364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24365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24366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24367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24368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24369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24370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24371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24372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24373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24374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24375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24376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24377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24378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24379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24380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24381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24382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24383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24384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24385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24386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24387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24388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24389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24390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24391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24392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24393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24394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24395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24396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24397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24398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24399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24400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24401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24402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24403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24404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24405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24406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24407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24408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24409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24410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24411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24412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24413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24414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24415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24416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24417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24418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24419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24420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24421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24422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24423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24424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24425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24426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24427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24428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24429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24430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24431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24432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24433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24434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24435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24436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24437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24438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24439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24440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24441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24442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24443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24444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24445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24446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24447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24448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24449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24450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24451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24452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24453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24454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24455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24456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24457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24458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24459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24460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24461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24462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24463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24464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24465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24466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24467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24468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24469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24470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24471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24472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24473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24474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24475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24476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24477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24478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24479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24480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24481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24482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24483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24484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24485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24486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24487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24488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24489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24490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24491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24492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24493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24494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24495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24496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24497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24498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24499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24500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24501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24502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24503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24504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24505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24506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24507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24508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24509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24510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24511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24512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24513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24514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24515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24516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24517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24518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24519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24520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24521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24522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24523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24524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24525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24526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24527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24528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24529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24530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24531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24532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24533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24534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24535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24536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24537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24538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24539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24540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24541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24542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24543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24544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24545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24546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24547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24548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24549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24550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24551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24552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24553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24554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24555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24556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24557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24558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24559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24560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24561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24562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24563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24564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24565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24566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24567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24568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24569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24570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24571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24572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24573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24574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24575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24576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24577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24578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24579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24580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24581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24582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24583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24584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24585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24586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24587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24588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24589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24590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24591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24592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24593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24594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24595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24596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24597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24598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24599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24600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24601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24602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24603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24604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24605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24606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24607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24608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24609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24610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24611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24612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24613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24614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24615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24616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24617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24618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24619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24620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24621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24622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24623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24624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24625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24626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24627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24628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24629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24630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24631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24632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24633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24634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24635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24636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24637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24638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24639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24640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24641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24642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24643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24644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24645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24646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24647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24648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24649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24650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24651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24652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24653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24654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24655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24656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24657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24658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24659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24660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24661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24662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24663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24664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24665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24666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24667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24668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24669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24670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24671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24672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24673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24674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24675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24676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24677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24678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24679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24680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24681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24682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24683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24684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24685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24686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24687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24688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24689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24690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24691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24692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24693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24694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24695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24696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24697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24698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24699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24700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24701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24702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24703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24704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24705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24706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24707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24708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24709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24710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24711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24712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24713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24714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24715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24716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24717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24718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24719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24720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24721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24722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24723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24724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24725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24726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24727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24728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24729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24730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24731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24732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24733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24734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24735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24736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24737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24738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24739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24740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24741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24742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24743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24744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24745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24746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24747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24748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24749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24750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24751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24752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24753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24754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24755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24756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24757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24758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24759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24760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24761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24762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24763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24764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24765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24766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24767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24768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24769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24770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24771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24772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24773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24774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24775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24776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24777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24778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24779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24780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24781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24782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24783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24784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24785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24786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24787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24788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24789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24790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24791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24792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24793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24794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24795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24796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24797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24798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24799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24800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24801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24802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24803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24804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24805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24806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24807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24808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24809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24810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24811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24812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24813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24814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24815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24816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24817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24818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24819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24820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24821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24822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24823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24824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24825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24826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24827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24828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24829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24830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24831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24832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24833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24834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24835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24836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24837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24838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24839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24840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24841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24842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24843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24844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24845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24846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24847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24848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24849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24850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24851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24852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24853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24854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24855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24856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24857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24858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24859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24860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24861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24862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24863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24864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24865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24866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24867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24868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24869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24870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24871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24872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24873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24874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24875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24876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24877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24878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24879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24880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24881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24882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24883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24884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24885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24886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24887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24888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24889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24890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24891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24892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24893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24894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24895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24896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24897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24898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24899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24900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24901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24902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24903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24904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24905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24906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24907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24908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24909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24910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24911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24912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24913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24914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24915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24916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24917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24918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24919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24920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24921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24922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24923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24924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24925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24926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24927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24928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24929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24930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24931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24932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24933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24934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24935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24936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24937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24938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24939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24940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24941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24942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24943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24944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24945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24946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24947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24948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24949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24950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24951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24952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24953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24954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24955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24956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24957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24958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24959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24960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24961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24962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24963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24964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24965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24966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24967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24968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24969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24970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24971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24972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24973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24974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24975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24976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24977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24978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24979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24980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24981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24982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24983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24984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24985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24986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24987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24988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24989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24990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24991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24992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24993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24994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24995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24996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24997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24998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24999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25000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25001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25002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25003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25004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25005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25006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25007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25008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25009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25010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25011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25012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25013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25014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25015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25016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25017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25018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25019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25020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25021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25022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25023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25024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25025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25026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25027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25028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25029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25030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25031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25032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25033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25034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25035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25036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25037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25038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25039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25040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25041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25042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25043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25044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25045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25046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25047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25048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25049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25050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25051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25052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25053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25054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25055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25056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25057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25058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25059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25060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25061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25062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25063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25064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25065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25066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25067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25068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25069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25070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25071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25072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25073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25074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25075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25076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25077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25078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25079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25080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25081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25082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25083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25084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25085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25086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25087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25088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25089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25090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25091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25092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25093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25094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25095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25096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25097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25098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25099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25100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25101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25102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25103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25104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25105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25106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25107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25108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25110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25111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25112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25113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25114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25115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25116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25117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25118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25119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25120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25121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25122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25123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25124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25125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25126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25127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25128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25129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25130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25131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25132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25133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25134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25135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25136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25137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25138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25139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25140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25141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25142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25143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25144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25145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25146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25147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25148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25149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25150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25151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25152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25153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25154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25155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25156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25157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25158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25159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25160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25161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25162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25163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25164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25165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25166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25167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25168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25169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25170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25171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25172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25173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25174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25175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25176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25177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25178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25179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25180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25181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25182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25183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25184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25185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25186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25187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25188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25189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25190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25191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25192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25193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25194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25195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25196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25197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25198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25199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25200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25201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25202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25203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25204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25205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25206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25207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25208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25209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25210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25211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25212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25213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25214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25215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25216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25217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25218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25219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25220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25221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25222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25223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25224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25225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25226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25227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25228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25229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25230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25231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25232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25233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25234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25235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25236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25237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25238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25239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25240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25241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25242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25243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25244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25245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25246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25247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25248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25249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25250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25251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25252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25253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25254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25255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25256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25257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25258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25259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25260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25261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25262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25263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25264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25265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25266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25267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25268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25269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25270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25271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25272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25273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25274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25275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25276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25277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25278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25279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25280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25281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25282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25283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25284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25285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25286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25287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25288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25289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25290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25291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25292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25293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25294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25295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25296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25297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25298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25299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25300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25301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25302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25303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25304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25305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25306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25307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25308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25309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25310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25311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25312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25313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25314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25315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25316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25317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25318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25319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25320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25321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25322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25323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25324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25325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25326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25327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25328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25329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25330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25331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25332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25333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25334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25335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25336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25337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25338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25339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25340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25341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25342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25343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25344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25345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25346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25347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25348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25349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25350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25351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25352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25353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25354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25355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25356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25357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25358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25359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25360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25361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25362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25363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25364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25365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25366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25367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25368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25369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25370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25371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25372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25373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25374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25375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25376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25377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25378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25379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25380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25381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25382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25383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25384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25385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25386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25387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25388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25389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25390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25391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25392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25393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25394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25395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25396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25397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25398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25399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25400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25401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25402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25403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25404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25405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25406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25407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25408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25409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25410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25411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25412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25413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25414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25415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25416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25417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25418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25419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25420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25421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25422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25423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25424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25425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25426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25427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25428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25429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25430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25431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25432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25433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25434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25435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25436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25437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25438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25439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25440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25441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25442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25443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25444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25445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25446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25447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25448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25449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25450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25451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25452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25453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25454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25455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25456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25457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25458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25459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25460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25461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25462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25463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25464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25465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25466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25467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25468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25469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25470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25471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25472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25473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25474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25475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25476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25477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25478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25479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25480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25481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25482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25483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25484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25485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25486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25487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25488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25489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25490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25491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25492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25493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25494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25495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25496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25497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25498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25499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25500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25501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25502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25503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25504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25505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25506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25507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25508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25509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25510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25511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25512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25513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25514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25515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25516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25517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25518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25519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25520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25521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25522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25523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25524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25525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25526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25527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25528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25529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25530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25531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25532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25533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25534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25535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25536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25537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25538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25539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25540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25541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25542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25543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25544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25545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25546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25547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25548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25549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25550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25551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25552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25553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25554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25555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25556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25557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25558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25559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25560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25561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25562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25563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25564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25565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25566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25567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25568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25569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25570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25571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25572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25573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25574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25575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25576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25577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25578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25579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25580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25581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25582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25583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25584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25585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25586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25587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25588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25589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25590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25591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25592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25593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25594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25595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25596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25597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25598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25599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25600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25601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25602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25603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25604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25605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25606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25607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25608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25609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25610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25611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25612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25613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25614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25615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25616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25617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25618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25619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25620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25621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25622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25623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25624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25625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25626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25627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25628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25629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25630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25631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25632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25633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25634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25635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25636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25637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25638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25639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25640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25641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25642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25643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25644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25645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25646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25647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25648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25649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25650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25651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25652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25653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25654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25655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25656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25657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25658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25659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25660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25661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25662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25663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25664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25665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25666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25667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25668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25669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25670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25671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25672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25673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25674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25675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25676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25677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25678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25679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25680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25681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25682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25683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25684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25685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25686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25687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25688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25689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25690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25691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25692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25693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25694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25695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25696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25697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25698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25699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25700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25701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25702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25703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25704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25705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25706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25707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25708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25709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25710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25711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25712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25713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25714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25715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25716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25717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25718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25719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25720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25721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25722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25723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25724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25725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25726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25727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25728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25729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25730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25731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25732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25733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25734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25735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25736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25737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25738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25739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25740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25741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25742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25743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25744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25745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25746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25747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25748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25749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25750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25751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25752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25753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25754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25755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25756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25757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25758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25759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25760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25761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25762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25763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25764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25765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25766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25767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25768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25769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25770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25771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25772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25773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25774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25775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25776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25777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25778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25779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25780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25781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25782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25783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25784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25785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25786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25787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25788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25789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25790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25791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25792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25793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25794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25795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25796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25797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25798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25799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25800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25801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25802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25803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25804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25805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25806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25807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25808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25809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25810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25811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25812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25813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25814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25815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25816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25817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25818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25819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25820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25821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25822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25823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25824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25825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25826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25827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25828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25829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25830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25831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25832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25833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25834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25835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25836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25837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25838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25839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25840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25841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25842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25843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25844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25845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25846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25847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25848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25849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25850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25851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25852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25853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25854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25855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25856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25857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25858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25859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25860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25861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25862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25863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25864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25865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25866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25867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25868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25869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25870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25871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25872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25873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25874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25875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25876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25877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25878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25879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25880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25881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25882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25883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25884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25886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25887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25888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25889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25890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25891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25892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25893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25894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25895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25896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25897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25898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25899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25900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25901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25902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25903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25904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25905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25906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25907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25908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25909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25910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25911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25912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25913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25914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25915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25916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25917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25918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25919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25920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25921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25922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25923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25924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25925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25926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25927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25928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25929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25930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25931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25932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25933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25934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25935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25936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25937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25938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25939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25940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25941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25942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25943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25944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25945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25946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25947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25948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25949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25950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25951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25952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25953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25954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25955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25956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25957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25958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25959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25960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25961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25962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25963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25964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25965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25966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25967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25968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25969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25970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25971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25972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25973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25974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25975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25976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25977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25978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25979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25980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25981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25982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25983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25984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25985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25986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25987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25988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25989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25990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25991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25992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25993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25994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25995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25996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25997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25998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25999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26000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26001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26002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26003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26004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26005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26006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26007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26008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26009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26010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26011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26012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26013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26014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26015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26016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26017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26018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26019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26020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26021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26022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26023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26024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26025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26026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26027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26028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26029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26030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26031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26032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26033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26034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26035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26036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26037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26038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26039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26040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26041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26042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26043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26044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26045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26046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26047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26048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26049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26050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26051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26052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26053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26054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26055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26056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26057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26058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26059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26060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26061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26062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26063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26064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26065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26066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26067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26068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26069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26070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26071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26072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26073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26074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26075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26076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26077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26078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26079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26080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26081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26082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26083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26084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26085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26086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26087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26088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26089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26090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26091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26092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26093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26094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26095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26096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26097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26098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26099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26100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26101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26102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26103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26104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26105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26106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26107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26108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26109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26110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26111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26112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26113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26114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26115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26116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26117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26118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26119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26120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26121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26122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26123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26124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26125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26126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26127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26128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26129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26130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26131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26132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26133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26134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26135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26136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26137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26138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26139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26140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26141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26142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26143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26144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26145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26146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26147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26148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26149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26150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26151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26152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26153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26154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26155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26156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26157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26158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26159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26160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26161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26162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26163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26164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26165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26166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26167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26168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26169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26170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26171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26172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26173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26174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26175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26176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26177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26178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26179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26180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26181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26182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26183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26184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26185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26186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26187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26188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26189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26190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26191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26192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26193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26194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26195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26196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26197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26198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26199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26200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26201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26202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26203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26204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26205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26206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26207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26208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26209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26210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26211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26212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26213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26214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26215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26216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26217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26218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26219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26220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26221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26222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26223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26224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26225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26226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26227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26228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26229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26230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26231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26232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26233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26234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26235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26236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26237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26238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26239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26240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26241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26242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26243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26244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26245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26246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26247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26248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26249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26250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26251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26252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26253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26254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26255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26256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26257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26258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26259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26260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26261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26262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26263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26264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26265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26266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26267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26268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26269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26270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26271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26272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26273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26274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26275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26276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26277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26278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26279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26280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26281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26282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26283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26284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26285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26286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26287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26288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26289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26290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26291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26292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26293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26294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26295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26296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26297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26298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26299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26300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26301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26302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26303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26304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26305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26306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26307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26308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26309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26310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26311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26312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26313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26314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26315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26316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26317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26318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26319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26320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26321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26322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26323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26324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26325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26326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26327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26328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26329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26330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26331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26332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26333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26334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26335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26336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26337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26338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26339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26340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26341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26342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26343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26344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26345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26346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26347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26348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26349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26350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26351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26352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26353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26354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26355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26356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26357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26358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26359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26360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26361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26362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26363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26364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26365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26366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26367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26368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26369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26370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26371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26372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26373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26374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26375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26376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26377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26378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26379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26380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26381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26382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26383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26384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26385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26386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26387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26388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26389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26390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26391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26392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26393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26394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26395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26396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26397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26398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26399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26400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26401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26402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26403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26404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26405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26406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26407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26408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26409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26410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26411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26412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26413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26414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26415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26416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26417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26418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26419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26420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26421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26422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26423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26424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26425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26426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26427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26428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26429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26430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26431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26432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26433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26434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26435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26436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26437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26438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26439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26440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26441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26442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26443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26444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26445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26446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26447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26448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26449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26450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26451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26452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26453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26454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26455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26456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26457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26458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26459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26460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26461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26462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26463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26464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26465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26466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26467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26468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26469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26470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26471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26472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26473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26474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26475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26476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26477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26478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26479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26480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26481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26482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26483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26484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26485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26486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26487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26488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26489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26490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26491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26492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26493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26494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26495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26496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26497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26498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26499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26500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26501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26502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26503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26504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26505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26506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26507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26508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26509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26510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26511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26512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26513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26514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26515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26516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26517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26518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26519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26520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26521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26522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26523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26524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26525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26526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26527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26528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26529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26530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26531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26532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26533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26534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26535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26536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26537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26538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26539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26540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26541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26542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26543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26544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26545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26546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26547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26548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26549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26550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26551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26552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26553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26554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26555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26556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26557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26558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26559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26560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26561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26562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26563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26564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26565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26566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26567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26568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26569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26570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26571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26572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26573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26574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26575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26576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26577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26578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26579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26580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26581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26582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26583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26584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26585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26586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26587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26588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26589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26590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26591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26592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26593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26594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26595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26596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26597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26598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26599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26600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26601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26602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26603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26604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26605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26606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26607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26608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26609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26610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26611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26612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26613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26614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26615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26616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26617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26618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26619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26620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26621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26622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26623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26624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26625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26626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26627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26628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26629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26630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26631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26632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26633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26634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26635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26636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26637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26638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26639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26640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26641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26642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26643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26644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26645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26646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26647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26648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26649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26650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26651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26652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26653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26654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26655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26656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26657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26658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26659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26660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26661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26662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26663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26664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26665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26666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26667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26668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26669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26670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26671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26672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26673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26674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26675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26676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26677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26678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26679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26680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26681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26682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26683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26684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26685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26686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26687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26688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26689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26690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26691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26692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26693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26694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26695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26696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26697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26698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26699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26700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26701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26702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26703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26704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26705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26706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26707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26708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26709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26710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26711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26712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26713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26714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26715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26716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26717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26718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26719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26720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26721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26722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26723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26724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26725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26726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26727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26728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26729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26730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26731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26732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26733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26734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26735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26736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26737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26738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26739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26740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26741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26742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26743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26744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26745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26746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26747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26748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26749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26750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26751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26752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26753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26754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26755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26756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26757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26758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26759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26760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26761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26762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26763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26764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26765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26766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26767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26768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26769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26770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26771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26772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26773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26774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26775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26776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26777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26778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26779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26780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26781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26782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26783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26784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26785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26786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26787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26788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26789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26790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26791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26792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26793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26794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26795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26796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26797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26798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26799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26800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26801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26802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26803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26804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26805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26806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26807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26808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26809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26810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26811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26812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26813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26814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26815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26816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26817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26818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26819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26820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26821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26822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26823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26824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26825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26826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26827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26828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26829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26830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26831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26832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26833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26834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26835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26836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26837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26838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26839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26840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26841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26842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26843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26844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26845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26846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26847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26848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26849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26850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26851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26852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26853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26854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26855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26856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26857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26858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26859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26860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26861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26862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26863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26864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26865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26866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26867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26868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26869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26870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26871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26872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26873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26874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26875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26876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26877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26878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26879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26880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26881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26882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26883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26884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26885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26886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26887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26888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26889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26890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26891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26892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26893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26894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26895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26896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26897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26898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26899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26900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26901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26902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26903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26904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26905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26906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26907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26908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26909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26910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26911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26912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26913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26914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26915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26916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26917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26918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26919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26920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26921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26922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26923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26924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26925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26926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26927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26928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26929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26930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26931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26932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26933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26934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26935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26936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26937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26938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26939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26940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26941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26942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26943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26944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26945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26946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26947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26948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26949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26950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26951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26952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26953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26954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26955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26956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26957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26958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26959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26960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26961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26962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26963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26964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26965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26966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26967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26968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26969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26970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26971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26972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26973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26974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26975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26976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26977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26978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26979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26980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26981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26982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26983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26984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26985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26986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26987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26988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26989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26990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26991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26992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26993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26994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26995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26996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26997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26998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26999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27000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27001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27002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27003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27004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27005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27006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27007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27008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27009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27010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27011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27012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27013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27014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27015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27016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27017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27018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27019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27020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27021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27022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27023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27024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27025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27026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27027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27028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27029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27030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27031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27032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27033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27034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27035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27036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27037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27038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27039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27040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27041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27042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27043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27044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27045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27046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27047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27048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27049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27050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27051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27052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27053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27054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27055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27056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27058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27059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27060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27061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27062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27063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27064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27065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27066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27067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27068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27069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27070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27071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27072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27073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27074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27075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27076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27077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27078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27079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27080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27081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27082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27083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27084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27085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27086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27087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27088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27089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27090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27091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27092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27093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27094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27095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27096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27097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27098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27099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27100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27101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27102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27103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27104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27105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27106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27107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27108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27109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27110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27111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27112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27113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27114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27115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27116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27117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27118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27119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27120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27121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27122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27123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27124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27125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27126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27127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27128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27129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27130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27131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27132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27133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27134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27135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27136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27137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27138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27139</v>
      </c>
      <c r="I3105" s="1">
        <f>+Territorio[[#This Row],[id]]</f>
        <v>3095</v>
      </c>
    </row>
    <row r="3106" spans="2:9" x14ac:dyDescent="0.25">
      <c r="B3106">
        <v>3096</v>
      </c>
      <c r="C3106" s="1" t="s">
        <v>27140</v>
      </c>
      <c r="D3106" s="1" t="s">
        <v>27141</v>
      </c>
      <c r="E3106" s="1" t="s">
        <v>22293</v>
      </c>
      <c r="F3106" s="1" t="s">
        <v>27141</v>
      </c>
      <c r="G3106" s="1" t="s">
        <v>43</v>
      </c>
      <c r="H3106" s="1" t="s">
        <v>27142</v>
      </c>
      <c r="I3106" s="1">
        <f>+Territorio[[#This Row],[id]]</f>
        <v>3096</v>
      </c>
    </row>
    <row r="3107" spans="2:9" x14ac:dyDescent="0.25">
      <c r="B3107">
        <v>3097</v>
      </c>
      <c r="C3107" s="1" t="s">
        <v>27143</v>
      </c>
      <c r="D3107" s="1" t="s">
        <v>27144</v>
      </c>
      <c r="E3107" s="1" t="s">
        <v>22293</v>
      </c>
      <c r="F3107" s="1" t="s">
        <v>27144</v>
      </c>
      <c r="G3107" s="1" t="s">
        <v>43</v>
      </c>
      <c r="H3107" s="1" t="s">
        <v>27145</v>
      </c>
      <c r="I3107" s="1">
        <f>+Territorio[[#This Row],[id]]</f>
        <v>3097</v>
      </c>
    </row>
    <row r="3108" spans="2:9" x14ac:dyDescent="0.25">
      <c r="B3108">
        <v>3098</v>
      </c>
      <c r="C3108" s="1" t="s">
        <v>27146</v>
      </c>
      <c r="D3108" s="1" t="s">
        <v>27147</v>
      </c>
      <c r="E3108" s="1" t="s">
        <v>22293</v>
      </c>
      <c r="F3108" s="1" t="s">
        <v>27147</v>
      </c>
      <c r="G3108" s="1" t="s">
        <v>43</v>
      </c>
      <c r="H3108" s="1" t="s">
        <v>27148</v>
      </c>
      <c r="I3108" s="1">
        <f>+Territorio[[#This Row],[id]]</f>
        <v>3098</v>
      </c>
    </row>
    <row r="3109" spans="2:9" x14ac:dyDescent="0.25">
      <c r="B3109">
        <v>3099</v>
      </c>
      <c r="C3109" s="1" t="s">
        <v>27149</v>
      </c>
      <c r="D3109" s="1" t="s">
        <v>27150</v>
      </c>
      <c r="E3109" s="1" t="s">
        <v>22293</v>
      </c>
      <c r="F3109" s="1" t="s">
        <v>27150</v>
      </c>
      <c r="G3109" s="1" t="s">
        <v>43</v>
      </c>
      <c r="H3109" s="1" t="s">
        <v>27151</v>
      </c>
      <c r="I3109" s="1">
        <f>+Territorio[[#This Row],[id]]</f>
        <v>3099</v>
      </c>
    </row>
    <row r="3110" spans="2:9" x14ac:dyDescent="0.25">
      <c r="B3110">
        <v>3100</v>
      </c>
      <c r="C3110" s="1" t="s">
        <v>27152</v>
      </c>
      <c r="D3110" s="1" t="s">
        <v>27153</v>
      </c>
      <c r="E3110" s="1" t="s">
        <v>22293</v>
      </c>
      <c r="F3110" s="1" t="s">
        <v>27153</v>
      </c>
      <c r="G3110" s="1" t="s">
        <v>43</v>
      </c>
      <c r="H3110" s="1" t="s">
        <v>27154</v>
      </c>
      <c r="I3110" s="1">
        <f>+Territorio[[#This Row],[id]]</f>
        <v>3100</v>
      </c>
    </row>
    <row r="3111" spans="2:9" x14ac:dyDescent="0.25">
      <c r="B3111">
        <v>3101</v>
      </c>
      <c r="C3111" s="1" t="s">
        <v>27155</v>
      </c>
      <c r="D3111" s="1" t="s">
        <v>27156</v>
      </c>
      <c r="E3111" s="1" t="s">
        <v>22293</v>
      </c>
      <c r="F3111" s="1" t="s">
        <v>27156</v>
      </c>
      <c r="G3111" s="1" t="s">
        <v>43</v>
      </c>
      <c r="H3111" s="1" t="s">
        <v>27157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22538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22539</v>
      </c>
      <c r="C3">
        <v>1</v>
      </c>
      <c r="D3" s="1" t="s">
        <v>32</v>
      </c>
    </row>
    <row r="4" spans="1:4" x14ac:dyDescent="0.25">
      <c r="A4" t="s">
        <v>33</v>
      </c>
      <c r="B4" t="s">
        <v>22540</v>
      </c>
      <c r="C4">
        <v>3</v>
      </c>
      <c r="D4" s="1" t="s">
        <v>34</v>
      </c>
    </row>
    <row r="5" spans="1:4" x14ac:dyDescent="0.25">
      <c r="A5" t="s">
        <v>35</v>
      </c>
      <c r="B5" t="s">
        <v>22541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1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22333</v>
      </c>
    </row>
    <row r="11" spans="1:6" x14ac:dyDescent="0.25">
      <c r="A11">
        <v>1</v>
      </c>
      <c r="B11" s="1" t="s">
        <v>22371</v>
      </c>
      <c r="C11" s="1" t="s">
        <v>22372</v>
      </c>
      <c r="D11" s="1" t="s">
        <v>22373</v>
      </c>
      <c r="E11" s="1" t="s">
        <v>22374</v>
      </c>
      <c r="F11" s="1">
        <f>+unidad_medida[[#This Row],[id]]</f>
        <v>1</v>
      </c>
    </row>
    <row r="12" spans="1:6" x14ac:dyDescent="0.25">
      <c r="A12">
        <v>2</v>
      </c>
      <c r="B12" s="1" t="s">
        <v>22375</v>
      </c>
      <c r="C12" s="1" t="s">
        <v>22376</v>
      </c>
      <c r="D12" s="1" t="s">
        <v>22373</v>
      </c>
      <c r="E12" s="1" t="s">
        <v>22377</v>
      </c>
      <c r="F12" s="1">
        <f>+unidad_medida[[#This Row],[id]]</f>
        <v>2</v>
      </c>
    </row>
    <row r="13" spans="1:6" x14ac:dyDescent="0.25">
      <c r="A13">
        <v>3</v>
      </c>
      <c r="B13" s="1" t="s">
        <v>22378</v>
      </c>
      <c r="C13" s="1" t="s">
        <v>22379</v>
      </c>
      <c r="D13" s="1" t="s">
        <v>22373</v>
      </c>
      <c r="E13" s="1" t="s">
        <v>22380</v>
      </c>
      <c r="F13" s="1">
        <f>+unidad_medida[[#This Row],[id]]</f>
        <v>3</v>
      </c>
    </row>
    <row r="14" spans="1:6" x14ac:dyDescent="0.25">
      <c r="A14">
        <v>4</v>
      </c>
      <c r="B14" s="1" t="s">
        <v>22381</v>
      </c>
      <c r="C14" s="1" t="s">
        <v>10</v>
      </c>
      <c r="D14" s="1" t="s">
        <v>22373</v>
      </c>
      <c r="E14" s="1" t="s">
        <v>22382</v>
      </c>
      <c r="F14" s="1">
        <f>+unidad_medida[[#This Row],[id]]</f>
        <v>4</v>
      </c>
    </row>
    <row r="15" spans="1:6" x14ac:dyDescent="0.25">
      <c r="A15">
        <v>5</v>
      </c>
      <c r="B15" s="1" t="s">
        <v>22383</v>
      </c>
      <c r="C15" s="1" t="s">
        <v>22384</v>
      </c>
      <c r="D15" s="1" t="s">
        <v>9</v>
      </c>
      <c r="E15" s="1" t="s">
        <v>22385</v>
      </c>
      <c r="F15" s="1">
        <f>+unidad_medida[[#This Row],[id]]</f>
        <v>5</v>
      </c>
    </row>
    <row r="16" spans="1:6" x14ac:dyDescent="0.25">
      <c r="A16">
        <v>6</v>
      </c>
      <c r="B16" s="1" t="s">
        <v>22386</v>
      </c>
      <c r="C16" s="1" t="s">
        <v>22387</v>
      </c>
      <c r="D16" s="1" t="s">
        <v>9</v>
      </c>
      <c r="E16" s="1" t="s">
        <v>22388</v>
      </c>
      <c r="F16" s="1">
        <f>+unidad_medida[[#This Row],[id]]</f>
        <v>6</v>
      </c>
    </row>
    <row r="17" spans="1:6" x14ac:dyDescent="0.25">
      <c r="A17">
        <v>7</v>
      </c>
      <c r="B17" s="1" t="s">
        <v>22389</v>
      </c>
      <c r="C17" s="1" t="s">
        <v>22390</v>
      </c>
      <c r="D17" s="1" t="s">
        <v>9</v>
      </c>
      <c r="E17" s="1" t="s">
        <v>22391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22392</v>
      </c>
      <c r="F18" s="1">
        <f>+unidad_medida[[#This Row],[id]]</f>
        <v>8</v>
      </c>
    </row>
    <row r="19" spans="1:6" x14ac:dyDescent="0.25">
      <c r="A19">
        <v>9</v>
      </c>
      <c r="B19" s="1" t="s">
        <v>22393</v>
      </c>
      <c r="C19" s="1" t="s">
        <v>22394</v>
      </c>
      <c r="D19" s="1" t="s">
        <v>9</v>
      </c>
      <c r="E19" s="1" t="s">
        <v>22395</v>
      </c>
      <c r="F19" s="1">
        <f>+unidad_medida[[#This Row],[id]]</f>
        <v>9</v>
      </c>
    </row>
    <row r="20" spans="1:6" x14ac:dyDescent="0.25">
      <c r="A20">
        <v>10</v>
      </c>
      <c r="B20" s="1" t="s">
        <v>22396</v>
      </c>
      <c r="C20" s="1" t="s">
        <v>22397</v>
      </c>
      <c r="D20" s="1" t="s">
        <v>6248</v>
      </c>
      <c r="E20" s="1" t="s">
        <v>22398</v>
      </c>
      <c r="F20" s="1">
        <f>+unidad_medida[[#This Row],[id]]</f>
        <v>10</v>
      </c>
    </row>
    <row r="21" spans="1:6" x14ac:dyDescent="0.25">
      <c r="A21">
        <v>11</v>
      </c>
      <c r="B21" s="1" t="s">
        <v>22399</v>
      </c>
      <c r="C21" s="1" t="s">
        <v>22400</v>
      </c>
      <c r="D21" s="1" t="s">
        <v>6248</v>
      </c>
      <c r="E21" s="1" t="s">
        <v>22401</v>
      </c>
      <c r="F21" s="1">
        <f>+unidad_medida[[#This Row],[id]]</f>
        <v>11</v>
      </c>
    </row>
    <row r="22" spans="1:6" x14ac:dyDescent="0.25">
      <c r="A22">
        <v>12</v>
      </c>
      <c r="B22" s="1" t="s">
        <v>22402</v>
      </c>
      <c r="C22" s="1" t="s">
        <v>22403</v>
      </c>
      <c r="D22" s="1" t="s">
        <v>6248</v>
      </c>
      <c r="E22" s="1" t="s">
        <v>22404</v>
      </c>
      <c r="F22" s="1">
        <f>+unidad_medida[[#This Row],[id]]</f>
        <v>12</v>
      </c>
    </row>
    <row r="23" spans="1:6" x14ac:dyDescent="0.25">
      <c r="A23">
        <v>13</v>
      </c>
      <c r="B23" s="1" t="s">
        <v>22405</v>
      </c>
      <c r="C23" s="1" t="s">
        <v>22406</v>
      </c>
      <c r="D23" s="1" t="s">
        <v>6248</v>
      </c>
      <c r="E23" s="1" t="s">
        <v>22407</v>
      </c>
      <c r="F23" s="1">
        <f>+unidad_medida[[#This Row],[id]]</f>
        <v>13</v>
      </c>
    </row>
    <row r="24" spans="1:6" x14ac:dyDescent="0.25">
      <c r="A24">
        <v>14</v>
      </c>
      <c r="B24" s="1" t="s">
        <v>22408</v>
      </c>
      <c r="C24" s="1" t="s">
        <v>22409</v>
      </c>
      <c r="D24" s="1" t="s">
        <v>9524</v>
      </c>
      <c r="E24" s="1" t="s">
        <v>22410</v>
      </c>
      <c r="F24" s="1">
        <f>+unidad_medida[[#This Row],[id]]</f>
        <v>14</v>
      </c>
    </row>
    <row r="25" spans="1:6" x14ac:dyDescent="0.25">
      <c r="A25">
        <v>15</v>
      </c>
      <c r="B25" s="1" t="s">
        <v>22411</v>
      </c>
      <c r="C25" s="1" t="s">
        <v>22412</v>
      </c>
      <c r="D25" s="1" t="s">
        <v>9524</v>
      </c>
      <c r="E25" s="1" t="s">
        <v>22413</v>
      </c>
      <c r="F25" s="1">
        <f>+unidad_medida[[#This Row],[id]]</f>
        <v>15</v>
      </c>
    </row>
    <row r="26" spans="1:6" x14ac:dyDescent="0.25">
      <c r="A26">
        <v>16</v>
      </c>
      <c r="B26" s="1" t="s">
        <v>22414</v>
      </c>
      <c r="C26" s="1" t="s">
        <v>22415</v>
      </c>
      <c r="D26" s="1" t="s">
        <v>9524</v>
      </c>
      <c r="E26" s="1" t="s">
        <v>22416</v>
      </c>
      <c r="F26" s="1">
        <f>+unidad_medida[[#This Row],[id]]</f>
        <v>16</v>
      </c>
    </row>
    <row r="27" spans="1:6" x14ac:dyDescent="0.25">
      <c r="A27">
        <v>17</v>
      </c>
      <c r="B27" s="1" t="s">
        <v>22417</v>
      </c>
      <c r="C27" s="1" t="s">
        <v>22418</v>
      </c>
      <c r="D27" s="1" t="s">
        <v>22419</v>
      </c>
      <c r="E27" s="1" t="s">
        <v>22420</v>
      </c>
      <c r="F27" s="1">
        <f>+unidad_medida[[#This Row],[id]]</f>
        <v>17</v>
      </c>
    </row>
    <row r="28" spans="1:6" x14ac:dyDescent="0.25">
      <c r="A28">
        <v>18</v>
      </c>
      <c r="B28" s="1" t="s">
        <v>22421</v>
      </c>
      <c r="C28" s="1" t="s">
        <v>22422</v>
      </c>
      <c r="D28" s="1" t="s">
        <v>22419</v>
      </c>
      <c r="E28" s="1" t="s">
        <v>22423</v>
      </c>
      <c r="F28" s="1">
        <f>+unidad_medida[[#This Row],[id]]</f>
        <v>18</v>
      </c>
    </row>
    <row r="29" spans="1:6" x14ac:dyDescent="0.25">
      <c r="A29">
        <v>19</v>
      </c>
      <c r="B29" s="1" t="s">
        <v>22424</v>
      </c>
      <c r="C29" s="1" t="s">
        <v>22425</v>
      </c>
      <c r="D29" s="1" t="s">
        <v>22419</v>
      </c>
      <c r="E29" s="1" t="s">
        <v>22426</v>
      </c>
      <c r="F29" s="1">
        <f>+unidad_medida[[#This Row],[id]]</f>
        <v>19</v>
      </c>
    </row>
    <row r="30" spans="1:6" x14ac:dyDescent="0.25">
      <c r="A30">
        <v>20</v>
      </c>
      <c r="B30" s="1" t="s">
        <v>10867</v>
      </c>
      <c r="C30" s="1" t="s">
        <v>11</v>
      </c>
      <c r="D30" s="1" t="s">
        <v>22419</v>
      </c>
      <c r="E30" s="1" t="s">
        <v>22427</v>
      </c>
      <c r="F30" s="1">
        <f>+unidad_medida[[#This Row],[id]]</f>
        <v>20</v>
      </c>
    </row>
    <row r="31" spans="1:6" x14ac:dyDescent="0.25">
      <c r="A31">
        <v>21</v>
      </c>
      <c r="B31" s="1" t="s">
        <v>22428</v>
      </c>
      <c r="C31" s="1" t="s">
        <v>22429</v>
      </c>
      <c r="D31" s="1" t="s">
        <v>22419</v>
      </c>
      <c r="E31" s="1" t="s">
        <v>22430</v>
      </c>
      <c r="F31" s="1">
        <f>+unidad_medida[[#This Row],[id]]</f>
        <v>21</v>
      </c>
    </row>
    <row r="32" spans="1:6" x14ac:dyDescent="0.25">
      <c r="A32">
        <v>22</v>
      </c>
      <c r="B32" s="1" t="s">
        <v>22431</v>
      </c>
      <c r="C32" s="1" t="s">
        <v>22369</v>
      </c>
      <c r="D32" s="1" t="s">
        <v>22432</v>
      </c>
      <c r="E32" s="1" t="s">
        <v>22433</v>
      </c>
      <c r="F32" s="1">
        <f>+unidad_medida[[#This Row],[id]]</f>
        <v>22</v>
      </c>
    </row>
    <row r="33" spans="1:6" x14ac:dyDescent="0.25">
      <c r="A33">
        <v>23</v>
      </c>
      <c r="B33" s="1" t="s">
        <v>22434</v>
      </c>
      <c r="C33" s="1" t="s">
        <v>22435</v>
      </c>
      <c r="D33" s="1" t="s">
        <v>22432</v>
      </c>
      <c r="E33" s="1" t="s">
        <v>22436</v>
      </c>
      <c r="F33" s="1">
        <f>+unidad_medida[[#This Row],[id]]</f>
        <v>23</v>
      </c>
    </row>
    <row r="34" spans="1:6" x14ac:dyDescent="0.25">
      <c r="A34">
        <v>24</v>
      </c>
      <c r="B34" s="1" t="s">
        <v>22437</v>
      </c>
      <c r="C34" s="1" t="s">
        <v>22438</v>
      </c>
      <c r="D34" s="1" t="s">
        <v>22432</v>
      </c>
      <c r="E34" s="1" t="s">
        <v>22439</v>
      </c>
      <c r="F34" s="1">
        <f>+unidad_medida[[#This Row],[id]]</f>
        <v>24</v>
      </c>
    </row>
    <row r="35" spans="1:6" x14ac:dyDescent="0.25">
      <c r="A35">
        <v>25</v>
      </c>
      <c r="B35" s="1" t="s">
        <v>22440</v>
      </c>
      <c r="C35" s="1" t="s">
        <v>22441</v>
      </c>
      <c r="D35" s="1" t="s">
        <v>22432</v>
      </c>
      <c r="E35" s="1" t="s">
        <v>22442</v>
      </c>
      <c r="F35" s="1">
        <f>+unidad_medida[[#This Row],[id]]</f>
        <v>25</v>
      </c>
    </row>
    <row r="36" spans="1:6" x14ac:dyDescent="0.25">
      <c r="A36">
        <v>26</v>
      </c>
      <c r="B36" s="1" t="s">
        <v>22443</v>
      </c>
      <c r="C36" s="1" t="s">
        <v>22444</v>
      </c>
      <c r="D36" s="1" t="s">
        <v>22432</v>
      </c>
      <c r="E36" s="1" t="s">
        <v>22445</v>
      </c>
      <c r="F36" s="1">
        <f>+unidad_medida[[#This Row],[id]]</f>
        <v>26</v>
      </c>
    </row>
    <row r="37" spans="1:6" x14ac:dyDescent="0.25">
      <c r="A37">
        <v>27</v>
      </c>
      <c r="B37" s="1" t="s">
        <v>22446</v>
      </c>
      <c r="C37" s="1" t="s">
        <v>22447</v>
      </c>
      <c r="D37" s="1" t="s">
        <v>6367</v>
      </c>
      <c r="E37" s="1" t="s">
        <v>22448</v>
      </c>
      <c r="F37" s="1">
        <f>+unidad_medida[[#This Row],[id]]</f>
        <v>27</v>
      </c>
    </row>
    <row r="38" spans="1:6" x14ac:dyDescent="0.25">
      <c r="A38">
        <v>28</v>
      </c>
      <c r="B38" s="1" t="s">
        <v>22449</v>
      </c>
      <c r="C38" s="1" t="s">
        <v>12</v>
      </c>
      <c r="D38" s="1" t="s">
        <v>6367</v>
      </c>
      <c r="E38" s="1" t="s">
        <v>22450</v>
      </c>
      <c r="F38" s="1">
        <f>+unidad_medida[[#This Row],[id]]</f>
        <v>28</v>
      </c>
    </row>
    <row r="39" spans="1:6" x14ac:dyDescent="0.25">
      <c r="A39">
        <v>29</v>
      </c>
      <c r="B39" s="1" t="s">
        <v>22451</v>
      </c>
      <c r="C39" s="1" t="s">
        <v>22452</v>
      </c>
      <c r="D39" s="1" t="s">
        <v>6367</v>
      </c>
      <c r="E39" s="1" t="s">
        <v>22453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6367</v>
      </c>
      <c r="E40" s="1" t="s">
        <v>22454</v>
      </c>
      <c r="F40" s="1">
        <f>+unidad_medida[[#This Row],[id]]</f>
        <v>30</v>
      </c>
    </row>
    <row r="41" spans="1:6" x14ac:dyDescent="0.25">
      <c r="A41">
        <v>31</v>
      </c>
      <c r="B41" s="1" t="s">
        <v>22455</v>
      </c>
      <c r="C41" s="1" t="s">
        <v>22456</v>
      </c>
      <c r="D41" s="1" t="s">
        <v>14</v>
      </c>
      <c r="E41" s="1" t="s">
        <v>22457</v>
      </c>
      <c r="F41" s="1">
        <f>+unidad_medida[[#This Row],[id]]</f>
        <v>31</v>
      </c>
    </row>
    <row r="42" spans="1:6" x14ac:dyDescent="0.25">
      <c r="A42">
        <v>32</v>
      </c>
      <c r="B42" s="1" t="s">
        <v>22458</v>
      </c>
      <c r="C42" s="1" t="s">
        <v>22459</v>
      </c>
      <c r="D42" s="1" t="s">
        <v>14</v>
      </c>
      <c r="E42" s="1" t="s">
        <v>22460</v>
      </c>
      <c r="F42" s="1">
        <f>+unidad_medida[[#This Row],[id]]</f>
        <v>32</v>
      </c>
    </row>
    <row r="43" spans="1:6" x14ac:dyDescent="0.25">
      <c r="A43">
        <v>33</v>
      </c>
      <c r="B43" s="1" t="s">
        <v>22461</v>
      </c>
      <c r="C43" s="1" t="s">
        <v>13</v>
      </c>
      <c r="D43" s="1" t="s">
        <v>14</v>
      </c>
      <c r="E43" s="1" t="s">
        <v>22462</v>
      </c>
      <c r="F43" s="1">
        <f>+unidad_medida[[#This Row],[id]]</f>
        <v>33</v>
      </c>
    </row>
    <row r="44" spans="1:6" x14ac:dyDescent="0.25">
      <c r="A44">
        <v>34</v>
      </c>
      <c r="B44" s="1" t="s">
        <v>22463</v>
      </c>
      <c r="C44" s="1" t="s">
        <v>22464</v>
      </c>
      <c r="D44" s="1" t="s">
        <v>6419</v>
      </c>
      <c r="E44" s="1" t="s">
        <v>22465</v>
      </c>
      <c r="F44" s="1">
        <f>+unidad_medida[[#This Row],[id]]</f>
        <v>34</v>
      </c>
    </row>
    <row r="45" spans="1:6" x14ac:dyDescent="0.25">
      <c r="A45">
        <v>35</v>
      </c>
      <c r="B45" s="1" t="s">
        <v>22466</v>
      </c>
      <c r="C45" s="1" t="s">
        <v>22467</v>
      </c>
      <c r="D45" s="1" t="s">
        <v>6419</v>
      </c>
      <c r="E45" s="1" t="s">
        <v>22468</v>
      </c>
      <c r="F45" s="1">
        <f>+unidad_medida[[#This Row],[id]]</f>
        <v>35</v>
      </c>
    </row>
    <row r="46" spans="1:6" x14ac:dyDescent="0.25">
      <c r="A46">
        <v>36</v>
      </c>
      <c r="B46" s="1" t="s">
        <v>22469</v>
      </c>
      <c r="C46" s="1" t="s">
        <v>22470</v>
      </c>
      <c r="D46" s="1" t="s">
        <v>6419</v>
      </c>
      <c r="E46" s="1" t="s">
        <v>22471</v>
      </c>
      <c r="F46" s="1">
        <f>+unidad_medida[[#This Row],[id]]</f>
        <v>36</v>
      </c>
    </row>
    <row r="47" spans="1:6" x14ac:dyDescent="0.25">
      <c r="A47">
        <v>37</v>
      </c>
      <c r="B47" s="1" t="s">
        <v>22472</v>
      </c>
      <c r="C47" s="1" t="s">
        <v>5</v>
      </c>
      <c r="D47" s="1" t="s">
        <v>6419</v>
      </c>
      <c r="E47" s="1" t="s">
        <v>22473</v>
      </c>
      <c r="F47" s="1">
        <f>+unidad_medida[[#This Row],[id]]</f>
        <v>37</v>
      </c>
    </row>
    <row r="48" spans="1:6" x14ac:dyDescent="0.25">
      <c r="A48">
        <v>38</v>
      </c>
      <c r="B48" s="1" t="s">
        <v>22474</v>
      </c>
      <c r="C48" s="1" t="s">
        <v>22475</v>
      </c>
      <c r="D48" s="1" t="s">
        <v>6419</v>
      </c>
      <c r="E48" s="1" t="s">
        <v>22476</v>
      </c>
      <c r="F48" s="1">
        <f>+unidad_medida[[#This Row],[id]]</f>
        <v>38</v>
      </c>
    </row>
    <row r="49" spans="1:6" x14ac:dyDescent="0.25">
      <c r="A49">
        <v>39</v>
      </c>
      <c r="B49" s="1" t="s">
        <v>22477</v>
      </c>
      <c r="C49" s="1" t="s">
        <v>22478</v>
      </c>
      <c r="D49" s="1" t="s">
        <v>15515</v>
      </c>
      <c r="E49" s="1" t="s">
        <v>22479</v>
      </c>
      <c r="F49" s="1">
        <f>+unidad_medida[[#This Row],[id]]</f>
        <v>39</v>
      </c>
    </row>
    <row r="50" spans="1:6" x14ac:dyDescent="0.25">
      <c r="A50">
        <v>40</v>
      </c>
      <c r="B50" s="1" t="s">
        <v>22480</v>
      </c>
      <c r="C50" s="1" t="s">
        <v>22481</v>
      </c>
      <c r="D50" s="1" t="s">
        <v>15515</v>
      </c>
      <c r="E50" s="1" t="s">
        <v>22482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22483</v>
      </c>
      <c r="E51" s="1" t="s">
        <v>22484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22483</v>
      </c>
      <c r="E52" s="1" t="s">
        <v>22485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22483</v>
      </c>
      <c r="E53" s="1" t="s">
        <v>22486</v>
      </c>
      <c r="F53" s="1">
        <f>+unidad_medida[[#This Row],[id]]</f>
        <v>43</v>
      </c>
    </row>
    <row r="54" spans="1:6" x14ac:dyDescent="0.25">
      <c r="A54">
        <v>44</v>
      </c>
      <c r="B54" s="1" t="s">
        <v>22487</v>
      </c>
      <c r="C54" s="1" t="s">
        <v>22487</v>
      </c>
      <c r="D54" s="1" t="s">
        <v>22483</v>
      </c>
      <c r="E54" s="1" t="s">
        <v>22488</v>
      </c>
      <c r="F54" s="1">
        <f>+unidad_medida[[#This Row],[id]]</f>
        <v>44</v>
      </c>
    </row>
    <row r="55" spans="1:6" x14ac:dyDescent="0.25">
      <c r="A55">
        <v>45</v>
      </c>
      <c r="B55" s="1" t="s">
        <v>22489</v>
      </c>
      <c r="C55" s="1" t="s">
        <v>22490</v>
      </c>
      <c r="D55" s="1" t="s">
        <v>22483</v>
      </c>
      <c r="E55" s="1" t="s">
        <v>22491</v>
      </c>
      <c r="F55" s="1">
        <f>+unidad_medida[[#This Row],[id]]</f>
        <v>45</v>
      </c>
    </row>
    <row r="56" spans="1:6" x14ac:dyDescent="0.25">
      <c r="A56">
        <v>46</v>
      </c>
      <c r="B56" s="1" t="s">
        <v>22492</v>
      </c>
      <c r="C56" s="1" t="s">
        <v>22492</v>
      </c>
      <c r="D56" s="1" t="s">
        <v>22483</v>
      </c>
      <c r="E56" s="1" t="s">
        <v>22493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22483</v>
      </c>
      <c r="E57" s="1" t="s">
        <v>22494</v>
      </c>
      <c r="F57" s="1">
        <f>+unidad_medida[[#This Row],[id]]</f>
        <v>47</v>
      </c>
    </row>
    <row r="58" spans="1:6" x14ac:dyDescent="0.25">
      <c r="A58">
        <v>48</v>
      </c>
      <c r="B58" s="1" t="s">
        <v>22495</v>
      </c>
      <c r="C58" s="1" t="s">
        <v>22496</v>
      </c>
      <c r="D58" s="1" t="s">
        <v>22483</v>
      </c>
      <c r="E58" s="1" t="s">
        <v>22497</v>
      </c>
      <c r="F58" s="1">
        <f>+unidad_medida[[#This Row],[id]]</f>
        <v>48</v>
      </c>
    </row>
    <row r="59" spans="1:6" x14ac:dyDescent="0.25">
      <c r="A59">
        <v>49</v>
      </c>
      <c r="B59" s="1" t="s">
        <v>22498</v>
      </c>
      <c r="C59" s="1" t="s">
        <v>22498</v>
      </c>
      <c r="D59" s="1" t="s">
        <v>22483</v>
      </c>
      <c r="E59" s="1" t="s">
        <v>22499</v>
      </c>
      <c r="F59" s="1">
        <f>+unidad_medida[[#This Row],[id]]</f>
        <v>49</v>
      </c>
    </row>
    <row r="60" spans="1:6" x14ac:dyDescent="0.25">
      <c r="A60">
        <v>50</v>
      </c>
      <c r="B60" s="1" t="s">
        <v>22500</v>
      </c>
      <c r="C60" s="1" t="s">
        <v>15</v>
      </c>
      <c r="D60" s="1" t="s">
        <v>22483</v>
      </c>
      <c r="E60" s="1" t="s">
        <v>22501</v>
      </c>
      <c r="F60" s="1">
        <f>+unidad_medida[[#This Row],[id]]</f>
        <v>50</v>
      </c>
    </row>
    <row r="61" spans="1:6" x14ac:dyDescent="0.25">
      <c r="A61">
        <v>51</v>
      </c>
      <c r="B61" s="1" t="s">
        <v>22502</v>
      </c>
      <c r="C61" s="1" t="s">
        <v>22502</v>
      </c>
      <c r="D61" s="1" t="s">
        <v>22483</v>
      </c>
      <c r="E61" s="1" t="s">
        <v>22503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22483</v>
      </c>
      <c r="E62" s="1" t="s">
        <v>22504</v>
      </c>
      <c r="F62" s="1">
        <f>+unidad_medida[[#This Row],[id]]</f>
        <v>52</v>
      </c>
    </row>
    <row r="63" spans="1:6" x14ac:dyDescent="0.25">
      <c r="A63">
        <v>53</v>
      </c>
      <c r="B63" s="1" t="s">
        <v>22505</v>
      </c>
      <c r="C63" s="1" t="s">
        <v>22505</v>
      </c>
      <c r="D63" s="1" t="s">
        <v>22483</v>
      </c>
      <c r="E63" s="1" t="s">
        <v>22506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22483</v>
      </c>
      <c r="E64" s="1" t="s">
        <v>22507</v>
      </c>
      <c r="F64" s="1">
        <f>+unidad_medida[[#This Row],[id]]</f>
        <v>54</v>
      </c>
    </row>
    <row r="65" spans="1:6" x14ac:dyDescent="0.25">
      <c r="A65">
        <v>55</v>
      </c>
      <c r="B65" s="1" t="s">
        <v>22508</v>
      </c>
      <c r="C65" s="1" t="s">
        <v>22509</v>
      </c>
      <c r="D65" s="1" t="s">
        <v>18</v>
      </c>
      <c r="E65" s="1" t="s">
        <v>22510</v>
      </c>
      <c r="F65" s="1">
        <f>+unidad_medida[[#This Row],[id]]</f>
        <v>55</v>
      </c>
    </row>
    <row r="66" spans="1:6" x14ac:dyDescent="0.25">
      <c r="A66">
        <v>56</v>
      </c>
      <c r="B66" s="1" t="s">
        <v>22511</v>
      </c>
      <c r="C66" s="1" t="s">
        <v>22512</v>
      </c>
      <c r="D66" s="1" t="s">
        <v>18</v>
      </c>
      <c r="E66" s="1" t="s">
        <v>22513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22514</v>
      </c>
      <c r="F67" s="1">
        <f>+unidad_medida[[#This Row],[id]]</f>
        <v>57</v>
      </c>
    </row>
    <row r="68" spans="1:6" x14ac:dyDescent="0.25">
      <c r="A68">
        <v>58</v>
      </c>
      <c r="B68" s="1" t="s">
        <v>22515</v>
      </c>
      <c r="C68" s="1" t="s">
        <v>22516</v>
      </c>
      <c r="D68" s="1" t="s">
        <v>21</v>
      </c>
      <c r="E68" s="1" t="s">
        <v>22517</v>
      </c>
      <c r="F68" s="1">
        <f>+unidad_medida[[#This Row],[id]]</f>
        <v>58</v>
      </c>
    </row>
    <row r="69" spans="1:6" x14ac:dyDescent="0.25">
      <c r="A69">
        <v>59</v>
      </c>
      <c r="B69" s="1" t="s">
        <v>22518</v>
      </c>
      <c r="C69" s="1" t="s">
        <v>22519</v>
      </c>
      <c r="D69" s="1" t="s">
        <v>21</v>
      </c>
      <c r="E69" s="1" t="s">
        <v>22520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22521</v>
      </c>
      <c r="F70" s="1">
        <f>+unidad_medida[[#This Row],[id]]</f>
        <v>60</v>
      </c>
    </row>
    <row r="71" spans="1:6" x14ac:dyDescent="0.25">
      <c r="A71">
        <v>61</v>
      </c>
      <c r="B71" s="1" t="s">
        <v>22522</v>
      </c>
      <c r="C71" s="1" t="s">
        <v>22523</v>
      </c>
      <c r="D71" s="1" t="s">
        <v>21</v>
      </c>
      <c r="E71" s="1" t="s">
        <v>22524</v>
      </c>
      <c r="F71" s="1">
        <f>+unidad_medida[[#This Row],[id]]</f>
        <v>61</v>
      </c>
    </row>
    <row r="72" spans="1:6" x14ac:dyDescent="0.25">
      <c r="A72">
        <v>62</v>
      </c>
      <c r="B72" s="1" t="s">
        <v>22525</v>
      </c>
      <c r="C72" s="1" t="s">
        <v>22525</v>
      </c>
      <c r="D72" s="1" t="s">
        <v>22368</v>
      </c>
      <c r="E72" s="1" t="s">
        <v>22526</v>
      </c>
      <c r="F72" s="1">
        <f>+unidad_medida[[#This Row],[id]]</f>
        <v>62</v>
      </c>
    </row>
    <row r="73" spans="1:6" x14ac:dyDescent="0.25">
      <c r="A73">
        <v>63</v>
      </c>
      <c r="B73" s="1" t="s">
        <v>22527</v>
      </c>
      <c r="C73" s="1" t="s">
        <v>22527</v>
      </c>
      <c r="D73" s="1" t="s">
        <v>22368</v>
      </c>
      <c r="E73" s="1" t="s">
        <v>22528</v>
      </c>
      <c r="F73" s="1">
        <f>+unidad_medida[[#This Row],[id]]</f>
        <v>63</v>
      </c>
    </row>
    <row r="74" spans="1:6" x14ac:dyDescent="0.25">
      <c r="A74">
        <v>64</v>
      </c>
      <c r="B74" s="1" t="s">
        <v>22529</v>
      </c>
      <c r="C74" s="1" t="s">
        <v>22529</v>
      </c>
      <c r="D74" s="1" t="s">
        <v>22368</v>
      </c>
      <c r="E74" s="1" t="s">
        <v>22530</v>
      </c>
      <c r="F74" s="1">
        <f>+unidad_medida[[#This Row],[id]]</f>
        <v>64</v>
      </c>
    </row>
    <row r="75" spans="1:6" x14ac:dyDescent="0.25">
      <c r="A75">
        <v>65</v>
      </c>
      <c r="B75" s="1" t="s">
        <v>22531</v>
      </c>
      <c r="C75" s="1" t="s">
        <v>22531</v>
      </c>
      <c r="D75" s="1" t="s">
        <v>22368</v>
      </c>
      <c r="E75" s="1" t="s">
        <v>22532</v>
      </c>
      <c r="F75" s="1">
        <f>+unidad_medida[[#This Row],[id]]</f>
        <v>65</v>
      </c>
    </row>
    <row r="76" spans="1:6" x14ac:dyDescent="0.25">
      <c r="A76">
        <v>66</v>
      </c>
      <c r="B76" s="1" t="s">
        <v>22533</v>
      </c>
      <c r="C76" s="1" t="s">
        <v>22533</v>
      </c>
      <c r="D76" s="1" t="s">
        <v>22368</v>
      </c>
      <c r="E76" s="1" t="s">
        <v>22534</v>
      </c>
      <c r="F76" s="1">
        <f>+unidad_medida[[#This Row],[id]]</f>
        <v>66</v>
      </c>
    </row>
    <row r="77" spans="1:6" x14ac:dyDescent="0.25">
      <c r="A77">
        <v>67</v>
      </c>
      <c r="B77" s="1" t="s">
        <v>22535</v>
      </c>
      <c r="C77" s="1" t="s">
        <v>22535</v>
      </c>
      <c r="D77" s="1" t="s">
        <v>22368</v>
      </c>
      <c r="E77" s="1" t="s">
        <v>22536</v>
      </c>
      <c r="F77" s="1">
        <f>+unidad_medida[[#This Row],[id]]</f>
        <v>67</v>
      </c>
    </row>
    <row r="78" spans="1:6" x14ac:dyDescent="0.25">
      <c r="A78">
        <v>68</v>
      </c>
      <c r="B78" s="1" t="s">
        <v>23973</v>
      </c>
      <c r="C78" s="1" t="s">
        <v>23974</v>
      </c>
      <c r="D78" s="1" t="s">
        <v>22368</v>
      </c>
      <c r="E78" s="1" t="s">
        <v>23975</v>
      </c>
      <c r="F78" s="1">
        <f>+unidad_medida[[#This Row],[id]]</f>
        <v>68</v>
      </c>
    </row>
    <row r="79" spans="1:6" x14ac:dyDescent="0.25">
      <c r="A79">
        <v>69</v>
      </c>
      <c r="B79" s="1" t="s">
        <v>23979</v>
      </c>
      <c r="C79" s="1" t="s">
        <v>23979</v>
      </c>
      <c r="D79" s="1" t="s">
        <v>22368</v>
      </c>
      <c r="E79" s="1" t="s">
        <v>23980</v>
      </c>
      <c r="F79" s="1">
        <f>+unidad_medida[[#This Row],[id]]</f>
        <v>69</v>
      </c>
    </row>
    <row r="80" spans="1:6" x14ac:dyDescent="0.25">
      <c r="A80">
        <v>70</v>
      </c>
      <c r="B80" s="1" t="s">
        <v>27158</v>
      </c>
      <c r="C80" s="1" t="s">
        <v>27159</v>
      </c>
      <c r="D80" s="1" t="s">
        <v>27160</v>
      </c>
      <c r="E80" s="1" t="s">
        <v>27161</v>
      </c>
      <c r="F80" s="1">
        <f>+unidad_medida[[#This Row],[id]]</f>
        <v>70</v>
      </c>
    </row>
    <row r="81" spans="1:6" x14ac:dyDescent="0.25">
      <c r="A81">
        <v>71</v>
      </c>
      <c r="B81" s="1" t="s">
        <v>27162</v>
      </c>
      <c r="C81" s="1" t="s">
        <v>22406</v>
      </c>
      <c r="D81" s="1" t="s">
        <v>27160</v>
      </c>
      <c r="E81" s="1" t="s">
        <v>27163</v>
      </c>
      <c r="F81" s="1">
        <f>+unidad_medida[[#This Row],[id]]</f>
        <v>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22333</v>
      </c>
      <c r="O10" t="s">
        <v>22546</v>
      </c>
    </row>
    <row r="11" spans="1:15" x14ac:dyDescent="0.2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22547</v>
      </c>
      <c r="J38" s="1" t="s">
        <v>22548</v>
      </c>
      <c r="K38" s="1" t="s">
        <v>22549</v>
      </c>
      <c r="L38" s="1" t="s">
        <v>22550</v>
      </c>
      <c r="M38" s="1" t="s">
        <v>22551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22552</v>
      </c>
      <c r="J39" s="1" t="s">
        <v>22553</v>
      </c>
      <c r="K39" s="1" t="s">
        <v>22554</v>
      </c>
      <c r="L39" s="1" t="s">
        <v>22555</v>
      </c>
      <c r="M39" s="1" t="s">
        <v>22556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22557</v>
      </c>
      <c r="J40" s="1" t="s">
        <v>22558</v>
      </c>
      <c r="K40" s="1" t="s">
        <v>22559</v>
      </c>
      <c r="L40" s="1" t="s">
        <v>22560</v>
      </c>
      <c r="M40" s="1" t="s">
        <v>22561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22562</v>
      </c>
      <c r="J41" s="1" t="s">
        <v>22563</v>
      </c>
      <c r="K41" s="1" t="s">
        <v>22564</v>
      </c>
      <c r="L41" s="1" t="s">
        <v>22565</v>
      </c>
      <c r="M41" s="1" t="s">
        <v>22566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22567</v>
      </c>
      <c r="J42" s="1" t="s">
        <v>22568</v>
      </c>
      <c r="K42" s="1" t="s">
        <v>22569</v>
      </c>
      <c r="L42" s="1" t="s">
        <v>22570</v>
      </c>
      <c r="M42" s="1" t="s">
        <v>22571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22572</v>
      </c>
      <c r="J43" s="1" t="s">
        <v>22573</v>
      </c>
      <c r="K43" s="1" t="s">
        <v>22574</v>
      </c>
      <c r="L43" s="1" t="s">
        <v>22575</v>
      </c>
      <c r="M43" s="1" t="s">
        <v>22576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22577</v>
      </c>
      <c r="J44" s="1" t="s">
        <v>22578</v>
      </c>
      <c r="K44" s="1" t="s">
        <v>22579</v>
      </c>
      <c r="L44" s="1" t="s">
        <v>22580</v>
      </c>
      <c r="M44" s="1" t="s">
        <v>22581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22582</v>
      </c>
      <c r="J45" s="1" t="s">
        <v>22583</v>
      </c>
      <c r="K45" s="1" t="s">
        <v>22584</v>
      </c>
      <c r="L45" s="1" t="s">
        <v>22585</v>
      </c>
      <c r="M45" s="1" t="s">
        <v>22586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22587</v>
      </c>
      <c r="J46" s="1" t="s">
        <v>22588</v>
      </c>
      <c r="K46" s="1" t="s">
        <v>22589</v>
      </c>
      <c r="L46" s="1" t="s">
        <v>22590</v>
      </c>
      <c r="M46" s="1" t="s">
        <v>22591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22592</v>
      </c>
      <c r="J47" s="1" t="s">
        <v>22593</v>
      </c>
      <c r="K47" s="1" t="s">
        <v>22594</v>
      </c>
      <c r="L47" s="1" t="s">
        <v>22595</v>
      </c>
      <c r="M47" s="1" t="s">
        <v>22596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22597</v>
      </c>
      <c r="J48" s="1" t="s">
        <v>22598</v>
      </c>
      <c r="K48" s="1" t="s">
        <v>22599</v>
      </c>
      <c r="L48" s="1" t="s">
        <v>22600</v>
      </c>
      <c r="M48" s="1" t="s">
        <v>22601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22602</v>
      </c>
      <c r="J49" s="1" t="s">
        <v>22603</v>
      </c>
      <c r="K49" s="1" t="s">
        <v>22604</v>
      </c>
      <c r="L49" s="1" t="s">
        <v>22605</v>
      </c>
      <c r="M49" s="1" t="s">
        <v>22606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22607</v>
      </c>
      <c r="J50" s="1" t="s">
        <v>22608</v>
      </c>
      <c r="K50" s="1" t="s">
        <v>22609</v>
      </c>
      <c r="L50" s="1" t="s">
        <v>22610</v>
      </c>
      <c r="M50" s="1" t="s">
        <v>22611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22612</v>
      </c>
      <c r="J51" s="1" t="s">
        <v>22613</v>
      </c>
      <c r="K51" s="1" t="s">
        <v>22614</v>
      </c>
      <c r="L51" s="1" t="s">
        <v>22615</v>
      </c>
      <c r="M51" s="1" t="s">
        <v>22616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22617</v>
      </c>
      <c r="J52" s="1" t="s">
        <v>22618</v>
      </c>
      <c r="K52" s="1" t="s">
        <v>22619</v>
      </c>
      <c r="L52" s="1" t="s">
        <v>22620</v>
      </c>
      <c r="M52" s="1" t="s">
        <v>22621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22622</v>
      </c>
      <c r="J53" s="1" t="s">
        <v>22623</v>
      </c>
      <c r="K53" s="1" t="s">
        <v>22624</v>
      </c>
      <c r="L53" s="1" t="s">
        <v>22625</v>
      </c>
      <c r="M53" s="1" t="s">
        <v>22626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22627</v>
      </c>
      <c r="J54" s="1" t="s">
        <v>22628</v>
      </c>
      <c r="K54" s="1" t="s">
        <v>22629</v>
      </c>
      <c r="L54" s="1" t="s">
        <v>22630</v>
      </c>
      <c r="M54" s="1" t="s">
        <v>22631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22632</v>
      </c>
      <c r="J55" s="1" t="s">
        <v>22633</v>
      </c>
      <c r="K55" s="1" t="s">
        <v>22634</v>
      </c>
      <c r="L55" s="1" t="s">
        <v>22635</v>
      </c>
      <c r="M55" s="1" t="s">
        <v>22636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22637</v>
      </c>
      <c r="J56" s="1" t="s">
        <v>22638</v>
      </c>
      <c r="K56" s="1" t="s">
        <v>22639</v>
      </c>
      <c r="L56" s="1" t="s">
        <v>22640</v>
      </c>
      <c r="M56" s="1" t="s">
        <v>22641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22642</v>
      </c>
      <c r="J57" s="1" t="s">
        <v>22643</v>
      </c>
      <c r="K57" s="1" t="s">
        <v>22644</v>
      </c>
      <c r="L57" s="1" t="s">
        <v>22645</v>
      </c>
      <c r="M57" s="1" t="s">
        <v>22646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22647</v>
      </c>
      <c r="J58" s="1" t="s">
        <v>22648</v>
      </c>
      <c r="K58" s="1" t="s">
        <v>22649</v>
      </c>
      <c r="L58" s="1" t="s">
        <v>22650</v>
      </c>
      <c r="M58" s="1" t="s">
        <v>22651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22652</v>
      </c>
      <c r="J59" s="1" t="s">
        <v>22653</v>
      </c>
      <c r="K59" s="1" t="s">
        <v>22654</v>
      </c>
      <c r="L59" s="1" t="s">
        <v>22655</v>
      </c>
      <c r="M59" s="1" t="s">
        <v>22656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22657</v>
      </c>
      <c r="J60" s="1" t="s">
        <v>22658</v>
      </c>
      <c r="K60" s="1" t="s">
        <v>22659</v>
      </c>
      <c r="L60" s="1" t="s">
        <v>22660</v>
      </c>
      <c r="M60" s="1" t="s">
        <v>22661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22662</v>
      </c>
      <c r="J61" s="1" t="s">
        <v>22663</v>
      </c>
      <c r="K61" s="1" t="s">
        <v>22664</v>
      </c>
      <c r="L61" s="1" t="s">
        <v>22665</v>
      </c>
      <c r="M61" s="1" t="s">
        <v>22666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22667</v>
      </c>
      <c r="J62" s="1" t="s">
        <v>22668</v>
      </c>
      <c r="K62" s="1" t="s">
        <v>22669</v>
      </c>
      <c r="L62" s="1" t="s">
        <v>22670</v>
      </c>
      <c r="M62" s="1" t="s">
        <v>22671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22672</v>
      </c>
      <c r="J63" s="1" t="s">
        <v>22673</v>
      </c>
      <c r="K63" s="1" t="s">
        <v>22674</v>
      </c>
      <c r="L63" s="1" t="s">
        <v>22675</v>
      </c>
      <c r="M63" s="1" t="s">
        <v>22676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22677</v>
      </c>
      <c r="J64" s="1" t="s">
        <v>22678</v>
      </c>
      <c r="K64" s="1" t="s">
        <v>22679</v>
      </c>
      <c r="L64" s="1" t="s">
        <v>22680</v>
      </c>
      <c r="M64" s="1" t="s">
        <v>22681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22682</v>
      </c>
      <c r="J65" s="1" t="s">
        <v>22683</v>
      </c>
      <c r="K65" s="1" t="s">
        <v>22684</v>
      </c>
      <c r="L65" s="1" t="s">
        <v>22685</v>
      </c>
      <c r="M65" s="1" t="s">
        <v>22686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22687</v>
      </c>
      <c r="J66" s="1" t="s">
        <v>22688</v>
      </c>
      <c r="K66" s="1" t="s">
        <v>22689</v>
      </c>
      <c r="L66" s="1" t="s">
        <v>22690</v>
      </c>
      <c r="M66" s="1" t="s">
        <v>22691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22692</v>
      </c>
      <c r="J67" s="1" t="s">
        <v>22693</v>
      </c>
      <c r="K67" s="1" t="s">
        <v>22694</v>
      </c>
      <c r="L67" s="1" t="s">
        <v>22695</v>
      </c>
      <c r="M67" s="1" t="s">
        <v>22696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22697</v>
      </c>
      <c r="J68" s="1" t="s">
        <v>22698</v>
      </c>
      <c r="K68" s="1" t="s">
        <v>22699</v>
      </c>
      <c r="L68" s="1" t="s">
        <v>22700</v>
      </c>
      <c r="M68" s="1" t="s">
        <v>22701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22702</v>
      </c>
      <c r="J69" s="1" t="s">
        <v>22703</v>
      </c>
      <c r="K69" s="1" t="s">
        <v>22704</v>
      </c>
      <c r="L69" s="1" t="s">
        <v>22705</v>
      </c>
      <c r="M69" s="1" t="s">
        <v>22706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22707</v>
      </c>
      <c r="J70" s="1" t="s">
        <v>22708</v>
      </c>
      <c r="K70" s="1" t="s">
        <v>22709</v>
      </c>
      <c r="L70" s="1" t="s">
        <v>22710</v>
      </c>
      <c r="M70" s="1" t="s">
        <v>22711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22712</v>
      </c>
      <c r="J71" s="1" t="s">
        <v>22713</v>
      </c>
      <c r="K71" s="1" t="s">
        <v>22714</v>
      </c>
      <c r="L71" s="1" t="s">
        <v>22715</v>
      </c>
      <c r="M71" s="1" t="s">
        <v>22716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22717</v>
      </c>
      <c r="J72" s="1" t="s">
        <v>22718</v>
      </c>
      <c r="K72" s="1" t="s">
        <v>22719</v>
      </c>
      <c r="L72" s="1" t="s">
        <v>22720</v>
      </c>
      <c r="M72" s="1" t="s">
        <v>22721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22722</v>
      </c>
      <c r="J73" s="1" t="s">
        <v>22723</v>
      </c>
      <c r="K73" s="1" t="s">
        <v>22724</v>
      </c>
      <c r="L73" s="1" t="s">
        <v>22725</v>
      </c>
      <c r="M73" s="1" t="s">
        <v>22726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22727</v>
      </c>
      <c r="J74" s="1" t="s">
        <v>22728</v>
      </c>
      <c r="K74" s="1" t="s">
        <v>22729</v>
      </c>
      <c r="L74" s="1" t="s">
        <v>22730</v>
      </c>
      <c r="M74" s="1" t="s">
        <v>22731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22732</v>
      </c>
      <c r="J75" s="1" t="s">
        <v>22733</v>
      </c>
      <c r="K75" s="1" t="s">
        <v>22734</v>
      </c>
      <c r="L75" s="1" t="s">
        <v>22735</v>
      </c>
      <c r="M75" s="1" t="s">
        <v>22736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22737</v>
      </c>
      <c r="J76" s="1" t="s">
        <v>22738</v>
      </c>
      <c r="K76" s="1" t="s">
        <v>22739</v>
      </c>
      <c r="L76" s="1" t="s">
        <v>22740</v>
      </c>
      <c r="M76" s="1" t="s">
        <v>22741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22742</v>
      </c>
      <c r="J77" s="1" t="s">
        <v>22743</v>
      </c>
      <c r="K77" s="1" t="s">
        <v>22744</v>
      </c>
      <c r="L77" s="1" t="s">
        <v>22745</v>
      </c>
      <c r="M77" s="1" t="s">
        <v>22746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22747</v>
      </c>
      <c r="J78" s="1" t="s">
        <v>22748</v>
      </c>
      <c r="K78" s="1" t="s">
        <v>22749</v>
      </c>
      <c r="L78" s="1" t="s">
        <v>22750</v>
      </c>
      <c r="M78" s="1" t="s">
        <v>22751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22752</v>
      </c>
      <c r="J79" s="1" t="s">
        <v>22753</v>
      </c>
      <c r="K79" s="1" t="s">
        <v>22754</v>
      </c>
      <c r="L79" s="1" t="s">
        <v>22755</v>
      </c>
      <c r="M79" s="1" t="s">
        <v>22756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22757</v>
      </c>
      <c r="J80" s="1" t="s">
        <v>22758</v>
      </c>
      <c r="K80" s="1" t="s">
        <v>22759</v>
      </c>
      <c r="L80" s="1" t="s">
        <v>22760</v>
      </c>
      <c r="M80" s="1" t="s">
        <v>22761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22762</v>
      </c>
      <c r="J81" s="1" t="s">
        <v>22763</v>
      </c>
      <c r="K81" s="1" t="s">
        <v>22764</v>
      </c>
      <c r="L81" s="1" t="s">
        <v>22765</v>
      </c>
      <c r="M81" s="1" t="s">
        <v>22766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22767</v>
      </c>
      <c r="J82" s="1" t="s">
        <v>22768</v>
      </c>
      <c r="K82" s="1" t="s">
        <v>22769</v>
      </c>
      <c r="L82" s="1" t="s">
        <v>22770</v>
      </c>
      <c r="M82" s="1" t="s">
        <v>22771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22772</v>
      </c>
      <c r="J83" s="1" t="s">
        <v>22773</v>
      </c>
      <c r="K83" s="1" t="s">
        <v>22774</v>
      </c>
      <c r="L83" s="1" t="s">
        <v>22775</v>
      </c>
      <c r="M83" s="1" t="s">
        <v>22776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22777</v>
      </c>
      <c r="J84" s="1" t="s">
        <v>22778</v>
      </c>
      <c r="K84" s="1" t="s">
        <v>22779</v>
      </c>
      <c r="L84" s="1" t="s">
        <v>22780</v>
      </c>
      <c r="M84" s="1" t="s">
        <v>22781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22782</v>
      </c>
      <c r="J85" s="1" t="s">
        <v>22783</v>
      </c>
      <c r="K85" s="1" t="s">
        <v>22784</v>
      </c>
      <c r="L85" s="1" t="s">
        <v>22785</v>
      </c>
      <c r="M85" s="1" t="s">
        <v>22786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22787</v>
      </c>
      <c r="J86" s="1" t="s">
        <v>22788</v>
      </c>
      <c r="K86" s="1" t="s">
        <v>22789</v>
      </c>
      <c r="L86" s="1" t="s">
        <v>22790</v>
      </c>
      <c r="M86" s="1" t="s">
        <v>22791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22792</v>
      </c>
      <c r="J87" s="1" t="s">
        <v>22793</v>
      </c>
      <c r="K87" s="1" t="s">
        <v>22794</v>
      </c>
      <c r="L87" s="1" t="s">
        <v>22795</v>
      </c>
      <c r="M87" s="1" t="s">
        <v>22796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22797</v>
      </c>
      <c r="J88" s="1" t="s">
        <v>22798</v>
      </c>
      <c r="K88" s="1" t="s">
        <v>22799</v>
      </c>
      <c r="L88" s="1" t="s">
        <v>22800</v>
      </c>
      <c r="M88" s="1" t="s">
        <v>22801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22802</v>
      </c>
      <c r="J89" s="1" t="s">
        <v>22803</v>
      </c>
      <c r="K89" s="1" t="s">
        <v>22804</v>
      </c>
      <c r="L89" s="1" t="s">
        <v>22805</v>
      </c>
      <c r="M89" s="1" t="s">
        <v>22806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22807</v>
      </c>
      <c r="J90" s="1" t="s">
        <v>22808</v>
      </c>
      <c r="K90" s="1" t="s">
        <v>22809</v>
      </c>
      <c r="L90" s="1" t="s">
        <v>22810</v>
      </c>
      <c r="M90" s="1" t="s">
        <v>22811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22622</v>
      </c>
      <c r="J91" s="1" t="s">
        <v>22812</v>
      </c>
      <c r="K91" s="1" t="s">
        <v>22813</v>
      </c>
      <c r="L91" s="1" t="s">
        <v>22814</v>
      </c>
      <c r="M91" s="1" t="s">
        <v>22815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22816</v>
      </c>
      <c r="J92" s="1" t="s">
        <v>22817</v>
      </c>
      <c r="K92" s="1" t="s">
        <v>22818</v>
      </c>
      <c r="L92" s="1" t="s">
        <v>22819</v>
      </c>
      <c r="M92" s="1" t="s">
        <v>22820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22821</v>
      </c>
      <c r="J93" s="1" t="s">
        <v>22822</v>
      </c>
      <c r="K93" s="1" t="s">
        <v>22823</v>
      </c>
      <c r="L93" s="1" t="s">
        <v>22824</v>
      </c>
      <c r="M93" s="1" t="s">
        <v>22825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22826</v>
      </c>
      <c r="J94" s="1" t="s">
        <v>22827</v>
      </c>
      <c r="K94" s="1" t="s">
        <v>22828</v>
      </c>
      <c r="L94" s="1" t="s">
        <v>22829</v>
      </c>
      <c r="M94" s="1" t="s">
        <v>22830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22831</v>
      </c>
      <c r="J95" s="1" t="s">
        <v>22832</v>
      </c>
      <c r="K95" s="1" t="s">
        <v>22833</v>
      </c>
      <c r="L95" s="1" t="s">
        <v>22834</v>
      </c>
      <c r="M95" s="1" t="s">
        <v>22835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22836</v>
      </c>
      <c r="J122" s="1" t="s">
        <v>22837</v>
      </c>
      <c r="K122" s="1" t="s">
        <v>22838</v>
      </c>
      <c r="L122" s="1" t="s">
        <v>22839</v>
      </c>
      <c r="M122" s="1" t="s">
        <v>22840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22841</v>
      </c>
      <c r="J200" s="1" t="s">
        <v>22842</v>
      </c>
      <c r="K200" s="1" t="s">
        <v>22843</v>
      </c>
      <c r="L200" s="1" t="s">
        <v>22844</v>
      </c>
      <c r="M200" s="1" t="s">
        <v>22845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22846</v>
      </c>
      <c r="J238" s="1" t="s">
        <v>22847</v>
      </c>
      <c r="K238" s="1" t="s">
        <v>22848</v>
      </c>
      <c r="L238" s="1" t="s">
        <v>22849</v>
      </c>
      <c r="M238" s="1" t="s">
        <v>22850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22851</v>
      </c>
      <c r="J239" s="1" t="s">
        <v>22852</v>
      </c>
      <c r="K239" s="1" t="s">
        <v>22853</v>
      </c>
      <c r="L239" s="1" t="s">
        <v>22854</v>
      </c>
      <c r="M239" s="1" t="s">
        <v>22855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22856</v>
      </c>
      <c r="J240" s="1" t="s">
        <v>22857</v>
      </c>
      <c r="K240" s="1" t="s">
        <v>22858</v>
      </c>
      <c r="L240" s="1" t="s">
        <v>22859</v>
      </c>
      <c r="M240" s="1" t="s">
        <v>22860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22861</v>
      </c>
      <c r="J241" s="1" t="s">
        <v>22862</v>
      </c>
      <c r="K241" s="1" t="s">
        <v>22863</v>
      </c>
      <c r="L241" s="1" t="s">
        <v>22864</v>
      </c>
      <c r="M241" s="1" t="s">
        <v>22865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22866</v>
      </c>
      <c r="J242" s="1" t="s">
        <v>22867</v>
      </c>
      <c r="K242" s="1" t="s">
        <v>22868</v>
      </c>
      <c r="L242" s="1" t="s">
        <v>22869</v>
      </c>
      <c r="M242" s="1" t="s">
        <v>22870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22871</v>
      </c>
      <c r="J243" s="1" t="s">
        <v>22872</v>
      </c>
      <c r="K243" s="1" t="s">
        <v>22873</v>
      </c>
      <c r="L243" s="1" t="s">
        <v>22874</v>
      </c>
      <c r="M243" s="1" t="s">
        <v>22875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22876</v>
      </c>
      <c r="J250" s="1" t="s">
        <v>22877</v>
      </c>
      <c r="K250" s="1" t="s">
        <v>22878</v>
      </c>
      <c r="L250" s="1" t="s">
        <v>22879</v>
      </c>
      <c r="M250" s="1" t="s">
        <v>22880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22881</v>
      </c>
      <c r="J251" s="1" t="s">
        <v>22882</v>
      </c>
      <c r="K251" s="1" t="s">
        <v>22883</v>
      </c>
      <c r="L251" s="1" t="s">
        <v>22884</v>
      </c>
      <c r="M251" s="1" t="s">
        <v>22885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22886</v>
      </c>
      <c r="J252" s="1" t="s">
        <v>22887</v>
      </c>
      <c r="K252" s="1" t="s">
        <v>22888</v>
      </c>
      <c r="L252" s="1" t="s">
        <v>22889</v>
      </c>
      <c r="M252" s="1" t="s">
        <v>22890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22891</v>
      </c>
      <c r="J253" s="1" t="s">
        <v>22892</v>
      </c>
      <c r="K253" s="1" t="s">
        <v>22893</v>
      </c>
      <c r="L253" s="1" t="s">
        <v>22894</v>
      </c>
      <c r="M253" s="1" t="s">
        <v>22895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22896</v>
      </c>
      <c r="J254" s="1" t="s">
        <v>22897</v>
      </c>
      <c r="K254" s="1" t="s">
        <v>22898</v>
      </c>
      <c r="L254" s="1" t="s">
        <v>22899</v>
      </c>
      <c r="M254" s="1" t="s">
        <v>22900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22901</v>
      </c>
      <c r="J255" s="1" t="s">
        <v>22902</v>
      </c>
      <c r="K255" s="1" t="s">
        <v>22903</v>
      </c>
      <c r="L255" s="1" t="s">
        <v>22904</v>
      </c>
      <c r="M255" s="1" t="s">
        <v>22905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22906</v>
      </c>
      <c r="J262" s="1" t="s">
        <v>22907</v>
      </c>
      <c r="K262" s="1" t="s">
        <v>22908</v>
      </c>
      <c r="L262" s="1" t="s">
        <v>22909</v>
      </c>
      <c r="M262" s="1" t="s">
        <v>22910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22911</v>
      </c>
      <c r="J263" s="1" t="s">
        <v>22912</v>
      </c>
      <c r="K263" s="1" t="s">
        <v>22913</v>
      </c>
      <c r="L263" s="1" t="s">
        <v>22914</v>
      </c>
      <c r="M263" s="1" t="s">
        <v>22915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22916</v>
      </c>
      <c r="J264" s="1" t="s">
        <v>22917</v>
      </c>
      <c r="K264" s="1" t="s">
        <v>22918</v>
      </c>
      <c r="L264" s="1" t="s">
        <v>22919</v>
      </c>
      <c r="M264" s="1" t="s">
        <v>22920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22921</v>
      </c>
      <c r="J290" s="1" t="s">
        <v>22922</v>
      </c>
      <c r="K290" s="1" t="s">
        <v>22923</v>
      </c>
      <c r="L290" s="1" t="s">
        <v>22924</v>
      </c>
      <c r="M290" s="1" t="s">
        <v>22925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22926</v>
      </c>
      <c r="J317" s="1" t="s">
        <v>22927</v>
      </c>
      <c r="K317" s="1" t="s">
        <v>22928</v>
      </c>
      <c r="L317" s="1" t="s">
        <v>22929</v>
      </c>
      <c r="M317" s="1" t="s">
        <v>22930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22931</v>
      </c>
      <c r="J318" s="1" t="s">
        <v>22932</v>
      </c>
      <c r="K318" s="1" t="s">
        <v>22933</v>
      </c>
      <c r="L318" s="1" t="s">
        <v>22934</v>
      </c>
      <c r="M318" s="1" t="s">
        <v>22935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22936</v>
      </c>
      <c r="J1851" s="1" t="s">
        <v>22937</v>
      </c>
      <c r="K1851" s="1" t="s">
        <v>22938</v>
      </c>
      <c r="L1851" s="1" t="s">
        <v>22939</v>
      </c>
      <c r="M1851" s="1" t="s">
        <v>22940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22941</v>
      </c>
      <c r="J1852" s="1" t="s">
        <v>22942</v>
      </c>
      <c r="K1852" s="1" t="s">
        <v>22943</v>
      </c>
      <c r="L1852" s="1" t="s">
        <v>22944</v>
      </c>
      <c r="M1852" s="1" t="s">
        <v>22945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22337</v>
      </c>
      <c r="B1" t="s">
        <v>22338</v>
      </c>
      <c r="C1" t="s">
        <v>22339</v>
      </c>
    </row>
    <row r="2" spans="1:3" x14ac:dyDescent="0.25">
      <c r="A2" s="1" t="s">
        <v>22340</v>
      </c>
      <c r="B2" s="1" t="s">
        <v>22341</v>
      </c>
      <c r="C2">
        <v>1</v>
      </c>
    </row>
    <row r="3" spans="1:3" x14ac:dyDescent="0.25">
      <c r="A3" s="1" t="s">
        <v>22342</v>
      </c>
      <c r="B3" s="1" t="s">
        <v>22343</v>
      </c>
      <c r="C3">
        <v>2</v>
      </c>
    </row>
    <row r="4" spans="1:3" x14ac:dyDescent="0.25">
      <c r="A4" s="1" t="s">
        <v>22344</v>
      </c>
      <c r="B4" s="1" t="s">
        <v>22345</v>
      </c>
      <c r="C4">
        <v>3</v>
      </c>
    </row>
    <row r="5" spans="1:3" x14ac:dyDescent="0.25">
      <c r="A5" s="1" t="s">
        <v>22346</v>
      </c>
      <c r="B5" s="1" t="s">
        <v>22347</v>
      </c>
      <c r="C5">
        <v>4</v>
      </c>
    </row>
    <row r="6" spans="1:3" x14ac:dyDescent="0.25">
      <c r="A6" s="1" t="s">
        <v>22348</v>
      </c>
      <c r="B6" s="1" t="s">
        <v>22349</v>
      </c>
      <c r="C6">
        <v>5</v>
      </c>
    </row>
    <row r="7" spans="1:3" x14ac:dyDescent="0.25">
      <c r="A7" s="1" t="s">
        <v>22332</v>
      </c>
      <c r="B7" s="1" t="s">
        <v>22350</v>
      </c>
      <c r="C7">
        <v>6</v>
      </c>
    </row>
    <row r="8" spans="1:3" x14ac:dyDescent="0.25">
      <c r="A8" s="1" t="s">
        <v>22351</v>
      </c>
      <c r="B8" s="1" t="s">
        <v>22352</v>
      </c>
      <c r="C8">
        <v>7</v>
      </c>
    </row>
    <row r="9" spans="1:3" x14ac:dyDescent="0.25">
      <c r="A9" s="1" t="s">
        <v>22353</v>
      </c>
      <c r="B9" s="1" t="s">
        <v>22354</v>
      </c>
      <c r="C9">
        <v>8</v>
      </c>
    </row>
    <row r="10" spans="1:3" x14ac:dyDescent="0.25">
      <c r="A10" s="1" t="s">
        <v>22355</v>
      </c>
      <c r="B10" s="1" t="s">
        <v>22356</v>
      </c>
      <c r="C10">
        <v>9</v>
      </c>
    </row>
    <row r="11" spans="1:3" x14ac:dyDescent="0.25">
      <c r="A11" s="1" t="s">
        <v>22357</v>
      </c>
      <c r="B11" s="1" t="s">
        <v>22358</v>
      </c>
      <c r="C11">
        <v>10</v>
      </c>
    </row>
    <row r="12" spans="1:3" x14ac:dyDescent="0.25">
      <c r="A12" s="1" t="s">
        <v>22359</v>
      </c>
      <c r="B12" s="1" t="s">
        <v>22360</v>
      </c>
      <c r="C12">
        <v>11</v>
      </c>
    </row>
    <row r="13" spans="1:3" x14ac:dyDescent="0.25">
      <c r="A13" s="1" t="s">
        <v>22361</v>
      </c>
      <c r="B13" s="1" t="s">
        <v>22362</v>
      </c>
      <c r="C13">
        <v>12</v>
      </c>
    </row>
    <row r="14" spans="1:3" x14ac:dyDescent="0.25">
      <c r="A14" s="1" t="s">
        <v>22363</v>
      </c>
      <c r="B14" s="1" t="s">
        <v>22364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2</vt:i4>
      </vt:variant>
    </vt:vector>
  </HeadingPairs>
  <TitlesOfParts>
    <vt:vector size="18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  <vt:lpstr>Categoria</vt:lpstr>
      <vt:lpstr>Cultivo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Fernanda</cp:lastModifiedBy>
  <dcterms:created xsi:type="dcterms:W3CDTF">2021-05-07T23:06:39Z</dcterms:created>
  <dcterms:modified xsi:type="dcterms:W3CDTF">2021-06-16T20:11:55Z</dcterms:modified>
</cp:coreProperties>
</file>