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DAA888F2-ED4A-4B53-A818-9DCC083F2F45}"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BD!$A$1:$S$19</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10" r:id="rId17"/>
    <pivotCache cacheId="11"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6" i="13" l="1"/>
  <c r="Z4" i="13"/>
  <c r="M4" i="13"/>
  <c r="Z11" i="13"/>
  <c r="Z10" i="13"/>
  <c r="Z9" i="13"/>
  <c r="Z8" i="13"/>
  <c r="Z7" i="13"/>
  <c r="Z6" i="13"/>
  <c r="L7" i="13"/>
  <c r="A8" i="13"/>
  <c r="A7" i="13"/>
  <c r="M8" i="13"/>
  <c r="M7" i="13"/>
  <c r="M11" i="13"/>
  <c r="M10" i="13"/>
  <c r="M9" i="13"/>
  <c r="M5"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5"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<sst xmlns="http://schemas.openxmlformats.org/spreadsheetml/2006/main" count="29127" uniqueCount="13827">
  <si>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</si>
  <si>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</si>
  <si>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</si>
  <si>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</si>
  <si>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</si>
  <si>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</si>
  <si>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</si>
  <si>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</si>
  <si>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</si>
  <si>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</si>
  <si>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</si>
  <si>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</si>
  <si>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</si>
  <si>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</si>
  <si>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</si>
  <si>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</si>
  <si>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</si>
  <si>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</si>
  <si>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</si>
  <si>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</si>
  <si>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</si>
  <si>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</si>
  <si>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</si>
  <si>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</si>
  <si>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</si>
  <si>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</si>
  <si>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</si>
  <si>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</si>
  <si>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</si>
  <si>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</si>
  <si>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</si>
  <si>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</si>
  <si>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</si>
  <si>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</si>
  <si>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</si>
  <si>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</si>
  <si>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</si>
  <si>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</si>
  <si>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</si>
  <si>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</si>
  <si>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</si>
  <si>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</si>
  <si>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</si>
  <si>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</si>
  <si>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</si>
  <si>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</si>
  <si>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</si>
  <si>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</si>
  <si>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</si>
  <si>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</si>
  <si>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</si>
  <si>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</si>
  <si>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</si>
  <si>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</si>
  <si>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</si>
  <si>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</si>
  <si>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</si>
  <si>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</si>
  <si>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</si>
  <si>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</si>
  <si>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</si>
  <si>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</si>
  <si>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</si>
  <si>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</si>
  <si>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</si>
  <si>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</si>
  <si>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</si>
  <si>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</si>
  <si>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</si>
  <si>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</si>
  <si>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</si>
  <si>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</si>
  <si>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</si>
  <si>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</si>
  <si>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</si>
  <si>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</si>
  <si>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</si>
  <si>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</si>
  <si>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</si>
  <si>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</si>
  <si>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</si>
  <si>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</si>
  <si>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</si>
  <si>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</si>
  <si>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</si>
  <si>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</si>
  <si>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</si>
  <si>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</si>
  <si>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</si>
  <si>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</si>
  <si>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</si>
  <si>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</si>
  <si>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</si>
  <si>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</si>
  <si>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</si>
  <si>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</si>
  <si>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</si>
  <si>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</si>
  <si>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</si>
  <si>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</si>
  <si>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</si>
  <si>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</si>
  <si>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</si>
  <si>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</si>
  <si>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</si>
  <si>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</si>
  <si>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</si>
  <si>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</si>
  <si>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</si>
  <si>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</si>
  <si>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</si>
  <si>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</si>
  <si>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</si>
  <si>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</si>
  <si>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</si>
  <si>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</si>
  <si>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</si>
  <si>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</si>
  <si>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</si>
  <si>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</si>
  <si>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</si>
  <si>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</si>
  <si>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</si>
  <si>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</si>
  <si>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</si>
  <si>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</si>
  <si>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</si>
  <si>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</si>
  <si>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</si>
  <si>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</si>
  <si>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</si>
  <si>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</si>
  <si>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</si>
  <si>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</si>
  <si>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</si>
  <si>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</si>
  <si>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</si>
  <si>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</si>
  <si>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</si>
  <si>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</si>
  <si>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</si>
  <si>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</si>
  <si>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</si>
  <si>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</si>
  <si>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</si>
  <si>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</si>
  <si>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</si>
  <si>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</si>
  <si>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</si>
  <si>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</si>
  <si>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</si>
  <si>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</si>
  <si>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</si>
  <si>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</si>
  <si>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</si>
  <si>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</si>
  <si>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</si>
  <si>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</si>
  <si>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</si>
  <si>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</si>
  <si>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</si>
  <si>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</si>
  <si>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</si>
  <si>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</si>
  <si>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</si>
  <si>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</si>
  <si>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</si>
  <si>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</si>
  <si>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</si>
  <si>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</si>
  <si>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</si>
  <si>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</si>
  <si>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</si>
  <si>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</si>
  <si>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</si>
  <si>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</si>
  <si>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</si>
  <si>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</si>
  <si>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</si>
  <si>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</si>
  <si>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</si>
  <si>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</si>
  <si>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</si>
  <si>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</si>
  <si>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</si>
  <si>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</si>
  <si>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</si>
  <si>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</si>
  <si>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</si>
  <si>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</si>
  <si>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</si>
  <si>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</si>
  <si>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</si>
  <si>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</si>
  <si>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</si>
  <si>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</si>
  <si>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</si>
  <si>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</si>
  <si>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</si>
  <si>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</si>
  <si>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</si>
  <si>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</si>
  <si>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</si>
  <si>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</si>
  <si>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</si>
  <si>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</si>
  <si>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</si>
  <si>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</si>
  <si>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</si>
  <si>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</si>
  <si>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</si>
  <si>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</si>
  <si>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</si>
  <si>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</si>
  <si>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</si>
  <si>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</si>
  <si>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</si>
  <si>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</si>
  <si>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</si>
  <si>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</si>
  <si>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</si>
  <si>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</si>
  <si>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</si>
  <si>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</si>
  <si>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</si>
  <si>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</si>
  <si>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</si>
  <si>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</si>
  <si>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</si>
  <si>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</si>
  <si>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</si>
  <si>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</si>
  <si>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</si>
  <si>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</si>
  <si>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</si>
  <si>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</si>
  <si>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</si>
  <si>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</si>
  <si>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</si>
  <si>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</si>
  <si>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</si>
  <si>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</si>
  <si>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</si>
  <si>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</si>
  <si>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</si>
  <si>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</si>
  <si>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</si>
  <si>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</si>
  <si>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</si>
  <si>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</si>
  <si>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</si>
  <si>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</si>
  <si>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</si>
  <si>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</si>
  <si>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</si>
  <si>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</si>
  <si>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</si>
  <si>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</si>
  <si>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</si>
  <si>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</si>
  <si>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</si>
  <si>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</si>
  <si>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</si>
  <si>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</si>
  <si>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</si>
  <si>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</si>
  <si>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</si>
  <si>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</si>
  <si>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</si>
  <si>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</si>
  <si>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</si>
  <si>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</si>
  <si>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</si>
  <si>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</si>
  <si>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</si>
  <si>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</si>
  <si>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</si>
  <si>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</si>
  <si>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</si>
  <si>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</si>
  <si>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</si>
  <si>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</si>
  <si>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</si>
  <si>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</si>
  <si>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</si>
  <si>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</si>
  <si>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</si>
  <si>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</si>
  <si>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</si>
  <si>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</si>
  <si>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</si>
  <si>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</si>
  <si>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</si>
  <si>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</si>
  <si>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</si>
  <si>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</si>
  <si>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</si>
  <si>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</si>
  <si>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</si>
  <si>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</si>
  <si>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</si>
  <si>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</si>
  <si>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</si>
  <si>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</si>
  <si>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</si>
  <si>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</si>
  <si>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</si>
  <si>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</si>
  <si>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</si>
  <si>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</si>
  <si>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</si>
  <si>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</si>
  <si>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</si>
  <si>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</si>
  <si>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</si>
  <si>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</si>
  <si>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</si>
  <si>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</si>
  <si>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</si>
  <si>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</si>
  <si>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</si>
  <si>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</si>
  <si>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</si>
  <si>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</si>
  <si>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</si>
  <si>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</si>
  <si>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</si>
  <si>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</si>
  <si>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</si>
  <si>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</si>
  <si>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</si>
  <si>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</si>
  <si>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</si>
  <si>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</si>
  <si>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</si>
  <si>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</si>
  <si>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</si>
  <si>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</si>
  <si>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</si>
  <si>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</si>
  <si>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</si>
  <si>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</si>
  <si>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</si>
  <si>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</si>
  <si>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</si>
  <si>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</si>
  <si>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</si>
  <si>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</si>
  <si>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</si>
  <si>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</si>
  <si>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</si>
  <si>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</si>
  <si>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</si>
  <si>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</si>
  <si>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</si>
  <si>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</si>
  <si>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</si>
  <si>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</si>
  <si>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</si>
  <si>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</si>
  <si>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</si>
  <si>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</si>
  <si>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</si>
  <si>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</si>
  <si>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</si>
  <si>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</si>
  <si>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</si>
  <si>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</si>
  <si>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</si>
  <si>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</si>
  <si>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</si>
  <si>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</si>
  <si>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</si>
  <si>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</si>
  <si>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</si>
  <si>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</si>
  <si>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</si>
  <si>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</si>
  <si>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</si>
  <si>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</si>
  <si>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</si>
  <si>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</si>
  <si>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</si>
  <si>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</si>
  <si>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</si>
  <si>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</si>
  <si>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</si>
  <si>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</si>
  <si>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</si>
  <si>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</si>
  <si>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</si>
  <si>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</si>
  <si>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</si>
  <si>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</si>
  <si>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</si>
  <si>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</si>
  <si>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</si>
  <si>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</si>
  <si>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</si>
  <si>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</si>
  <si>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</si>
  <si>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</si>
  <si>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</si>
  <si>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</si>
  <si>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</si>
  <si>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</si>
  <si>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</si>
  <si>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</si>
  <si>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</si>
  <si>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</si>
  <si>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</si>
  <si>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</si>
  <si>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</si>
  <si>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</si>
  <si>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</si>
  <si>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</si>
  <si>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</si>
  <si>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</si>
  <si>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</si>
  <si>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</si>
  <si>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</si>
  <si>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</si>
  <si>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</si>
  <si>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</si>
  <si>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</si>
  <si>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</si>
  <si>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</si>
  <si>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</si>
  <si>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</si>
  <si>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</si>
  <si>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</si>
  <si>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</si>
  <si>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</si>
  <si>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</si>
  <si>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</si>
  <si>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</si>
  <si>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</si>
  <si>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</si>
  <si>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</si>
  <si>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</si>
  <si>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</si>
  <si>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</si>
  <si>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</si>
  <si>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</si>
  <si>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</si>
  <si>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</si>
  <si>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</si>
  <si>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</si>
  <si>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</si>
  <si>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</si>
  <si>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</si>
  <si>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</si>
  <si>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</si>
  <si>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</si>
  <si>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</si>
  <si>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</si>
  <si>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</si>
  <si>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</si>
  <si>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</si>
  <si>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</si>
  <si>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</si>
  <si>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</si>
  <si>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</si>
  <si>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</si>
  <si>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</si>
  <si>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</si>
  <si>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</si>
  <si>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</si>
  <si>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</si>
  <si>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</si>
  <si>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</si>
  <si>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</si>
  <si>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</si>
  <si>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</si>
  <si>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</si>
  <si>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</si>
  <si>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</si>
  <si>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</si>
  <si>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</si>
  <si>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</si>
  <si>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</si>
  <si>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</si>
  <si>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</si>
  <si>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</si>
  <si>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</si>
  <si>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</si>
  <si>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</si>
  <si>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</si>
  <si>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</si>
  <si>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</si>
  <si>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</si>
  <si>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</si>
  <si>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</si>
  <si>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</si>
  <si>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</si>
  <si>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</si>
  <si>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</si>
  <si>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</si>
  <si>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</si>
  <si>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</si>
  <si>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</si>
  <si>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</si>
  <si>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</si>
  <si>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</si>
  <si>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</si>
  <si>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</si>
  <si>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</si>
  <si>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</si>
  <si>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</si>
  <si>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</si>
  <si>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</si>
  <si>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</si>
  <si>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</si>
  <si>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</si>
  <si>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</si>
  <si>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</si>
  <si>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</si>
  <si>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</si>
  <si>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</si>
  <si>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</si>
  <si>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</si>
  <si>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</si>
  <si>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</si>
  <si>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</si>
  <si>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</si>
  <si>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</si>
  <si>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</si>
  <si>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</si>
  <si>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</si>
  <si>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</si>
  <si>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</si>
  <si>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</si>
  <si>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</si>
  <si>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</si>
  <si>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</si>
  <si>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</si>
  <si>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</si>
  <si>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</si>
  <si>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</si>
  <si>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</si>
  <si>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</si>
  <si>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</si>
  <si>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</si>
  <si>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</si>
  <si>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</si>
  <si>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</si>
  <si>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</si>
  <si>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</si>
  <si>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</si>
  <si>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</si>
  <si>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</si>
  <si>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</si>
  <si>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</si>
  <si>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</si>
  <si>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</si>
  <si>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</si>
  <si>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</si>
  <si>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</si>
  <si>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</si>
  <si>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</si>
  <si>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</si>
  <si>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</si>
  <si>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</si>
  <si>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</si>
  <si>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</si>
  <si>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</si>
  <si>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</si>
  <si>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</si>
  <si>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</si>
  <si>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</si>
  <si>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</si>
  <si>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</si>
  <si>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</si>
  <si>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</si>
  <si>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</si>
  <si>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</si>
  <si>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</si>
  <si>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</si>
  <si>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</si>
  <si>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</si>
  <si>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</si>
  <si>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</si>
  <si>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</si>
  <si>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</si>
  <si>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</si>
  <si>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</si>
  <si>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</si>
  <si>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</si>
  <si>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</si>
  <si>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</si>
  <si>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</si>
  <si>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</si>
  <si>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</si>
  <si>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</si>
  <si>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</si>
  <si>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</si>
  <si>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</si>
  <si>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</si>
  <si>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</si>
  <si>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</si>
  <si>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</si>
  <si>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</si>
  <si>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</si>
  <si>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</si>
  <si>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</si>
  <si>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</si>
  <si>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</si>
  <si>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</si>
  <si>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</si>
  <si>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</si>
  <si>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</si>
  <si>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</si>
  <si>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</si>
  <si>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</si>
  <si>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</si>
  <si>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</si>
  <si>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</si>
  <si>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</si>
  <si>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</si>
  <si>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</si>
  <si>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</si>
  <si>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</si>
  <si>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</si>
  <si>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</si>
  <si>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</si>
  <si>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</si>
  <si>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</si>
  <si>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</si>
  <si>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</si>
  <si>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</si>
  <si>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</si>
  <si>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</si>
  <si>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</si>
  <si>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</si>
  <si>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</si>
  <si>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</si>
  <si>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</si>
  <si>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</si>
  <si>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</si>
  <si>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</si>
  <si>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</si>
  <si>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</si>
  <si>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</si>
  <si>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</si>
  <si>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</si>
  <si>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</si>
  <si>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</si>
  <si>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</si>
  <si>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</si>
  <si>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</si>
  <si>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</si>
  <si>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</si>
  <si>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</si>
  <si>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</si>
  <si>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</si>
  <si>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</si>
  <si>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</si>
  <si>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</si>
  <si>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</si>
  <si>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</si>
  <si>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</si>
  <si>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</si>
  <si>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</si>
  <si>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</si>
  <si>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</si>
  <si>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</si>
  <si>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</si>
  <si>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</si>
  <si>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</si>
  <si>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</si>
  <si>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</si>
  <si>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</si>
  <si>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</si>
  <si>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</si>
  <si>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</si>
  <si>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</si>
  <si>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</si>
  <si>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</si>
  <si>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</si>
  <si>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</si>
  <si>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</si>
  <si>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</si>
  <si>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</si>
  <si>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</si>
  <si>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</si>
  <si>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</si>
  <si>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</si>
  <si>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</si>
  <si>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</si>
  <si>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</si>
  <si>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</si>
  <si>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</si>
  <si>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</si>
  <si>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</si>
  <si>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</si>
  <si>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</si>
  <si>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</si>
  <si>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</si>
  <si>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</si>
  <si>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</si>
  <si>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</si>
  <si>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</si>
  <si>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</si>
  <si>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</si>
  <si>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</si>
  <si>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</si>
  <si>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</si>
  <si>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</si>
  <si>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</si>
  <si>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</si>
  <si>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</si>
  <si>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</si>
  <si>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</si>
  <si>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</si>
  <si>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</si>
  <si>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</si>
  <si>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</si>
  <si>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</si>
  <si>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</si>
  <si>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</si>
  <si>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</si>
  <si>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</si>
  <si>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</si>
  <si>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</si>
  <si>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</si>
  <si>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</si>
  <si>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</si>
  <si>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</si>
  <si>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</si>
  <si>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</si>
  <si>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</si>
  <si>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</si>
  <si>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</si>
  <si>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</si>
  <si>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</si>
  <si>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</si>
  <si>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</si>
  <si>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</si>
  <si>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</si>
  <si>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</si>
  <si>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</si>
  <si>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</si>
  <si>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</si>
  <si>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</si>
  <si>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</si>
  <si>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</si>
  <si>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</si>
  <si>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</si>
  <si>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</si>
  <si>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</si>
  <si>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</si>
  <si>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</si>
  <si>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</si>
  <si>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</si>
  <si>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</si>
  <si>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</si>
  <si>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</si>
  <si>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</si>
  <si>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</si>
  <si>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</si>
  <si>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</si>
  <si>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</si>
  <si>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</si>
  <si>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</si>
  <si>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</si>
  <si>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</si>
  <si>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</si>
  <si>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</si>
  <si>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</si>
  <si>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</si>
  <si>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</si>
  <si>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</si>
  <si>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</si>
  <si>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</si>
  <si>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</si>
  <si>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</si>
  <si>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</si>
  <si>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</si>
  <si>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</si>
  <si>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</si>
  <si>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</si>
  <si>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</si>
  <si>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</si>
  <si>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</si>
  <si>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</si>
  <si>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</si>
  <si>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</si>
  <si>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</si>
  <si>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</si>
  <si>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</si>
  <si>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</si>
  <si>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</si>
  <si>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</si>
  <si>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</si>
  <si>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</si>
  <si>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</si>
  <si>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</si>
  <si>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</si>
  <si>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</si>
  <si>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</si>
  <si>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</si>
  <si>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</si>
  <si>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</si>
  <si>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</si>
  <si>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</si>
  <si>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</si>
  <si>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</si>
  <si>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</si>
  <si>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</si>
  <si>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</si>
  <si>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</si>
  <si>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</si>
  <si>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</si>
  <si>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</si>
  <si>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</si>
  <si>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</si>
  <si>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</si>
  <si>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</si>
  <si>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</si>
  <si>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</si>
  <si>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</si>
  <si>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</si>
  <si>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</si>
  <si>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</si>
  <si>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</si>
  <si>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</si>
  <si>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</si>
  <si>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</si>
  <si>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</si>
  <si>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</si>
  <si>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</si>
  <si>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</si>
  <si>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</si>
  <si>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</si>
  <si>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</si>
  <si>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</si>
  <si>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</si>
  <si>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</si>
  <si>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</si>
  <si>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</si>
  <si>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</si>
  <si>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</si>
  <si>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</si>
  <si>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</si>
  <si>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</si>
  <si>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</si>
  <si>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</si>
  <si>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</si>
  <si>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</si>
  <si>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</si>
  <si>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</si>
  <si>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</si>
  <si>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</si>
  <si>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</si>
  <si>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</si>
  <si>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</si>
  <si>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</si>
  <si>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</si>
  <si>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</si>
  <si>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</si>
  <si>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</si>
  <si>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</si>
  <si>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</si>
  <si>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</si>
  <si>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</si>
  <si>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</si>
  <si>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</si>
  <si>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</si>
  <si>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</si>
  <si>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</si>
  <si>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</si>
  <si>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</si>
  <si>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</si>
  <si>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</si>
  <si>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</si>
  <si>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</si>
  <si>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</si>
  <si>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</si>
  <si>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</si>
  <si>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</si>
  <si>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</si>
  <si>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</si>
  <si>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</si>
  <si>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</si>
  <si>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</si>
  <si>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</si>
  <si>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</si>
  <si>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</si>
  <si>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</si>
  <si>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</si>
  <si>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</si>
  <si>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</si>
  <si>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</si>
  <si>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</si>
  <si>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</si>
  <si>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</si>
  <si>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</si>
  <si>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</si>
  <si>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</si>
  <si>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</si>
  <si>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</si>
  <si>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</si>
  <si>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</si>
  <si>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</si>
  <si>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</si>
  <si>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</si>
  <si>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</si>
  <si>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</si>
  <si>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</si>
  <si>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</si>
  <si>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</si>
  <si>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</si>
  <si>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</si>
  <si>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</si>
  <si>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</si>
  <si>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</si>
  <si>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</si>
  <si>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</si>
  <si>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</si>
  <si>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</si>
  <si>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</si>
  <si>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</si>
  <si>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</si>
  <si>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</si>
  <si>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</si>
  <si>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</si>
  <si>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</si>
  <si>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</si>
  <si>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</si>
  <si>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</si>
  <si>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</si>
  <si>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</si>
  <si>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</si>
  <si>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</si>
  <si>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</si>
  <si>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</si>
  <si>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</si>
  <si>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</si>
  <si>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</si>
  <si>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</si>
  <si>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</si>
  <si>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</si>
  <si>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</si>
  <si>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</si>
  <si>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</si>
  <si>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</si>
  <si>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</si>
  <si>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</si>
  <si>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</si>
  <si>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</si>
  <si>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</si>
  <si>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</si>
  <si>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</si>
  <si>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</si>
  <si>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</si>
  <si>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</si>
  <si>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</si>
  <si>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</si>
  <si>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</si>
  <si>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</si>
  <si>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</si>
  <si>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</si>
  <si>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</si>
  <si>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</si>
  <si>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</si>
  <si>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</si>
  <si>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</si>
  <si>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</si>
  <si>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</si>
  <si>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</si>
  <si>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</si>
  <si>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</si>
  <si>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</si>
  <si>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</si>
  <si>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</si>
  <si>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</si>
  <si>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</si>
  <si>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</si>
  <si>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</si>
  <si>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</si>
  <si>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</si>
  <si>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</si>
  <si>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</si>
  <si>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</si>
  <si>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</si>
  <si>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</si>
  <si>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</si>
  <si>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</si>
  <si>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</si>
  <si>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</si>
  <si>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</si>
  <si>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</si>
  <si>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</si>
  <si>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</si>
  <si>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</si>
  <si>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</si>
  <si>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</si>
  <si>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</si>
  <si>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</si>
  <si>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</si>
  <si>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</si>
  <si>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</si>
  <si>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</si>
  <si>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</si>
  <si>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</si>
  <si>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</si>
  <si>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</si>
  <si>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</si>
  <si>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</si>
  <si>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</si>
  <si>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</si>
  <si>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</si>
  <si>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</si>
  <si>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</si>
  <si>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</si>
  <si>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</si>
  <si>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</si>
  <si>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</si>
  <si>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</si>
  <si>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</si>
  <si>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</si>
  <si>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</si>
  <si>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</si>
  <si>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</si>
  <si>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</si>
  <si>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</si>
  <si>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</si>
  <si>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</si>
  <si>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</si>
  <si>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</si>
  <si>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</si>
  <si>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</si>
  <si>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</si>
  <si>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</si>
  <si>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</si>
  <si>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</si>
  <si>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</si>
  <si>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</si>
  <si>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</si>
  <si>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</si>
  <si>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</si>
  <si>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</si>
  <si>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</si>
  <si>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</si>
  <si>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</si>
  <si>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</si>
  <si>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</si>
  <si>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</si>
  <si>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</si>
  <si>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</si>
  <si>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</si>
  <si>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</si>
  <si>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</si>
  <si>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</si>
  <si>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</si>
  <si>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</si>
  <si>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</si>
  <si>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</si>
  <si>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</si>
  <si>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</si>
  <si>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</si>
  <si>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</si>
  <si>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</si>
  <si>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</si>
  <si>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</si>
  <si>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</si>
  <si>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</si>
  <si>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</si>
  <si>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</si>
  <si>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</si>
  <si>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</si>
  <si>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</si>
  <si>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</si>
  <si>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</si>
  <si>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</si>
  <si>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</si>
  <si>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</si>
  <si>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</si>
  <si>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</si>
  <si>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</si>
  <si>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</si>
  <si>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</si>
  <si>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</si>
  <si>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</si>
  <si>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</si>
  <si>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</si>
  <si>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</si>
  <si>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</si>
  <si>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</si>
  <si>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</si>
  <si>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</si>
  <si>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</si>
  <si>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</si>
  <si>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</si>
  <si>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</si>
  <si>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</si>
  <si>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</si>
  <si>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</si>
  <si>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</si>
  <si>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</si>
  <si>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</si>
  <si>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</si>
  <si>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</si>
  <si>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</si>
  <si>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</si>
  <si>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</si>
  <si>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</si>
  <si>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</si>
  <si>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</si>
  <si>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</si>
  <si>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</si>
  <si>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</si>
  <si>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</si>
  <si>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</si>
  <si>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</si>
  <si>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</si>
  <si>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</si>
  <si>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</si>
  <si>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</si>
  <si>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</si>
  <si>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</si>
  <si>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</si>
  <si>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</si>
  <si>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</si>
  <si>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</si>
  <si>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</si>
  <si>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</si>
  <si>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</si>
  <si>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</si>
  <si>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</si>
  <si>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</si>
  <si>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</si>
  <si>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</si>
  <si>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</si>
  <si>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</si>
  <si>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</si>
  <si>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</si>
  <si>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</si>
  <si>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</si>
  <si>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</si>
  <si>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</si>
  <si>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</si>
  <si>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</si>
  <si>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</si>
  <si>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</si>
  <si>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</si>
  <si>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</si>
  <si>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</si>
  <si>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</si>
  <si>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</si>
  <si>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</si>
  <si>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</si>
  <si>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</si>
  <si>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</si>
  <si>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</si>
  <si>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</si>
  <si>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</si>
  <si>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</si>
  <si>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</si>
  <si>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</si>
  <si>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</si>
  <si>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</si>
  <si>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</si>
  <si>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</si>
  <si>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</si>
  <si>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</si>
  <si>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</si>
  <si>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</si>
  <si>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</si>
  <si>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</si>
  <si>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</si>
  <si>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</si>
  <si>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</si>
  <si>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</si>
  <si>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</si>
  <si>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</si>
  <si>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</si>
  <si>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</si>
  <si>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</si>
  <si>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</si>
  <si>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</si>
  <si>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</si>
  <si>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</si>
  <si>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</si>
  <si>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</si>
  <si>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</si>
  <si>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</si>
  <si>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</si>
  <si>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</si>
  <si>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</si>
  <si>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</si>
  <si>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</si>
  <si>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</si>
  <si>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</si>
  <si>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</si>
  <si>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</si>
  <si>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</si>
  <si>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</si>
  <si>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</si>
  <si>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</si>
  <si>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</si>
  <si>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</si>
  <si>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</si>
  <si>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</si>
  <si>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</si>
  <si>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</si>
  <si>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</si>
  <si>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</si>
  <si>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</si>
  <si>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</si>
  <si>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</si>
  <si>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</si>
  <si>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</si>
  <si>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</si>
  <si>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</si>
  <si>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</si>
  <si>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</si>
  <si>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</si>
  <si>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</si>
  <si>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</si>
  <si>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</si>
  <si>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</si>
  <si>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</si>
  <si>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</si>
  <si>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</si>
  <si>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</si>
  <si>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</si>
  <si>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</si>
  <si>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</si>
  <si>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</si>
  <si>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</si>
  <si>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</si>
  <si>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</si>
  <si>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</si>
  <si>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</si>
  <si>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</si>
  <si>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</si>
  <si>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</si>
  <si>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</si>
  <si>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</si>
  <si>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</si>
  <si>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</si>
  <si>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</si>
  <si>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</si>
  <si>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</si>
  <si>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</si>
  <si>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</si>
  <si>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</si>
  <si>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</si>
  <si>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</si>
  <si>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</si>
  <si>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</si>
  <si>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</si>
  <si>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</si>
  <si>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</si>
  <si>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</si>
  <si>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</si>
  <si>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</si>
  <si>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</si>
  <si>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</si>
  <si>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</si>
  <si>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</si>
  <si>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</si>
  <si>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</si>
  <si>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</si>
  <si>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</si>
  <si>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</si>
  <si>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</si>
  <si>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</si>
  <si>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</si>
  <si>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</si>
  <si>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</si>
  <si>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</si>
  <si>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</si>
  <si>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</si>
  <si>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</si>
  <si>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</si>
  <si>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</si>
  <si>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</si>
  <si>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</si>
  <si>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</si>
  <si>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</si>
  <si>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</si>
  <si>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</si>
  <si>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</si>
  <si>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</si>
  <si>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</si>
  <si>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</si>
  <si>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</si>
  <si>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</si>
  <si>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</si>
  <si>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</si>
  <si>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</si>
  <si>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</si>
  <si>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</si>
  <si>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</si>
  <si>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</si>
  <si>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</si>
  <si>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</si>
  <si>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</si>
  <si>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</si>
  <si>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</si>
  <si>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</si>
  <si>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</si>
  <si>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</si>
  <si>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</si>
  <si>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</si>
  <si>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</si>
  <si>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</si>
  <si>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</si>
  <si>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</si>
  <si>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</si>
  <si>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</si>
  <si>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</si>
  <si>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</si>
  <si>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</si>
  <si>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</si>
  <si>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</si>
  <si>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</si>
  <si>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</si>
  <si>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</si>
  <si>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</si>
  <si>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</si>
  <si>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</si>
  <si>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</si>
  <si>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</si>
  <si>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</si>
  <si>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</si>
  <si>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</si>
  <si>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</si>
  <si>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</si>
  <si>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</si>
  <si>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</si>
  <si>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</si>
  <si>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</si>
  <si>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</si>
  <si>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</si>
  <si>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</si>
  <si>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</si>
  <si>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</si>
  <si>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</si>
  <si>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</si>
  <si>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</si>
  <si>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</si>
  <si>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</si>
  <si>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</si>
  <si>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</si>
  <si>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</si>
  <si>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</si>
  <si>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</si>
  <si>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</si>
  <si>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</si>
  <si>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</si>
  <si>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</si>
  <si>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</si>
  <si>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</si>
  <si>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</si>
  <si>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</si>
  <si>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</si>
  <si>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</si>
  <si>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</si>
  <si>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</si>
  <si>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</si>
  <si>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</si>
  <si>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</si>
  <si>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</si>
  <si>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</si>
  <si>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</si>
  <si>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</si>
  <si>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</si>
  <si>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</si>
  <si>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</si>
  <si>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</si>
  <si>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</si>
  <si>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</si>
  <si>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</si>
  <si>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</si>
  <si>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</si>
  <si>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</si>
  <si>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</si>
  <si>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</si>
  <si>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</si>
  <si>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</si>
  <si>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</si>
  <si>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</si>
  <si>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</si>
  <si>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</si>
  <si>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</si>
  <si>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</si>
  <si>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</si>
  <si>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</si>
  <si>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</si>
  <si>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</si>
  <si>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</si>
  <si>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</si>
  <si>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</si>
  <si>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</si>
  <si>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</si>
  <si>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</si>
  <si>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</si>
  <si>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</si>
  <si>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</si>
  <si>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</si>
  <si>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</si>
  <si>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</si>
  <si>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</si>
  <si>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</si>
  <si>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</si>
  <si>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</si>
  <si>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</si>
  <si>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</si>
  <si>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</si>
  <si>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</si>
  <si>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</si>
  <si>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</si>
  <si>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</si>
  <si>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</si>
  <si>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</si>
  <si>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</si>
  <si>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</si>
  <si>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</si>
  <si>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</si>
  <si>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</si>
  <si>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</si>
  <si>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</si>
  <si>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</si>
  <si>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</si>
  <si>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</si>
  <si>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</si>
  <si>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</si>
  <si>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</si>
  <si>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</si>
  <si>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</si>
  <si>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</si>
  <si>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</si>
  <si>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</si>
  <si>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</si>
  <si>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</si>
  <si>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</si>
  <si>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</si>
  <si>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</si>
  <si>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</si>
  <si>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</si>
  <si>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</si>
  <si>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</si>
  <si>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</si>
  <si>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</si>
  <si>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</si>
  <si>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</si>
  <si>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</si>
  <si>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</si>
  <si>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</si>
  <si>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</si>
  <si>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</si>
  <si>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</si>
  <si>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</si>
  <si>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</si>
  <si>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</si>
  <si>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</si>
  <si>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</si>
  <si>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</si>
  <si>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</si>
  <si>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</si>
  <si>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</si>
  <si>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</si>
  <si>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</si>
  <si>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</si>
  <si>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</si>
  <si>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</si>
  <si>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</si>
  <si>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</si>
  <si>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</si>
  <si>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</si>
  <si>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</si>
  <si>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</si>
  <si>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</si>
  <si>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</si>
  <si>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</si>
  <si>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</si>
  <si>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</si>
  <si>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</si>
  <si>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</si>
  <si>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</si>
  <si>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</si>
  <si>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</si>
  <si>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</si>
  <si>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</si>
  <si>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</si>
  <si>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</si>
  <si>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</si>
  <si>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</si>
  <si>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</si>
  <si>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</si>
  <si>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</si>
  <si>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</si>
  <si>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</si>
  <si>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</si>
  <si>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</si>
  <si>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</si>
  <si>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</si>
  <si>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</si>
  <si>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</si>
  <si>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</si>
  <si>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</si>
  <si>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</si>
  <si>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</si>
  <si>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</si>
  <si>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</si>
  <si>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</si>
  <si>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</si>
  <si>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</si>
  <si>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</si>
  <si>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</si>
  <si>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</si>
  <si>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</si>
  <si>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</si>
  <si>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</si>
  <si>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</si>
  <si>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</si>
  <si>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</si>
  <si>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</si>
  <si>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</si>
  <si>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</si>
  <si>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</si>
  <si>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</si>
  <si>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</si>
  <si>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</si>
  <si>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</si>
  <si>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</si>
  <si>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</si>
  <si>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</si>
  <si>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</si>
  <si>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</si>
  <si>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</si>
  <si>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</si>
  <si>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</si>
  <si>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</si>
  <si>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</si>
  <si>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</si>
  <si>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</si>
  <si>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</si>
  <si>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</si>
  <si>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</si>
  <si>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</si>
  <si>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</si>
  <si>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</si>
  <si>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</si>
  <si>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</si>
  <si>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</si>
  <si>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</si>
  <si>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</si>
  <si>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</si>
  <si>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</si>
  <si>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</si>
  <si>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</si>
  <si>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</si>
  <si>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</si>
  <si>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</si>
  <si>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</si>
  <si>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</si>
  <si>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</si>
  <si>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</si>
  <si>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</si>
  <si>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</si>
  <si>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</si>
  <si>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</si>
  <si>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</si>
  <si>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</si>
  <si>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</si>
  <si>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</si>
  <si>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</si>
  <si>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</si>
  <si>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</si>
  <si>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</si>
  <si>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</si>
  <si>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</si>
  <si>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</si>
  <si>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</si>
  <si>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</si>
  <si>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</si>
  <si>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</si>
  <si>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</si>
  <si>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</si>
  <si>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</si>
  <si>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</si>
  <si>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</si>
  <si>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</si>
  <si>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</si>
  <si>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</si>
  <si>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</si>
  <si>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</si>
  <si>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</si>
  <si>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</si>
  <si>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</si>
  <si>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</si>
  <si>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</si>
  <si>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</si>
  <si>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</si>
  <si>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</si>
  <si>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</si>
  <si>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</si>
  <si>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</si>
  <si>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</si>
  <si>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</si>
  <si>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</si>
  <si>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</si>
  <si>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</si>
  <si>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</si>
  <si>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</si>
  <si>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</si>
  <si>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</si>
  <si>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</si>
  <si>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</si>
  <si>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</si>
  <si>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</si>
  <si>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</si>
  <si>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</si>
  <si>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</si>
  <si>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</si>
  <si>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</si>
  <si>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</si>
  <si>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</si>
  <si>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</si>
  <si>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</si>
  <si>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</si>
  <si>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</si>
  <si>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</si>
  <si>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</si>
  <si>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</si>
  <si>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</si>
  <si>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</si>
  <si>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</si>
  <si>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</si>
  <si>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</si>
  <si>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</si>
  <si>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</si>
  <si>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</si>
  <si>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</si>
  <si>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</si>
  <si>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</si>
  <si>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</si>
  <si>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</si>
  <si>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</si>
  <si>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</si>
  <si>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</si>
  <si>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</si>
  <si>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</si>
  <si>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</si>
  <si>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</si>
  <si>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</si>
  <si>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</si>
  <si>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</si>
  <si>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</si>
  <si>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</si>
  <si>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</si>
  <si>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</si>
  <si>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</si>
  <si>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</si>
  <si>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</si>
  <si>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</si>
  <si>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</si>
  <si>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</si>
  <si>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</si>
  <si>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</si>
  <si>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</si>
  <si>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</si>
  <si>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</si>
  <si>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</si>
  <si>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</si>
  <si>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</si>
  <si>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</si>
  <si>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</si>
  <si>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</si>
  <si>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</si>
  <si>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</si>
  <si>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</si>
  <si>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</si>
  <si>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</si>
  <si>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</si>
  <si>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</si>
  <si>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</si>
  <si>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</si>
  <si>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</si>
  <si>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</si>
  <si>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</si>
  <si>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</si>
  <si>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</si>
  <si>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</si>
  <si>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</si>
  <si>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</si>
  <si>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</si>
  <si>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</si>
  <si>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</si>
  <si>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</si>
  <si>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</si>
  <si>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</si>
  <si>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</si>
  <si>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</si>
  <si>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</si>
  <si>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</si>
  <si>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</si>
  <si>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</si>
  <si>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</si>
  <si>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</si>
  <si>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</si>
  <si>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</si>
  <si>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</si>
  <si>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</si>
  <si>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</si>
  <si>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</si>
  <si>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</si>
  <si>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</si>
  <si>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</si>
  <si>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</si>
  <si>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</si>
  <si>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</si>
  <si>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</si>
  <si>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</si>
  <si>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</si>
  <si>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</si>
  <si>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</si>
  <si>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</si>
  <si>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</si>
  <si>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</si>
  <si>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</si>
  <si>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</si>
  <si>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</si>
  <si>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</si>
  <si>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</si>
  <si>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</si>
  <si>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</si>
  <si>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</si>
  <si>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</si>
  <si>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</si>
  <si>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</si>
  <si>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</si>
  <si>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</si>
  <si>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</si>
  <si>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</si>
  <si>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</si>
  <si>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</si>
  <si>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</si>
  <si>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</si>
  <si>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</si>
  <si>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</si>
  <si>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</si>
  <si>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</si>
  <si>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</si>
  <si>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</si>
  <si>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</si>
  <si>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</si>
  <si>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</si>
  <si>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</si>
  <si>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</si>
  <si>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</si>
  <si>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</si>
  <si>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</si>
  <si>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</si>
  <si>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</si>
  <si>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</si>
  <si>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</si>
  <si>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</si>
  <si>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</si>
  <si>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</si>
  <si>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</si>
  <si>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</si>
  <si>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</si>
  <si>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</si>
  <si>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</si>
  <si>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</si>
  <si>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</si>
  <si>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</si>
  <si>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</si>
  <si>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</si>
  <si>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</si>
  <si>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</si>
  <si>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</si>
  <si>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</si>
  <si>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</si>
  <si>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</si>
  <si>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</si>
  <si>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</si>
  <si>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</si>
  <si>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</si>
  <si>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</si>
  <si>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</si>
  <si>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</si>
  <si>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</si>
  <si>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</si>
  <si>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</si>
  <si>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</si>
  <si>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</si>
  <si>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</si>
  <si>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</si>
  <si>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</si>
  <si>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</si>
  <si>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</si>
  <si>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</si>
  <si>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</si>
  <si>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</si>
  <si>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</si>
  <si>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</si>
  <si>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</si>
  <si>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</si>
  <si>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</si>
  <si>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</si>
  <si>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</si>
  <si>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</si>
  <si>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</si>
  <si>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</si>
  <si>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</si>
  <si>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</si>
  <si>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</si>
  <si>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</si>
  <si>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</si>
  <si>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</si>
  <si>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</si>
  <si>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</si>
  <si>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</si>
  <si>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</si>
  <si>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</si>
  <si>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</si>
  <si>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</si>
  <si>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</si>
  <si>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</si>
  <si>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</si>
  <si>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</si>
  <si>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</si>
  <si>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</si>
  <si>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</si>
  <si>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</si>
  <si>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</si>
  <si>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</si>
  <si>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</si>
  <si>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</si>
  <si>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</si>
  <si>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</si>
  <si>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</si>
  <si>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</si>
  <si>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</si>
  <si>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</si>
  <si>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</si>
  <si>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</si>
  <si>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</si>
  <si>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</si>
  <si>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</si>
  <si>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</si>
  <si>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</si>
  <si>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</si>
  <si>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</si>
  <si>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</si>
  <si>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</si>
  <si>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</si>
  <si>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</si>
  <si>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</si>
  <si>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</si>
  <si>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</si>
  <si>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</si>
  <si>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</si>
  <si>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</si>
  <si>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</si>
  <si>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</si>
  <si>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</si>
  <si>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</si>
  <si>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</si>
  <si>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</si>
  <si>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</si>
  <si>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</si>
  <si>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</si>
  <si>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</si>
  <si>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</si>
  <si>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</si>
  <si>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</si>
  <si>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</si>
  <si>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</si>
  <si>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</si>
  <si>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</si>
  <si>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</si>
  <si>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</si>
  <si>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</si>
  <si>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</si>
  <si>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</si>
  <si>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</si>
  <si>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</si>
  <si>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</si>
  <si>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</si>
  <si>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</si>
  <si>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</si>
  <si>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</si>
  <si>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</si>
  <si>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</si>
  <si>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</si>
  <si>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</si>
  <si>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</si>
  <si>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</si>
  <si>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</si>
  <si>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</si>
  <si>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</si>
  <si>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</si>
  <si>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</si>
  <si>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</si>
  <si>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</si>
  <si>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</si>
  <si>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</si>
  <si>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</si>
  <si>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</si>
  <si>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</si>
  <si>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</si>
  <si>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</si>
  <si>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</si>
  <si>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</si>
  <si>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</si>
  <si>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</si>
  <si>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</si>
  <si>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</si>
  <si>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</si>
  <si>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</si>
  <si>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</si>
  <si>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</si>
  <si>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</si>
  <si>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</si>
  <si>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</si>
  <si>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</si>
  <si>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</si>
  <si>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</si>
  <si>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</si>
  <si>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</si>
  <si>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</si>
  <si>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</si>
  <si>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</si>
  <si>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</si>
  <si>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</si>
  <si>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</si>
  <si>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</si>
  <si>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</si>
  <si>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</si>
  <si>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</si>
  <si>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</si>
  <si>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</si>
  <si>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</si>
  <si>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</si>
  <si>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</si>
  <si>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</si>
  <si>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</si>
  <si>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</si>
  <si>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</si>
  <si>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</si>
  <si>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</si>
  <si>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</si>
  <si>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</si>
  <si>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</si>
  <si>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</si>
  <si>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</si>
  <si>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</si>
  <si>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</si>
  <si>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</si>
  <si>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</si>
  <si>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</si>
  <si>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</si>
  <si>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</si>
  <si>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</si>
  <si>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</si>
  <si>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</si>
  <si>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</si>
  <si>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</si>
  <si>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</si>
  <si>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</si>
  <si>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</si>
  <si>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</si>
  <si>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</si>
  <si>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</si>
  <si>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</si>
  <si>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</si>
  <si>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</si>
  <si>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</si>
  <si>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</si>
  <si>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</si>
  <si>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</si>
  <si>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</si>
  <si>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</si>
  <si>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</si>
  <si>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</si>
  <si>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</si>
  <si>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</si>
  <si>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</si>
  <si>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</si>
  <si>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</si>
  <si>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</si>
  <si>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</si>
  <si>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</si>
  <si>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</si>
  <si>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</si>
  <si>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</si>
  <si>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</si>
  <si>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</si>
  <si>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</si>
  <si>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</si>
  <si>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</si>
  <si>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</si>
  <si>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</si>
  <si>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</si>
  <si>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</si>
  <si>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</si>
  <si>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</si>
  <si>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</si>
  <si>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</si>
  <si>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</si>
  <si>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</si>
  <si>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</si>
  <si>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</si>
  <si>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</si>
  <si>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</si>
  <si>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</si>
  <si>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</si>
  <si>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</si>
  <si>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</si>
  <si>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</si>
  <si>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</si>
  <si>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</si>
  <si>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</si>
  <si>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</si>
  <si>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</si>
  <si>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</si>
  <si>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</si>
  <si>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</si>
  <si>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</si>
  <si>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</si>
  <si>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</si>
  <si>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</si>
  <si>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</si>
  <si>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</si>
  <si>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</si>
  <si>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</si>
  <si>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</si>
  <si>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</si>
  <si>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</si>
  <si>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</si>
  <si>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</si>
  <si>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</si>
  <si>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</si>
  <si>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</si>
  <si>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</si>
  <si>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</si>
  <si>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</si>
  <si>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</si>
  <si>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</si>
  <si>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</si>
  <si>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</si>
  <si>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</si>
  <si>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</si>
  <si>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</si>
  <si>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</si>
  <si>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</si>
  <si>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</si>
  <si>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</si>
  <si>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</si>
  <si>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</si>
  <si>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</si>
  <si>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</si>
  <si>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</si>
  <si>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</si>
  <si>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</si>
  <si>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</si>
  <si>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</si>
  <si>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</si>
  <si>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</si>
  <si>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</si>
  <si>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</si>
  <si>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</si>
  <si>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</si>
  <si>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</si>
  <si>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</si>
  <si>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</si>
  <si>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</si>
  <si>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</si>
  <si>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</si>
  <si>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</si>
  <si>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</si>
  <si>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</si>
  <si>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</si>
  <si>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</si>
  <si>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</si>
  <si>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</si>
  <si>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</si>
  <si>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</si>
  <si>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</si>
  <si>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</si>
  <si>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</si>
  <si>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</si>
  <si>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</si>
  <si>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</si>
  <si>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</si>
  <si>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</si>
  <si>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</si>
  <si>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</si>
  <si>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</si>
  <si>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</si>
  <si>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</si>
  <si>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</si>
  <si>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</si>
  <si>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</si>
  <si>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</si>
  <si>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</si>
  <si>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</si>
  <si>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</si>
  <si>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</si>
  <si>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</si>
  <si>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</si>
  <si>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</si>
  <si>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</si>
  <si>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</si>
  <si>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</si>
  <si>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</si>
  <si>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</si>
  <si>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</si>
  <si>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</si>
  <si>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</si>
  <si>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</si>
  <si>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</si>
  <si>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</si>
  <si>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</si>
  <si>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</si>
  <si>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</si>
  <si>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</si>
  <si>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</si>
  <si>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</si>
  <si>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</si>
  <si>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</si>
  <si>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</si>
  <si>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</si>
  <si>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</si>
  <si>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</si>
  <si>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</si>
  <si>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</si>
  <si>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</si>
  <si>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</si>
  <si>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</si>
  <si>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</si>
  <si>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</si>
  <si>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</si>
  <si>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</si>
  <si>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</si>
  <si>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</si>
  <si>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</si>
  <si>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</si>
  <si>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</si>
  <si>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</si>
  <si>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</si>
  <si>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</si>
  <si>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</si>
  <si>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</si>
  <si>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</si>
  <si>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</si>
  <si>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</si>
  <si>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</si>
  <si>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</si>
  <si>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</si>
  <si>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</si>
  <si>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</si>
  <si>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</si>
  <si>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</si>
  <si>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</si>
  <si>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</si>
  <si>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</si>
  <si>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</si>
  <si>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</si>
  <si>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</si>
  <si>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</si>
  <si>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</si>
  <si>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</si>
  <si>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</si>
  <si>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</si>
  <si>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</si>
  <si>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</si>
  <si>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</si>
  <si>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</si>
  <si>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</si>
  <si>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</si>
  <si>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</si>
  <si>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</si>
  <si>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</si>
  <si>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</si>
  <si>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</si>
  <si>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</si>
  <si>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</si>
  <si>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</si>
  <si>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</si>
  <si>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</si>
  <si>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</si>
  <si>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</si>
  <si>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</si>
  <si>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</si>
  <si>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</si>
  <si>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</si>
  <si>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</si>
  <si>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</si>
  <si>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</si>
  <si>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</si>
  <si>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</si>
  <si>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</si>
  <si>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</si>
  <si>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</si>
  <si>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</si>
  <si>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</si>
  <si>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</si>
  <si>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</si>
  <si>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</si>
  <si>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</si>
  <si>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</si>
  <si>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</si>
  <si>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</si>
  <si>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</si>
  <si>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</si>
  <si>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</si>
  <si>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</si>
  <si>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</si>
  <si>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</si>
  <si>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</si>
  <si>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</si>
  <si>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</si>
  <si>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</si>
  <si>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</si>
  <si>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</si>
  <si>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</si>
  <si>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</si>
  <si>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</si>
  <si>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</si>
  <si>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</si>
  <si>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</si>
  <si>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</si>
  <si>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</si>
  <si>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</si>
  <si>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</si>
  <si>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</si>
  <si>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</si>
  <si>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</si>
  <si>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</si>
  <si>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</si>
  <si>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</si>
  <si>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</si>
  <si>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</si>
  <si>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</si>
  <si>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</si>
  <si>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</si>
  <si>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</si>
  <si>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</si>
  <si>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</si>
  <si>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</si>
  <si>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</si>
  <si>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</si>
  <si>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</si>
  <si>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</si>
  <si>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</si>
  <si>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</si>
  <si>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</si>
  <si>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</si>
  <si>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</si>
  <si>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</si>
  <si>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</si>
  <si>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</si>
  <si>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</si>
  <si>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</si>
  <si>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</si>
  <si>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</si>
  <si>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</si>
  <si>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</si>
  <si>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</si>
  <si>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</si>
  <si>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</si>
  <si>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</si>
  <si>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</si>
  <si>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</si>
  <si>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</si>
  <si>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</si>
  <si>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</si>
  <si>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</si>
  <si>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</si>
  <si>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</si>
  <si>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</si>
  <si>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</si>
  <si>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</si>
  <si>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</si>
  <si>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</si>
  <si>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</si>
  <si>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</si>
  <si>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</si>
  <si>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</si>
  <si>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</si>
  <si>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</si>
  <si>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</si>
  <si>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</si>
  <si>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</si>
  <si>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</si>
  <si>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</si>
  <si>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</si>
  <si>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</si>
  <si>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</si>
  <si>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</si>
  <si>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</si>
  <si>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</si>
  <si>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</si>
  <si>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</si>
  <si>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</si>
  <si>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</si>
  <si>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</si>
  <si>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</si>
  <si>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</si>
  <si>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</si>
  <si>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</si>
  <si>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</si>
  <si>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</si>
  <si>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</si>
  <si>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</si>
  <si>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</si>
  <si>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</si>
  <si>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</si>
  <si>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</si>
  <si>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</si>
  <si>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</si>
  <si>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</si>
  <si>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</si>
  <si>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</si>
  <si>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</si>
  <si>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</si>
  <si>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</si>
  <si>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</si>
  <si>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</si>
  <si>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</si>
  <si>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</si>
  <si>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</si>
  <si>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</si>
  <si>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</si>
  <si>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</si>
  <si>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</si>
  <si>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</si>
  <si>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</si>
  <si>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</si>
  <si>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</si>
  <si>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</si>
  <si>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</si>
  <si>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</si>
  <si>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</si>
  <si>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</si>
  <si>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</si>
  <si>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</si>
  <si>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</si>
  <si>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</si>
  <si>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</si>
  <si>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</si>
  <si>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</si>
  <si>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</si>
  <si>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</si>
  <si>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</si>
  <si>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</si>
  <si>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</si>
  <si>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</si>
  <si>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</si>
  <si>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</si>
  <si>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</si>
  <si>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</si>
  <si>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</si>
  <si>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</si>
  <si>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</si>
  <si>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</si>
  <si>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</si>
  <si>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</si>
  <si>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</si>
  <si>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</si>
  <si>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</si>
  <si>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</si>
  <si>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</si>
  <si>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</si>
  <si>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</si>
  <si>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</si>
  <si>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</si>
  <si>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</si>
  <si>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</si>
  <si>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</si>
  <si>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</si>
  <si>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</si>
  <si>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</si>
  <si>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</si>
  <si>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</si>
  <si>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</si>
  <si>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</si>
  <si>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</si>
  <si>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</si>
  <si>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</si>
  <si>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</si>
  <si>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</si>
  <si>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</si>
  <si>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</si>
  <si>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</si>
  <si>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</si>
  <si>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</si>
  <si>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</si>
  <si>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</si>
  <si>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</si>
  <si>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</si>
  <si>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</si>
  <si>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</si>
  <si>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</si>
  <si>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</si>
  <si>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</si>
  <si>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</si>
  <si>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</si>
  <si>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</si>
  <si>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</si>
  <si>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</si>
  <si>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</si>
  <si>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</si>
  <si>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</si>
  <si>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</si>
  <si>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</si>
  <si>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</si>
  <si>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</si>
  <si>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</si>
  <si>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</si>
  <si>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</si>
  <si>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</si>
  <si>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</si>
  <si>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</si>
  <si>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</si>
  <si>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</si>
  <si>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</si>
  <si>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</si>
  <si>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</si>
  <si>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</si>
  <si>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</si>
  <si>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</si>
  <si>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</si>
  <si>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</si>
  <si>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</si>
  <si>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</si>
  <si>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</si>
  <si>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</si>
  <si>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</si>
  <si>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</si>
  <si>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</si>
  <si>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</si>
  <si>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</si>
  <si>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</si>
  <si>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</si>
  <si>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</si>
  <si>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</si>
  <si>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</si>
  <si>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</si>
  <si>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</si>
  <si>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</si>
  <si>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</si>
  <si>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</si>
  <si>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</si>
  <si>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</si>
  <si>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</si>
  <si>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</si>
  <si>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</si>
  <si>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</si>
  <si>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</si>
  <si>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</si>
  <si>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</si>
  <si>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</si>
  <si>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</si>
  <si>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</si>
  <si>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</si>
  <si>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</si>
  <si>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</si>
  <si>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</si>
  <si>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</si>
  <si>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</si>
  <si>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</si>
  <si>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</si>
  <si>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</si>
  <si>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</si>
  <si>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</si>
  <si>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</si>
  <si>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</si>
  <si>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</si>
  <si>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</si>
  <si>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</si>
  <si>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</si>
  <si>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</si>
  <si>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</si>
  <si>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</si>
  <si>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</si>
  <si>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</si>
  <si>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</si>
  <si>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</si>
  <si>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</si>
  <si>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</si>
  <si>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</si>
  <si>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</si>
  <si>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</si>
  <si>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</si>
  <si>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</si>
  <si>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</si>
  <si>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</si>
  <si>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</si>
  <si>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</si>
  <si>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</si>
  <si>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</si>
  <si>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</si>
  <si>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</si>
  <si>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</si>
  <si>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</si>
  <si>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</si>
  <si>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</si>
  <si>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</si>
  <si>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</si>
  <si>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</si>
  <si>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</si>
  <si>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</si>
  <si>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</si>
  <si>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</si>
  <si>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</si>
  <si>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</si>
  <si>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</si>
  <si>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</si>
  <si>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</si>
  <si>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</si>
  <si>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</si>
  <si>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</si>
  <si>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</si>
  <si>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</si>
  <si>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</si>
  <si>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</si>
  <si>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</si>
  <si>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</si>
  <si>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</si>
  <si>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</si>
  <si>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</si>
  <si>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</si>
  <si>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</si>
  <si>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</si>
  <si>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</si>
  <si>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</si>
  <si>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</si>
  <si>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</si>
  <si>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</si>
  <si>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</si>
  <si>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</si>
  <si>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</si>
  <si>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</si>
  <si>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</si>
  <si>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</si>
  <si>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</si>
  <si>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</si>
  <si>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</si>
  <si>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</si>
  <si>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</si>
  <si>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</si>
  <si>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</si>
  <si>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</si>
  <si>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</si>
  <si>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</si>
  <si>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</si>
  <si>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</si>
  <si>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</si>
  <si>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</si>
  <si>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</si>
  <si>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</si>
  <si>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</si>
  <si>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</si>
  <si>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</si>
  <si>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</si>
  <si>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</si>
  <si>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</si>
  <si>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</si>
  <si>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</si>
  <si>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</si>
  <si>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</si>
  <si>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</si>
  <si>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</si>
  <si>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</si>
  <si>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</si>
  <si>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</si>
  <si>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</si>
  <si>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</si>
  <si>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</si>
  <si>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</si>
  <si>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</si>
  <si>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</si>
  <si>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</si>
  <si>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</si>
  <si>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</si>
  <si>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</si>
  <si>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</si>
  <si>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</si>
  <si>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</si>
  <si>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</si>
  <si>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</si>
  <si>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</si>
  <si>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</si>
  <si>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</si>
  <si>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</si>
  <si>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</si>
  <si>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</si>
  <si>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</si>
  <si>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</si>
  <si>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</si>
  <si>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</si>
  <si>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</si>
  <si>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</si>
  <si>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</si>
  <si>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</si>
  <si>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</si>
  <si>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</si>
  <si>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</si>
  <si>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</si>
  <si>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</si>
  <si>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</si>
  <si>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</si>
  <si>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</si>
  <si>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</si>
  <si>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</si>
  <si>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</si>
  <si>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</si>
  <si>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</si>
  <si>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</si>
  <si>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</si>
  <si>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</si>
  <si>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</si>
  <si>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</si>
  <si>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</si>
  <si>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</si>
  <si>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</si>
  <si>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</si>
  <si>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</si>
  <si>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</si>
  <si>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</si>
  <si>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</si>
  <si>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</si>
  <si>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</si>
  <si>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</si>
  <si>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</si>
  <si>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</si>
  <si>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</si>
  <si>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</si>
  <si>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</si>
  <si>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</si>
  <si>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</si>
  <si>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</si>
  <si>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</si>
  <si>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</si>
  <si>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</si>
  <si>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</si>
  <si>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</si>
  <si>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</si>
  <si>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</si>
  <si>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</si>
  <si>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</si>
  <si>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</si>
  <si>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</si>
  <si>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</si>
  <si>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</si>
  <si>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</si>
  <si>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</si>
  <si>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</si>
  <si>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</si>
  <si>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</si>
  <si>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</si>
  <si>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</si>
  <si>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</si>
  <si>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</si>
  <si>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</si>
  <si>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</si>
  <si>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</si>
  <si>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</si>
  <si>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</si>
  <si>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</si>
  <si>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</si>
  <si>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</si>
  <si>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</si>
  <si>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</si>
  <si>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</si>
  <si>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</si>
  <si>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</si>
  <si>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</si>
  <si>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</si>
  <si>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</si>
  <si>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</si>
  <si>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</si>
  <si>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</si>
  <si>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</si>
  <si>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</si>
  <si>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</si>
  <si>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</si>
  <si>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</si>
  <si>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</si>
  <si>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</si>
  <si>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</si>
  <si>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</si>
  <si>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</si>
  <si>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</si>
  <si>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</si>
  <si>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</si>
  <si>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</si>
  <si>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</si>
  <si>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</si>
  <si>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</si>
  <si>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</si>
  <si>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</si>
  <si>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</si>
  <si>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</si>
  <si>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</si>
  <si>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</si>
  <si>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</si>
  <si>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</si>
  <si>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</si>
  <si>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</si>
  <si>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</si>
  <si>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</si>
  <si>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</si>
  <si>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</si>
  <si>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</si>
  <si>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</si>
  <si>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</si>
  <si>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</si>
  <si>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</si>
  <si>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</si>
  <si>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</si>
  <si>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</si>
  <si>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</si>
  <si>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</si>
  <si>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</si>
  <si>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</si>
  <si>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</si>
  <si>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</si>
  <si>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</si>
  <si>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</si>
  <si>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</si>
  <si>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</si>
  <si>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</si>
  <si>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</si>
  <si>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</si>
  <si>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</si>
  <si>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</si>
  <si>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</si>
  <si>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</si>
  <si>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</si>
  <si>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</si>
  <si>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</si>
  <si>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</si>
  <si>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</si>
  <si>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</si>
  <si>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</si>
  <si>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</si>
  <si>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</si>
  <si>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</si>
  <si>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</si>
  <si>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</si>
  <si>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</si>
  <si>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</si>
  <si>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</si>
  <si>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</si>
  <si>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</si>
  <si>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</si>
  <si>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</si>
  <si>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</si>
  <si>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</si>
  <si>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</si>
  <si>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</si>
  <si>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</si>
  <si>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</si>
  <si>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</si>
  <si>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</si>
  <si>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</si>
  <si>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</si>
  <si>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</si>
  <si>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</si>
  <si>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</si>
  <si>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</si>
  <si>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</si>
  <si>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</si>
  <si>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</si>
  <si>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</si>
  <si>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</si>
  <si>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</si>
  <si>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</si>
  <si>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</si>
  <si>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</si>
  <si>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</si>
  <si>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</si>
  <si>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</si>
  <si>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</si>
  <si>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</si>
  <si>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</si>
  <si>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</si>
  <si>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</si>
  <si>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</si>
  <si>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</si>
  <si>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</si>
  <si>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</si>
  <si>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</si>
  <si>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</si>
  <si>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</si>
  <si>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</si>
  <si>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</si>
  <si>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</si>
  <si>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</si>
  <si>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</si>
  <si>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</si>
  <si>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</si>
  <si>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</si>
  <si>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</si>
  <si>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</si>
  <si>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</si>
  <si>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</si>
  <si>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</si>
  <si>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</si>
  <si>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</si>
  <si>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</si>
  <si>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</si>
  <si>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</si>
  <si>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</si>
  <si>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</si>
  <si>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</si>
  <si>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</si>
  <si>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</si>
  <si>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</si>
  <si>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</si>
  <si>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</si>
  <si>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</si>
  <si>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</si>
  <si>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</si>
  <si>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</si>
  <si>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</si>
  <si>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</si>
  <si>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</si>
  <si>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</si>
  <si>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</si>
  <si>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</si>
  <si>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</si>
  <si>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</si>
  <si>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</si>
  <si>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</si>
  <si>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</si>
  <si>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</si>
  <si>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</si>
  <si>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</si>
  <si>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</si>
  <si>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</si>
  <si>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</si>
  <si>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</si>
  <si>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</si>
  <si>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</si>
  <si>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</si>
  <si>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</si>
  <si>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</si>
  <si>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</si>
  <si>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</si>
  <si>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</si>
  <si>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</si>
  <si>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</si>
  <si>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</si>
  <si>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</si>
  <si>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</si>
  <si>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</si>
  <si>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</si>
  <si>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</si>
  <si>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</si>
  <si>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</si>
  <si>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</si>
  <si>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</si>
  <si>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</si>
  <si>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</si>
  <si>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</si>
  <si>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</si>
  <si>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</si>
  <si>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</si>
  <si>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</si>
  <si>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</si>
  <si>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</si>
  <si>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</si>
  <si>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</si>
  <si>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</si>
  <si>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</si>
  <si>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</si>
  <si>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</si>
  <si>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</si>
  <si>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</si>
  <si>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</si>
  <si>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</si>
  <si>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</si>
  <si>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</si>
  <si>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</si>
  <si>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</si>
  <si>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</si>
  <si>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</si>
  <si>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</si>
  <si>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</si>
  <si>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</si>
  <si>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</si>
  <si>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</si>
  <si>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</si>
  <si>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</si>
  <si>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</si>
  <si>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</si>
  <si>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</si>
  <si>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</si>
  <si>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</si>
  <si>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</si>
  <si>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</si>
  <si>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</si>
  <si>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</si>
  <si>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</si>
  <si>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</si>
  <si>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</si>
  <si>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</si>
  <si>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</si>
  <si>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</si>
  <si>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</si>
  <si>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</si>
  <si>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</si>
  <si>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</si>
  <si>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</si>
  <si>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</si>
  <si>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</si>
  <si>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</si>
  <si>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</si>
  <si>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</si>
  <si>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</si>
  <si>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</si>
  <si>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</si>
  <si>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</si>
  <si>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</si>
  <si>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</si>
  <si>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</si>
  <si>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</si>
  <si>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</si>
  <si>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</si>
  <si>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</si>
  <si>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</si>
  <si>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</si>
  <si>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</si>
  <si>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</si>
  <si>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</si>
  <si>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</si>
  <si>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</si>
  <si>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</si>
  <si>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</si>
  <si>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</si>
  <si>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</si>
  <si>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</si>
  <si>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</si>
  <si>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</si>
  <si>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</si>
  <si>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</si>
  <si>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</si>
  <si>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</si>
  <si>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</si>
  <si>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</si>
  <si>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</si>
  <si>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</si>
  <si>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</si>
  <si>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</si>
  <si>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</si>
  <si>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</si>
  <si>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</si>
  <si>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</si>
  <si>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</si>
  <si>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</si>
  <si>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</si>
  <si>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</si>
  <si>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</si>
  <si>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</si>
  <si>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</si>
  <si>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</si>
  <si>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</si>
  <si>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</si>
  <si>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</si>
  <si>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</si>
  <si>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</si>
  <si>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</si>
  <si>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</si>
  <si>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</si>
  <si>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</si>
  <si>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</si>
  <si>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</si>
  <si>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</si>
  <si>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</si>
  <si>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</si>
  <si>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</si>
  <si>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</si>
  <si>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</si>
  <si>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</si>
  <si>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</si>
  <si>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</si>
  <si>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</si>
  <si>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</si>
  <si>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</si>
  <si>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</si>
  <si>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</si>
  <si>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</si>
  <si>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</si>
  <si>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</si>
  <si>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</si>
  <si>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</si>
  <si>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</si>
  <si>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</si>
  <si>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</si>
  <si>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</si>
  <si>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</si>
  <si>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</si>
  <si>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</si>
  <si>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</si>
  <si>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</si>
  <si>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</si>
  <si>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</si>
  <si>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</si>
  <si>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</si>
  <si>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</si>
  <si>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</si>
  <si>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</si>
  <si>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</si>
  <si>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</si>
  <si>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</si>
  <si>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</si>
  <si>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</si>
  <si>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</si>
  <si>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</si>
  <si>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</si>
  <si>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</si>
  <si>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</si>
  <si>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</si>
  <si>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</si>
  <si>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</si>
  <si>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</si>
  <si>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</si>
  <si>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</si>
  <si>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</si>
  <si>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</si>
  <si>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</si>
  <si>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</si>
  <si>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</si>
  <si>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</si>
  <si>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</si>
  <si>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</si>
  <si>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</si>
  <si>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</si>
  <si>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</si>
  <si>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</si>
  <si>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</si>
  <si>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</si>
  <si>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</si>
  <si>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</si>
  <si>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</si>
  <si>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</si>
  <si>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</si>
  <si>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</si>
  <si>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</si>
  <si>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</si>
  <si>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</si>
  <si>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</si>
  <si>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</si>
  <si>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</si>
  <si>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</si>
  <si>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</si>
  <si>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</si>
  <si>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</si>
  <si>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</si>
  <si>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</si>
  <si>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</si>
  <si>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</si>
  <si>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</si>
  <si>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</si>
  <si>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</si>
  <si>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</si>
  <si>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</si>
  <si>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</si>
  <si>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</si>
  <si>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</si>
  <si>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</si>
  <si>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</si>
  <si>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</si>
  <si>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</si>
  <si>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</si>
  <si>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</si>
  <si>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</si>
  <si>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</si>
  <si>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</si>
  <si>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</si>
  <si>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</si>
  <si>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</si>
  <si>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</si>
  <si>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</si>
  <si>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</si>
  <si>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</si>
  <si>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</si>
  <si>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</si>
  <si>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</si>
  <si>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</si>
  <si>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</si>
  <si>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</si>
  <si>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</si>
  <si>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</si>
  <si>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</si>
  <si>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</si>
  <si>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</si>
  <si>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</si>
  <si>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</si>
  <si>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</si>
  <si>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</si>
  <si>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</si>
  <si>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</si>
  <si>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</si>
  <si>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</si>
  <si>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</si>
  <si>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</si>
  <si>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</si>
  <si>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</si>
  <si>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</si>
  <si>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</si>
  <si>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</si>
  <si>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</si>
  <si>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</si>
  <si>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</si>
  <si>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</si>
  <si>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</si>
  <si>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</si>
  <si>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</si>
  <si>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</si>
  <si>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</si>
  <si>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</si>
  <si>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</si>
  <si>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</si>
  <si>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</si>
  <si>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</si>
  <si>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</si>
  <si>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</si>
  <si>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</si>
  <si>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</si>
  <si>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</si>
  <si>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</si>
  <si>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</si>
  <si>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</si>
  <si>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</si>
  <si>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</si>
  <si>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</si>
  <si>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</si>
  <si>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</si>
  <si>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</si>
  <si>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</si>
  <si>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</si>
  <si>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</si>
  <si>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</si>
  <si>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</si>
  <si>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</si>
  <si>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</si>
  <si>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</si>
  <si>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</si>
  <si>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</si>
  <si>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</si>
  <si>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</si>
  <si>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</si>
  <si>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</si>
  <si>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</si>
  <si>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</si>
  <si>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</si>
  <si>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</si>
  <si>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</si>
  <si>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</si>
  <si>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</si>
  <si>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</si>
  <si>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</si>
  <si>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</si>
  <si>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</si>
  <si>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</si>
  <si>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</si>
  <si>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</si>
  <si>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</si>
  <si>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</si>
  <si>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</si>
  <si>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</si>
  <si>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</si>
  <si>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</si>
  <si>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</si>
  <si>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</si>
  <si>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</si>
  <si>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</si>
  <si>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</si>
  <si>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</si>
  <si>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</si>
  <si>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</si>
  <si>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</si>
  <si>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</si>
  <si>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</si>
  <si>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</si>
  <si>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</si>
  <si>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</si>
  <si>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</si>
  <si>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</si>
  <si>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</si>
  <si>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</si>
  <si>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</si>
  <si>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</si>
  <si>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</si>
  <si>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</si>
  <si>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</si>
  <si>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</si>
  <si>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</si>
  <si>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</si>
  <si>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</si>
  <si>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</si>
  <si>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</si>
  <si>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</si>
  <si>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</si>
  <si>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</si>
  <si>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</si>
  <si>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</si>
  <si>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</si>
  <si>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</si>
  <si>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</si>
  <si>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</si>
  <si>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</si>
  <si>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</si>
  <si>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</si>
  <si>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</si>
  <si>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</si>
  <si>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</si>
  <si>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</si>
  <si>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</si>
  <si>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</si>
  <si>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</si>
  <si>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</si>
  <si>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</si>
  <si>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</si>
  <si>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</si>
  <si>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</si>
  <si>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</si>
  <si>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</si>
  <si>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</si>
  <si>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</si>
  <si>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</si>
  <si>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</si>
  <si>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</si>
  <si>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</si>
  <si>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</si>
  <si>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</si>
  <si>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</si>
  <si>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</si>
  <si>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</si>
  <si>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</si>
  <si>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</si>
  <si>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</si>
  <si>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</si>
  <si>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</si>
  <si>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</si>
  <si>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</si>
  <si>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</si>
  <si>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</si>
  <si>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</si>
  <si>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</si>
  <si>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</si>
  <si>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</si>
  <si>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</si>
  <si>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</si>
  <si>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</si>
  <si>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</si>
  <si>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</si>
  <si>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</si>
  <si>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</si>
  <si>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</si>
  <si>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</si>
  <si>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</si>
  <si>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</si>
  <si>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</si>
  <si>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</si>
  <si>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</si>
  <si>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</si>
  <si>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</si>
  <si>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</si>
  <si>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</si>
  <si>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</si>
  <si>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</si>
  <si>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</si>
  <si>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</si>
  <si>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</si>
  <si>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</si>
  <si>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</si>
  <si>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</si>
  <si>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</si>
  <si>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</si>
  <si>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</si>
  <si>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</si>
  <si>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</si>
  <si>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</si>
  <si>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</si>
  <si>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</si>
  <si>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</si>
  <si>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</si>
  <si>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</si>
  <si>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</si>
  <si>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</si>
  <si>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</si>
  <si>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</si>
  <si>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</si>
  <si>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</si>
  <si>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</si>
  <si>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</si>
  <si>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</si>
  <si>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</si>
  <si>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</si>
  <si>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</si>
  <si>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</si>
  <si>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</si>
  <si>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</si>
  <si>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</si>
  <si>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</si>
  <si>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</si>
  <si>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</si>
  <si>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</si>
  <si>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</si>
  <si>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</si>
  <si>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</si>
  <si>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</si>
  <si>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</si>
  <si>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</si>
  <si>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</si>
  <si>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</si>
  <si>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</si>
  <si>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</si>
  <si>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</si>
  <si>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</si>
  <si>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</si>
  <si>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</si>
  <si>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</si>
  <si>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</si>
  <si>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</si>
  <si>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</si>
  <si>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</si>
  <si>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</si>
  <si>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</si>
  <si>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</si>
  <si>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</si>
  <si>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</si>
  <si>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</si>
  <si>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</si>
  <si>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</si>
  <si>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</si>
  <si>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</si>
  <si>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</si>
  <si>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</si>
  <si>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</si>
  <si>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</si>
  <si>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</si>
  <si>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</si>
  <si>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</si>
  <si>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</si>
  <si>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</si>
  <si>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</si>
  <si>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</si>
  <si>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</si>
  <si>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</si>
  <si>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</si>
  <si>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</si>
  <si>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</si>
  <si>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</si>
  <si>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</si>
  <si>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</si>
  <si>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</si>
  <si>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</si>
  <si>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</si>
  <si>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</si>
  <si>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</si>
  <si>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</si>
  <si>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</si>
  <si>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</si>
  <si>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</si>
  <si>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</si>
  <si>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</si>
  <si>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</si>
  <si>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</si>
  <si>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</si>
  <si>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</si>
  <si>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</si>
  <si>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</si>
  <si>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</si>
  <si>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</si>
  <si>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</si>
  <si>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</si>
  <si>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</si>
  <si>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</si>
  <si>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</si>
  <si>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</si>
  <si>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</si>
  <si>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</si>
  <si>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</si>
  <si>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</si>
  <si>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</si>
  <si>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</si>
  <si>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</si>
  <si>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</si>
  <si>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</si>
  <si>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</si>
  <si>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</si>
  <si>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</si>
  <si>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</si>
  <si>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</si>
  <si>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</si>
  <si>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</si>
  <si>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</si>
  <si>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</si>
  <si>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</si>
  <si>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</si>
  <si>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</si>
  <si>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</si>
  <si>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</si>
  <si>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</si>
  <si>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</si>
  <si>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</si>
  <si>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</si>
  <si>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</si>
  <si>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</si>
  <si>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</si>
  <si>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</si>
  <si>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</si>
  <si>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</si>
  <si>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</si>
  <si>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</si>
  <si>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</si>
  <si>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</si>
  <si>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</si>
  <si>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</si>
  <si>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</si>
  <si>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</si>
  <si>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</si>
  <si>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</si>
  <si>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</si>
  <si>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</si>
  <si>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</si>
  <si>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</si>
  <si>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</si>
  <si>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</si>
  <si>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</si>
  <si>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</si>
  <si>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</si>
  <si>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</si>
  <si>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</si>
  <si>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</si>
  <si>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</si>
  <si>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</si>
  <si>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</si>
  <si>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</si>
  <si>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</si>
  <si>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</si>
  <si>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</si>
  <si>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</si>
  <si>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</si>
  <si>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</si>
  <si>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</si>
  <si>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</si>
  <si>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</si>
  <si>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</si>
  <si>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</si>
  <si>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</si>
  <si>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</si>
  <si>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</si>
  <si>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</si>
  <si>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</si>
  <si>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</si>
  <si>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</si>
  <si>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</si>
  <si>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</si>
  <si>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</si>
  <si>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</si>
  <si>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</si>
  <si>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</si>
  <si>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</si>
  <si>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</si>
  <si>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</si>
  <si>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</si>
  <si>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</si>
  <si>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</si>
  <si>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</si>
  <si>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</si>
  <si>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</si>
  <si>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</si>
  <si>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</si>
  <si>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</si>
  <si>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</si>
  <si>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</si>
  <si>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</si>
  <si>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</si>
  <si>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</si>
  <si>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</si>
  <si>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</si>
  <si>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</si>
  <si>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</si>
  <si>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</si>
  <si>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</si>
  <si>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</si>
  <si>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</si>
  <si>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</si>
  <si>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</si>
  <si>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</si>
  <si>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</si>
  <si>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</si>
  <si>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</si>
  <si>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</si>
  <si>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</si>
  <si>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</si>
  <si>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</si>
  <si>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</si>
  <si>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</si>
  <si>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</si>
  <si>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</si>
  <si>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</si>
  <si>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</si>
  <si>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</si>
  <si>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</si>
  <si>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</si>
  <si>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</si>
  <si>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</si>
  <si>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</si>
  <si>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</si>
  <si>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</si>
  <si>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</si>
  <si>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</si>
  <si>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</si>
  <si>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</si>
  <si>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</si>
  <si>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</si>
  <si>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</si>
  <si>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</si>
  <si>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</si>
  <si>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</si>
  <si>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</si>
  <si>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</si>
  <si>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</si>
  <si>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</si>
  <si>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</si>
  <si>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</si>
  <si>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</si>
  <si>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</si>
  <si>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</si>
  <si>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</si>
  <si>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</si>
  <si>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</si>
  <si>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</si>
  <si>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</si>
  <si>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</si>
  <si>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</si>
  <si>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</si>
  <si>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</si>
  <si>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</si>
  <si>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</si>
  <si>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</si>
  <si>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</si>
  <si>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</si>
  <si>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</si>
  <si>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</si>
  <si>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</si>
  <si>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</si>
  <si>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</si>
  <si>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</si>
  <si>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</si>
  <si>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</si>
  <si>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</si>
  <si>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</si>
  <si>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</si>
  <si>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</si>
  <si>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</si>
  <si>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</si>
  <si>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</si>
  <si>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</si>
  <si>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</si>
  <si>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</si>
  <si>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</si>
  <si>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</si>
  <si>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</si>
  <si>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</si>
  <si>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</si>
  <si>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</si>
  <si>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</si>
  <si>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</si>
  <si>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</si>
  <si>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</si>
  <si>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</si>
  <si>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</si>
  <si>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</si>
  <si>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</si>
  <si>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</si>
  <si>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</si>
  <si>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</si>
  <si>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</si>
  <si>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</si>
  <si>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</si>
  <si>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</si>
  <si>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</si>
  <si>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</si>
  <si>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</si>
  <si>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</si>
  <si>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</si>
  <si>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</si>
  <si>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</si>
  <si>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</si>
  <si>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</si>
  <si>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</si>
  <si>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</si>
  <si>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</si>
  <si>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</si>
  <si>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</si>
  <si>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</si>
  <si>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</si>
  <si>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</si>
  <si>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</si>
  <si>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</si>
  <si>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</si>
  <si>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</si>
  <si>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</si>
  <si>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</si>
  <si>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</si>
  <si>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</si>
  <si>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</si>
  <si>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</si>
  <si>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</si>
  <si>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</si>
  <si>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</si>
  <si>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</si>
  <si>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</si>
  <si>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</si>
  <si>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</si>
  <si>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</si>
  <si>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</si>
  <si>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</si>
  <si>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</si>
  <si>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</si>
  <si>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</si>
  <si>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</si>
  <si>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</si>
  <si>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</si>
  <si>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</si>
  <si>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</si>
  <si>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</si>
  <si>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</si>
  <si>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</si>
  <si>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</si>
  <si>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</si>
  <si>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</si>
  <si>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</si>
  <si>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</si>
  <si>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</si>
  <si>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</si>
  <si>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</si>
  <si>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</si>
  <si>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</si>
  <si>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</si>
  <si>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</si>
  <si>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</si>
  <si>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</si>
  <si>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</si>
  <si>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</si>
  <si>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</si>
  <si>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</si>
  <si>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</si>
  <si>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</si>
  <si>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</si>
  <si>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</si>
  <si>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</si>
  <si>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</si>
  <si>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</si>
  <si>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</si>
  <si>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</si>
  <si>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</si>
  <si>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</si>
  <si>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</si>
  <si>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</si>
  <si>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</si>
  <si>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</si>
  <si>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</si>
  <si>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</si>
  <si>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</si>
  <si>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</si>
  <si>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</si>
  <si>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</si>
  <si>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</si>
  <si>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</si>
  <si>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</si>
  <si>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</si>
  <si>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</si>
  <si>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</si>
  <si>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</si>
  <si>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</si>
  <si>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</si>
  <si>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</si>
  <si>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</si>
  <si>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</si>
  <si>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</si>
  <si>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</si>
  <si>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</si>
  <si>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</si>
  <si>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</si>
  <si>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</si>
  <si>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</si>
  <si>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</si>
  <si>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</si>
  <si>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</si>
  <si>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</si>
  <si>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</si>
  <si>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</si>
  <si>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</si>
  <si>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</si>
  <si>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</si>
  <si>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</si>
  <si>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</si>
  <si>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</si>
  <si>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</si>
  <si>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</si>
  <si>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</si>
  <si>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</si>
  <si>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</si>
  <si>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</si>
  <si>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</si>
  <si>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</si>
  <si>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</si>
  <si>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</si>
  <si>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</si>
  <si>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</si>
  <si>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</si>
  <si>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</si>
  <si>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</si>
  <si>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</si>
  <si>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</si>
  <si>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</si>
  <si>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</si>
  <si>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</si>
  <si>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</si>
  <si>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</si>
  <si>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</si>
  <si>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</si>
  <si>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</si>
  <si>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</si>
  <si>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</si>
  <si>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</si>
  <si>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</si>
  <si>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</si>
  <si>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</si>
  <si>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</si>
  <si>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</si>
  <si>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</si>
  <si>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</si>
  <si>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</si>
  <si>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</si>
  <si>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</si>
  <si>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</si>
  <si>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</si>
  <si>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</si>
  <si>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</si>
  <si>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</si>
  <si>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</si>
  <si>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</si>
  <si>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</si>
  <si>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</si>
  <si>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</si>
  <si>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</si>
  <si>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</si>
  <si>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</si>
  <si>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</si>
  <si>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</si>
  <si>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</si>
  <si>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</si>
  <si>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</si>
  <si>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</si>
  <si>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</si>
  <si>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</si>
  <si>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</si>
  <si>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</si>
  <si>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</si>
  <si>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</si>
  <si>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</si>
  <si>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</si>
  <si>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</si>
  <si>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</si>
  <si>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</si>
  <si>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</si>
  <si>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</si>
  <si>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</si>
  <si>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</si>
  <si>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</si>
  <si>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</si>
  <si>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</si>
  <si>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</si>
  <si>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</si>
  <si>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</si>
  <si>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</si>
  <si>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</si>
  <si>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</si>
  <si>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</si>
  <si>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</si>
  <si>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</si>
  <si>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</si>
  <si>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</si>
  <si>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</si>
  <si>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</si>
  <si>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</si>
  <si>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</si>
  <si>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</si>
  <si>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</si>
  <si>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</si>
  <si>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</si>
  <si>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</si>
  <si>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</si>
  <si>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</si>
  <si>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</si>
  <si>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</si>
  <si>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</si>
  <si>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</si>
  <si>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</si>
  <si>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</si>
  <si>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</si>
  <si>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</si>
  <si>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</si>
  <si>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</si>
  <si>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</si>
  <si>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</si>
  <si>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</si>
  <si>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</si>
  <si>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</si>
  <si>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</si>
  <si>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</si>
  <si>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</si>
  <si>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</si>
  <si>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</si>
  <si>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</si>
  <si>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</si>
  <si>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</si>
  <si>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</si>
  <si>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</si>
  <si>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</si>
  <si>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</si>
  <si>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</si>
  <si>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</si>
  <si>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</si>
  <si>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</si>
  <si>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</si>
  <si>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</si>
  <si>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</si>
  <si>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</si>
  <si>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</si>
  <si>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</si>
  <si>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</si>
  <si>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</si>
  <si>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</si>
  <si>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</si>
  <si>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</si>
  <si>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</si>
  <si>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</si>
  <si>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</si>
  <si>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</si>
  <si>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</si>
  <si>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</si>
  <si>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</si>
  <si>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</si>
  <si>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</si>
  <si>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</si>
  <si>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</si>
  <si>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</si>
  <si>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</si>
  <si>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</si>
  <si>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</si>
  <si>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</si>
  <si>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</si>
  <si>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</si>
  <si>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</si>
  <si>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</si>
  <si>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</si>
  <si>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</si>
  <si>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</si>
  <si>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</si>
  <si>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</si>
  <si>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</si>
  <si>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</si>
  <si>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</si>
  <si>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</si>
  <si>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</si>
  <si>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</si>
  <si>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</si>
  <si>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</si>
  <si>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</si>
  <si>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</si>
  <si>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</si>
  <si>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</si>
  <si>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</si>
  <si>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</si>
  <si>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</si>
  <si>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</si>
  <si>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</si>
  <si>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</si>
  <si>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</si>
  <si>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</si>
  <si>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</si>
  <si>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</si>
  <si>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</si>
  <si>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</si>
  <si>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</si>
  <si>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</si>
  <si>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</si>
  <si>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</si>
  <si>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</si>
  <si>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</si>
  <si>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</si>
  <si>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</si>
  <si>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</si>
  <si>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</si>
  <si>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</si>
  <si>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</si>
  <si>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</si>
  <si>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</si>
  <si>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</si>
  <si>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</si>
  <si>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</si>
  <si>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</si>
  <si>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</si>
  <si>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</si>
  <si>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</si>
  <si>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</si>
  <si>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</si>
  <si>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</si>
  <si>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</si>
  <si>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</si>
  <si>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</si>
  <si>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</si>
  <si>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</si>
  <si>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</si>
  <si>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</si>
  <si>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</si>
  <si>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</si>
  <si>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</si>
  <si>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</si>
  <si>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</si>
  <si>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</si>
  <si>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</si>
  <si>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</si>
  <si>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</si>
  <si>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</si>
  <si>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</si>
  <si>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</si>
  <si>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</si>
  <si>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</si>
  <si>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</si>
  <si>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</si>
  <si>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</si>
  <si>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</si>
  <si>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</si>
  <si>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</si>
  <si>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</si>
  <si>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</si>
  <si>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</si>
  <si>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</si>
  <si>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</si>
  <si>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</si>
  <si>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</si>
  <si>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</si>
  <si>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</si>
  <si>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</si>
  <si>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</si>
  <si>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</si>
  <si>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</si>
  <si>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</si>
  <si>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</si>
  <si>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</si>
  <si>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</si>
  <si>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</si>
  <si>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</si>
  <si>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</si>
  <si>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</si>
  <si>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</si>
  <si>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</si>
  <si>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</si>
  <si>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</si>
  <si>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</si>
  <si>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</si>
  <si>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</si>
  <si>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</si>
  <si>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</si>
  <si>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</si>
  <si>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</si>
  <si>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</si>
  <si>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</si>
  <si>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</si>
  <si>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</si>
  <si>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</si>
  <si>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</si>
  <si>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</si>
  <si>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</si>
  <si>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</si>
  <si>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</si>
  <si>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</si>
  <si>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</si>
  <si>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</si>
  <si>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</si>
  <si>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</si>
  <si>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</si>
  <si>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</si>
  <si>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</si>
  <si>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</si>
  <si>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</si>
  <si>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</si>
  <si>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</si>
  <si>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</si>
  <si>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</si>
  <si>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</si>
  <si>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</si>
  <si>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</si>
  <si>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</si>
  <si>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</si>
  <si>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</si>
  <si>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</si>
  <si>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</si>
  <si>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</si>
  <si>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</si>
  <si>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</si>
  <si>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</si>
  <si>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</si>
  <si>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</si>
  <si>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</si>
  <si>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</si>
  <si>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</si>
  <si>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</si>
  <si>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</si>
  <si>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</si>
  <si>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</si>
  <si>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</si>
  <si>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</si>
  <si>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</si>
  <si>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</si>
  <si>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</si>
  <si>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</si>
  <si>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</si>
  <si>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</si>
  <si>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</si>
  <si>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</si>
  <si>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</si>
  <si>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</si>
  <si>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</si>
  <si>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</si>
  <si>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</si>
  <si>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</si>
  <si>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</si>
  <si>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</si>
  <si>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</si>
  <si>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</si>
  <si>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</si>
  <si>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</si>
  <si>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</si>
  <si>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</si>
  <si>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</si>
  <si>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</si>
  <si>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</si>
  <si>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</si>
  <si>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</si>
  <si>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</si>
  <si>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</si>
  <si>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</si>
  <si>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</si>
  <si>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</si>
  <si>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</si>
  <si>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</si>
  <si>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</si>
  <si>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</si>
  <si>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</si>
  <si>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</si>
  <si>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</si>
  <si>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</si>
  <si>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</si>
  <si>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</si>
  <si>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</si>
  <si>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</si>
  <si>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</si>
  <si>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</si>
  <si>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</si>
  <si>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</si>
  <si>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</si>
  <si>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</si>
  <si>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</si>
  <si>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</si>
  <si>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</si>
  <si>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</si>
  <si>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</si>
  <si>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</si>
  <si>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</si>
  <si>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</si>
  <si>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</si>
  <si>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</si>
  <si>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</si>
  <si>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</si>
  <si>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</si>
  <si>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</si>
  <si>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</si>
  <si>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</si>
  <si>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</si>
  <si>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</si>
  <si>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</si>
  <si>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</si>
  <si>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</si>
  <si>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</si>
  <si>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</si>
  <si>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</si>
  <si>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</si>
  <si>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</si>
  <si>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</si>
  <si>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</si>
  <si>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</si>
  <si>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</si>
  <si>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</si>
  <si>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</si>
  <si>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</si>
  <si>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</si>
  <si>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</si>
  <si>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</si>
  <si>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</si>
  <si>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</si>
  <si>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</si>
  <si>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</si>
  <si>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</si>
  <si>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</si>
  <si>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</si>
  <si>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</si>
  <si>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</si>
  <si>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</si>
  <si>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</si>
  <si>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</si>
  <si>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</si>
  <si>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</si>
  <si>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</si>
  <si>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</si>
  <si>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</si>
  <si>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</si>
  <si>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</si>
  <si>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</si>
  <si>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</si>
  <si>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</si>
  <si>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</si>
  <si>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</si>
  <si>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</si>
  <si>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</si>
  <si>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</si>
  <si>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</si>
  <si>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</si>
  <si>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</si>
  <si>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</si>
  <si>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</si>
  <si>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</si>
  <si>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</si>
  <si>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</si>
  <si>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</si>
  <si>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</si>
  <si>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</si>
  <si>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</si>
  <si>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</si>
  <si>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</si>
  <si>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</si>
  <si>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</si>
  <si>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</si>
  <si>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</si>
  <si>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</si>
  <si>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</si>
  <si>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</si>
  <si>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</si>
  <si>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</si>
  <si>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</si>
  <si>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</si>
  <si>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</si>
  <si>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</si>
  <si>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</si>
  <si>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</si>
  <si>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</si>
  <si>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</si>
  <si>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</si>
  <si>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</si>
  <si>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</si>
  <si>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</si>
  <si>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</si>
  <si>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</si>
  <si>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</si>
  <si>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</si>
  <si>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</si>
  <si>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</si>
  <si>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</si>
  <si>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</si>
  <si>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</si>
  <si>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</si>
  <si>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</si>
  <si>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</si>
  <si>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</si>
  <si>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</si>
  <si>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</si>
  <si>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</si>
  <si>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</si>
  <si>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</si>
  <si>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</si>
  <si>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</si>
  <si>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</si>
  <si>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</si>
  <si>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</si>
  <si>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</si>
  <si>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</si>
  <si>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</si>
  <si>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</si>
  <si>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</si>
  <si>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</si>
  <si>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</si>
  <si>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</si>
  <si>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</si>
  <si>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</si>
  <si>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</si>
  <si>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</si>
  <si>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</si>
  <si>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</si>
  <si>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</si>
  <si>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</si>
  <si>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</si>
  <si>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</si>
  <si>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</si>
  <si>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</si>
  <si>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</si>
  <si>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</si>
  <si>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</si>
  <si>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</si>
  <si>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</si>
  <si>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</si>
  <si>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</si>
  <si>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</si>
  <si>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</si>
  <si>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</si>
  <si>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</si>
  <si>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</si>
  <si>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</si>
  <si>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</si>
  <si>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</si>
  <si>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</si>
  <si>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</si>
  <si>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</si>
  <si>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</si>
  <si>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</si>
  <si>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</si>
  <si>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</si>
  <si>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</si>
  <si>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</si>
  <si>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</si>
  <si>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</si>
  <si>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</si>
  <si>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</si>
  <si>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</si>
  <si>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</si>
  <si>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</si>
  <si>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</si>
  <si>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</si>
  <si>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</si>
  <si>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</si>
  <si>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</si>
  <si>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</si>
  <si>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</si>
  <si>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</si>
  <si>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</si>
  <si>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</si>
  <si>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</si>
  <si>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</si>
  <si>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</si>
  <si>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</si>
  <si>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</si>
  <si>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</si>
  <si>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</si>
  <si>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</si>
  <si>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</si>
  <si>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</si>
  <si>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</si>
  <si>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</si>
  <si>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</si>
  <si>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</si>
  <si>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</si>
  <si>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</si>
  <si>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</si>
  <si>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</si>
  <si>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</si>
  <si>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</si>
  <si>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</si>
  <si>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</si>
  <si>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</si>
  <si>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</si>
  <si>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</si>
  <si>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</si>
  <si>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</si>
  <si>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</si>
  <si>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</si>
  <si>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</si>
  <si>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</si>
  <si>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</si>
  <si>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</si>
  <si>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</si>
  <si>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</si>
  <si>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</si>
  <si>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</si>
  <si>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</si>
  <si>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</si>
  <si>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</si>
  <si>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</si>
  <si>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</si>
  <si>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</si>
  <si>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</si>
  <si>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</si>
  <si>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</si>
  <si>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</si>
  <si>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</si>
  <si>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</si>
  <si>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</si>
  <si>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</si>
  <si>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</si>
  <si>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</si>
  <si>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</si>
  <si>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</si>
  <si>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</si>
  <si>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</si>
  <si>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</si>
  <si>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</si>
  <si>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</si>
  <si>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</si>
  <si>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</si>
  <si>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</si>
  <si>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</si>
  <si>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</si>
  <si>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</si>
  <si>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</si>
  <si>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</si>
  <si>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</si>
  <si>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</si>
  <si>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</si>
  <si>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</si>
  <si>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</si>
  <si>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</si>
  <si>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</si>
  <si>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</si>
  <si>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</si>
  <si>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</si>
  <si>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</si>
  <si>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</si>
  <si>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</si>
  <si>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</si>
  <si>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</si>
  <si>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</si>
  <si>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</si>
  <si>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</si>
  <si>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</si>
  <si>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</si>
  <si>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</si>
  <si>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</si>
  <si>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</si>
  <si>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</si>
  <si>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</si>
  <si>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</si>
  <si>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</si>
  <si>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</si>
  <si>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</si>
  <si>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</si>
  <si>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</si>
  <si>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</si>
  <si>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</si>
  <si>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</si>
  <si>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</si>
  <si>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</si>
  <si>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</si>
  <si>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</si>
  <si>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</si>
  <si>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</si>
  <si>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</si>
  <si>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</si>
  <si>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</si>
  <si>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</si>
  <si>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</si>
  <si>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</si>
  <si>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</si>
  <si>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</si>
  <si>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</si>
  <si>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</si>
  <si>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</si>
  <si>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</si>
  <si>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</si>
  <si>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</si>
  <si>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</si>
  <si>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</si>
  <si>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</si>
  <si>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</si>
  <si>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</si>
  <si>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</si>
  <si>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</si>
  <si>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</si>
  <si>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</si>
  <si>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</si>
  <si>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</si>
  <si>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</si>
  <si>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</si>
  <si>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</si>
  <si>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</si>
  <si>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</si>
  <si>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</si>
  <si>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</si>
  <si>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</si>
  <si>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</si>
  <si>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</si>
  <si>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</si>
  <si>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</si>
  <si>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</si>
  <si>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</si>
  <si>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</si>
  <si>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</si>
  <si>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</si>
  <si>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</si>
  <si>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</si>
  <si>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</si>
  <si>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</si>
  <si>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</si>
  <si>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</si>
  <si>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</si>
  <si>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</si>
  <si>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</si>
  <si>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</si>
  <si>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</si>
  <si>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</si>
  <si>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</si>
  <si>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</si>
  <si>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</si>
  <si>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</si>
  <si>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</si>
  <si>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</si>
  <si>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</si>
  <si>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</si>
  <si>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</si>
  <si>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</si>
  <si>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</si>
  <si>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</si>
  <si>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</si>
  <si>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</si>
  <si>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</si>
  <si>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</si>
  <si>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</si>
  <si>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</si>
  <si>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</si>
  <si>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</si>
  <si>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</si>
  <si>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</si>
  <si>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</si>
  <si>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</si>
  <si>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</si>
  <si>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</si>
  <si>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</si>
  <si>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</si>
  <si>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</si>
  <si>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</si>
  <si>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</si>
  <si>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</si>
  <si>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</si>
  <si>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</si>
  <si>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</si>
  <si>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</si>
  <si>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</si>
  <si>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</si>
  <si>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</si>
  <si>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</si>
  <si>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</si>
  <si>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</si>
  <si>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</si>
  <si>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</si>
  <si>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</si>
  <si>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</si>
  <si>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</si>
  <si>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</si>
  <si>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</si>
  <si>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</si>
  <si>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</si>
  <si>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</si>
  <si>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</si>
  <si>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</si>
  <si>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</si>
  <si>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</si>
  <si>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</si>
  <si>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</si>
  <si>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</si>
  <si>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</si>
  <si>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</si>
  <si>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</si>
  <si>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</si>
  <si>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</si>
  <si>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</si>
  <si>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</si>
  <si>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</si>
  <si>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</si>
  <si>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</si>
  <si>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</si>
  <si>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</si>
  <si>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</si>
  <si>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</si>
  <si>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</si>
  <si>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</si>
  <si>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</si>
  <si>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</si>
  <si>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</si>
  <si>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</si>
  <si>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</si>
  <si>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</si>
  <si>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</si>
  <si>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</si>
  <si>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</si>
  <si>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</si>
  <si>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</si>
  <si>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</si>
  <si>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</si>
  <si>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</si>
  <si>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</si>
  <si>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</si>
  <si>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</si>
  <si>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</si>
  <si>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</si>
  <si>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</si>
  <si>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</si>
  <si>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</si>
  <si>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</si>
  <si>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</si>
  <si>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</si>
  <si>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</si>
  <si>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</si>
  <si>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</si>
  <si>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</si>
  <si>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</si>
  <si>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</si>
  <si>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</si>
  <si>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</si>
  <si>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</si>
  <si>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</si>
  <si>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</si>
  <si>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</si>
  <si>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</si>
  <si>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</si>
  <si>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</si>
  <si>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</si>
  <si>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</si>
  <si>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</si>
  <si>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</si>
  <si>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</si>
  <si>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</si>
  <si>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</si>
  <si>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</si>
  <si>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</si>
  <si>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</si>
  <si>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</si>
  <si>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</si>
  <si>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</si>
  <si>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</si>
  <si>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</si>
  <si>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</si>
  <si>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</si>
  <si>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</si>
  <si>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</si>
  <si>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</si>
  <si>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</si>
  <si>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</si>
  <si>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</si>
  <si>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</si>
  <si>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</si>
  <si>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</si>
  <si>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</si>
  <si>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</si>
  <si>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</si>
  <si>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</si>
  <si>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</si>
  <si>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</si>
  <si>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</si>
  <si>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</si>
  <si>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</si>
  <si>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</si>
  <si>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</si>
  <si>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</si>
  <si>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</si>
  <si>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</si>
  <si>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</si>
  <si>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</si>
  <si>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</si>
  <si>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</si>
  <si>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</si>
  <si>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</si>
  <si>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</si>
  <si>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</si>
  <si>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</si>
  <si>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</si>
  <si>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</si>
  <si>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</si>
  <si>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</si>
  <si>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</si>
  <si>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</si>
  <si>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</si>
  <si>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</si>
  <si>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</si>
  <si>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</si>
  <si>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</si>
  <si>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</si>
  <si>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</si>
  <si>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</si>
  <si>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</si>
  <si>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</si>
  <si>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</si>
  <si>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</si>
  <si>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</si>
  <si>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</si>
  <si>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</si>
  <si>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</si>
  <si>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</si>
  <si>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</si>
  <si>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</si>
  <si>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</si>
  <si>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</si>
  <si>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</si>
  <si>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</si>
  <si>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</si>
  <si>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</si>
  <si>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</si>
  <si>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</si>
  <si>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</si>
  <si>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</si>
  <si>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</si>
  <si>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</si>
  <si>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</si>
  <si>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</si>
  <si>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</si>
  <si>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</si>
  <si>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</si>
  <si>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</si>
  <si>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</si>
  <si>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</si>
  <si>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</si>
  <si>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</si>
  <si>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</si>
  <si>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</si>
  <si>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</si>
  <si>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</si>
  <si>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</si>
  <si>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</si>
  <si>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</si>
  <si>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</si>
  <si>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</si>
  <si>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</si>
  <si>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</si>
  <si>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</si>
  <si>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</si>
  <si>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</si>
  <si>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</si>
  <si>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</si>
  <si>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</si>
  <si>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</si>
  <si>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</si>
  <si>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</si>
  <si>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</si>
  <si>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</si>
  <si>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</si>
  <si>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</si>
  <si>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</si>
  <si>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</si>
  <si>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</si>
  <si>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</si>
  <si>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</si>
  <si>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</si>
  <si>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</si>
  <si>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</si>
  <si>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</si>
  <si>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</si>
  <si>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</si>
  <si>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</si>
  <si>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</si>
  <si>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</si>
  <si>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</si>
  <si>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</si>
  <si>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</si>
  <si>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</si>
  <si>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</si>
  <si>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</si>
  <si>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</si>
  <si>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</si>
  <si>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</si>
  <si>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</si>
  <si>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</si>
  <si>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</si>
  <si>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</si>
  <si>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</si>
  <si>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</si>
  <si>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</si>
  <si>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</si>
  <si>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</si>
  <si>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</si>
  <si>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</si>
  <si>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</si>
  <si>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</si>
  <si>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</si>
  <si>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</si>
  <si>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</si>
  <si>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</si>
  <si>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</si>
  <si>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</si>
  <si>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</si>
  <si>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</si>
  <si>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</si>
  <si>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</si>
  <si>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</si>
  <si>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</si>
  <si>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</si>
  <si>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</si>
  <si>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</si>
  <si>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</si>
  <si>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</si>
  <si>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</si>
  <si>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</si>
  <si>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</si>
  <si>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</si>
  <si>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</si>
  <si>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</si>
  <si>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</si>
  <si>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</si>
  <si>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</si>
  <si>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</si>
  <si>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</si>
  <si>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</si>
  <si>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</si>
  <si>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</si>
  <si>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</si>
  <si>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</si>
  <si>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</si>
  <si>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</si>
  <si>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</si>
  <si>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</si>
  <si>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</si>
  <si>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</si>
  <si>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</si>
  <si>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</si>
  <si>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</si>
  <si>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</si>
  <si>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</si>
  <si>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</si>
  <si>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</si>
  <si>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</si>
  <si>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</si>
  <si>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</si>
  <si>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</si>
  <si>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</si>
  <si>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</si>
  <si>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</si>
  <si>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</si>
  <si>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</si>
  <si>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</si>
  <si>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</si>
  <si>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</si>
  <si>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</si>
  <si>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</si>
  <si>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</si>
  <si>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</si>
  <si>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</si>
  <si>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</si>
  <si>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</si>
  <si>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</si>
  <si>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</si>
  <si>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</si>
  <si>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</si>
  <si>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</si>
  <si>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</si>
  <si>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</si>
  <si>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</si>
  <si>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</si>
  <si>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</si>
  <si>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</si>
  <si>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</si>
  <si>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</si>
  <si>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</si>
  <si>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</si>
  <si>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</si>
  <si>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</si>
  <si>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</si>
  <si>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</si>
  <si>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</si>
  <si>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</si>
  <si>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</si>
  <si>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</si>
  <si>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</si>
  <si>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</si>
  <si>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</si>
  <si>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</si>
  <si>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</si>
  <si>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</si>
  <si>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</si>
  <si>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</si>
  <si>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</si>
  <si>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</si>
  <si>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</si>
  <si>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</si>
  <si>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</si>
  <si>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</si>
  <si>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</si>
  <si>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</si>
  <si>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</si>
  <si>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</si>
  <si>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</si>
  <si>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</si>
  <si>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</si>
  <si>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</si>
  <si>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</si>
  <si>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</si>
  <si>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</si>
  <si>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</si>
  <si>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</si>
  <si>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</si>
  <si>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</si>
  <si>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</si>
  <si>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</si>
  <si>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</si>
  <si>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</si>
  <si>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</si>
  <si>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</si>
  <si>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</si>
  <si>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</si>
  <si>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</si>
  <si>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</si>
  <si>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</si>
  <si>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</si>
  <si>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</si>
  <si>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</si>
  <si>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</si>
  <si>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</si>
  <si>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</si>
  <si>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</si>
  <si>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</si>
  <si>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</si>
  <si>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</si>
  <si>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</si>
  <si>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</si>
  <si>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</si>
  <si>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</si>
  <si>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</si>
  <si>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</si>
  <si>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</si>
  <si>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</si>
  <si>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</si>
  <si>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</si>
  <si>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</si>
  <si>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</si>
  <si>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</si>
  <si>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</si>
  <si>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</si>
  <si>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</si>
  <si>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</si>
  <si>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</si>
  <si>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</si>
  <si>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</si>
  <si>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</si>
  <si>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</si>
  <si>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</si>
  <si>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</si>
  <si>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</si>
  <si>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</si>
  <si>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</si>
  <si>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</si>
  <si>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</si>
  <si>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</si>
  <si>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</si>
  <si>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</si>
  <si>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</si>
  <si>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</si>
  <si>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</si>
  <si>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</si>
  <si>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</si>
  <si>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</si>
  <si>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</si>
  <si>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</si>
  <si>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</si>
  <si>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</si>
  <si>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</si>
  <si>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</si>
  <si>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</si>
  <si>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</si>
  <si>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</si>
  <si>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</si>
  <si>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</si>
  <si>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</si>
  <si>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</si>
  <si>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</si>
  <si>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</si>
  <si>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</si>
  <si>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</si>
  <si>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</si>
  <si>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</si>
  <si>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</si>
  <si>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</si>
  <si>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</si>
  <si>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</si>
  <si>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</si>
  <si>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</si>
  <si>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</si>
  <si>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</si>
  <si>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</si>
  <si>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</si>
  <si>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</si>
  <si>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</si>
  <si>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</si>
  <si>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</si>
  <si>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</si>
  <si>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</si>
  <si>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</si>
  <si>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</si>
  <si>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</si>
  <si>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</si>
  <si>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</si>
  <si>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</si>
  <si>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</si>
  <si>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</si>
  <si>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</si>
  <si>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</si>
  <si>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</si>
  <si>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</si>
  <si>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</si>
  <si>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</si>
  <si>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</si>
  <si>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</si>
  <si>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</si>
  <si>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</si>
  <si>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</si>
  <si>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</si>
  <si>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</si>
  <si>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</si>
  <si>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</si>
  <si>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</si>
  <si>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</si>
  <si>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</si>
  <si>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</si>
  <si>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</si>
  <si>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</si>
  <si>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</si>
  <si>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</si>
  <si>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</si>
  <si>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</si>
  <si>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</si>
  <si>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</si>
  <si>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</si>
  <si>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</si>
  <si>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</si>
  <si>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</si>
  <si>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</si>
  <si>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</si>
  <si>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</si>
  <si>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</si>
  <si>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</si>
  <si>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</si>
  <si>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</si>
  <si>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</si>
  <si>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</si>
  <si>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</si>
  <si>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</si>
  <si>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</si>
  <si>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</si>
  <si>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</si>
  <si>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</si>
  <si>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</si>
  <si>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</si>
  <si>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</si>
  <si>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</si>
  <si>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</si>
  <si>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</si>
  <si>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</si>
  <si>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</si>
  <si>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</si>
  <si>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</si>
  <si>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</si>
  <si>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</si>
  <si>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</si>
  <si>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</si>
  <si>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</si>
  <si>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</si>
  <si>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</si>
  <si>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</si>
  <si>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</si>
  <si>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</si>
  <si>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</si>
  <si>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</si>
  <si>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</si>
  <si>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</si>
  <si>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</si>
  <si>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</si>
  <si>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</si>
  <si>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</si>
  <si>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</si>
  <si>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</si>
  <si>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</si>
  <si>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</si>
  <si>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</si>
  <si>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</si>
  <si>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</si>
  <si>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</si>
  <si>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</si>
  <si>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</si>
  <si>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</si>
  <si>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</si>
  <si>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</si>
  <si>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</si>
  <si>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</si>
  <si>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</si>
  <si>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</si>
  <si>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</si>
  <si>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</si>
  <si>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</si>
  <si>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</si>
  <si>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</si>
  <si>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</si>
  <si>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</si>
  <si>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</si>
  <si>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</si>
  <si>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</si>
  <si>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</si>
  <si>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</si>
  <si>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</si>
  <si>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</si>
  <si>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</si>
  <si>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</si>
  <si>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</si>
  <si>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</si>
  <si>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</si>
  <si>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</si>
  <si>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</si>
  <si>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</si>
  <si>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</si>
  <si>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</si>
  <si>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</si>
  <si>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</si>
  <si>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</si>
  <si>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</si>
  <si>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</si>
  <si>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</si>
  <si>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</si>
  <si>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</si>
  <si>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</si>
  <si>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</si>
  <si>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</si>
  <si>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</si>
  <si>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</si>
  <si>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</si>
  <si>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</si>
  <si>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</si>
  <si>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</si>
  <si>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</si>
  <si>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</si>
  <si>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</si>
  <si>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</si>
  <si>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</si>
  <si>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</si>
  <si>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</si>
  <si>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</si>
  <si>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</si>
  <si>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</si>
  <si>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</si>
  <si>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</si>
  <si>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</si>
  <si>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</si>
  <si>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</si>
  <si>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</si>
  <si>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</si>
  <si>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</si>
  <si>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</si>
  <si>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</si>
  <si>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</si>
  <si>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</si>
  <si>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</si>
  <si>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</si>
  <si>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</si>
  <si>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</si>
  <si>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</si>
  <si>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</si>
  <si>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</si>
  <si>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</si>
  <si>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</si>
  <si>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</si>
  <si>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</si>
  <si>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</si>
  <si>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</si>
  <si>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</si>
  <si>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</si>
  <si>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</si>
  <si>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</si>
  <si>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</si>
  <si>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</si>
  <si>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</si>
  <si>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</si>
  <si>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</si>
  <si>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</si>
  <si>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</si>
  <si>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</si>
  <si>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</si>
  <si>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</si>
  <si>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</si>
  <si>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</si>
  <si>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</si>
  <si>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</si>
  <si>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</si>
  <si>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</si>
  <si>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</si>
  <si>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</si>
  <si>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</si>
  <si>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</si>
  <si>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</si>
  <si>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</si>
  <si>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</si>
  <si>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</si>
  <si>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</si>
  <si>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</si>
  <si>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</si>
  <si>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</si>
  <si>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</si>
  <si>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</si>
  <si>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</si>
  <si>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</si>
  <si>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</si>
  <si>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</si>
  <si>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</si>
  <si>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</si>
  <si>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</si>
  <si>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</si>
  <si>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</si>
  <si>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</si>
  <si>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</si>
  <si>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</si>
  <si>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</si>
  <si>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</si>
  <si>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</si>
  <si>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</si>
  <si>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</si>
  <si>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</si>
  <si>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</si>
  <si>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</si>
  <si>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</si>
  <si>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</si>
  <si>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</si>
  <si>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</si>
  <si>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</si>
  <si>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</si>
  <si>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</si>
  <si>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</si>
  <si>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</si>
  <si>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</si>
  <si>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</si>
  <si>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</si>
  <si>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</si>
  <si>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</si>
  <si>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</si>
  <si>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</si>
  <si>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</si>
  <si>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</si>
  <si>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</si>
  <si>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</si>
  <si>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</si>
  <si>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</si>
  <si>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</si>
  <si>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</si>
  <si>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</si>
  <si>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</si>
  <si>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</si>
  <si>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</si>
  <si>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</si>
  <si>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</si>
  <si>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</si>
  <si>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</si>
  <si>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</si>
  <si>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</si>
  <si>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</si>
  <si>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</si>
  <si>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</si>
  <si>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</si>
  <si>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</si>
  <si>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</si>
  <si>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</si>
  <si>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</si>
  <si>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</si>
  <si>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</si>
  <si>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</si>
  <si>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</si>
  <si>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</si>
  <si>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</si>
  <si>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</si>
  <si>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</si>
  <si>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</si>
  <si>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</si>
  <si>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</si>
  <si>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</si>
  <si>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</si>
  <si>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</si>
  <si>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</si>
  <si>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</si>
  <si>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</si>
  <si>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</si>
  <si>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</si>
  <si>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</si>
  <si>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</si>
  <si>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</si>
  <si>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</si>
  <si>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</si>
  <si>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</si>
  <si>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</si>
  <si>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</si>
  <si>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</si>
  <si>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</si>
  <si>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</si>
  <si>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</si>
  <si>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</si>
  <si>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</si>
  <si>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</si>
  <si>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</si>
  <si>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</si>
  <si>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</si>
  <si>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</si>
  <si>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</si>
  <si>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</si>
  <si>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</si>
  <si>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</si>
  <si>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</si>
  <si>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</si>
  <si>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</si>
  <si>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</si>
  <si>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</si>
  <si>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</si>
  <si>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</si>
  <si>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</si>
  <si>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</si>
  <si>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</si>
  <si>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</si>
  <si>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</si>
  <si>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</si>
  <si>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</si>
  <si>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</si>
  <si>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</si>
  <si>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</si>
  <si>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</si>
  <si>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</si>
  <si>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</si>
  <si>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</si>
  <si>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</si>
  <si>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</si>
  <si>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</si>
  <si>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</si>
  <si>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</si>
  <si>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</si>
  <si>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</si>
  <si>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</si>
  <si>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</si>
  <si>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</si>
  <si>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</si>
  <si>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</si>
  <si>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</si>
  <si>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</si>
  <si>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</si>
  <si>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</si>
  <si>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</si>
  <si>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</si>
  <si>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</si>
  <si>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</si>
  <si>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</si>
  <si>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</si>
  <si>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</si>
  <si>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</si>
  <si>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</si>
  <si>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</si>
  <si>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</si>
  <si>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</si>
  <si>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</si>
  <si>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</si>
  <si>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</si>
  <si>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</si>
  <si>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</si>
  <si>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</si>
  <si>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</si>
  <si>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</si>
  <si>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</si>
  <si>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</si>
  <si>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</si>
  <si>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</si>
  <si>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</si>
  <si>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</si>
  <si>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</si>
  <si>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</si>
  <si>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</si>
  <si>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</si>
  <si>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</si>
  <si>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</si>
  <si>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</si>
  <si>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</si>
  <si>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</si>
  <si>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</si>
  <si>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</si>
  <si>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</si>
  <si>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</si>
  <si>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</si>
  <si>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</si>
  <si>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</si>
  <si>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</si>
  <si>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</si>
  <si>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</si>
  <si>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</si>
  <si>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</si>
  <si>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</si>
  <si>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</si>
  <si>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</si>
  <si>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</si>
  <si>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</si>
  <si>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</si>
  <si>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</si>
  <si>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</si>
  <si>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</si>
  <si>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</si>
  <si>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</si>
  <si>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</si>
  <si>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</si>
  <si>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</si>
  <si>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</si>
  <si>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</si>
  <si>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</si>
  <si>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</si>
  <si>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</si>
  <si>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</si>
  <si>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</si>
  <si>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</si>
  <si>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</si>
  <si>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</si>
  <si>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</si>
  <si>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</si>
  <si>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</si>
  <si>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</si>
  <si>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</si>
  <si>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</si>
  <si>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</si>
  <si>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</si>
  <si>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</si>
  <si>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</si>
  <si>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</si>
  <si>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</si>
  <si>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</si>
  <si>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</si>
  <si>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</si>
  <si>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</si>
  <si>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</si>
  <si>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</si>
  <si>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</si>
  <si>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</si>
  <si>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</si>
  <si>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</si>
  <si>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</si>
  <si>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</si>
  <si>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</si>
  <si>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</si>
  <si>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</si>
  <si>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</si>
  <si>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</si>
  <si>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</si>
  <si>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</si>
  <si>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</si>
  <si>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</si>
  <si>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</si>
  <si>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</si>
  <si>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</si>
  <si>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</si>
  <si>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</si>
  <si>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</si>
  <si>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</si>
  <si>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</si>
  <si>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</si>
  <si>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</si>
  <si>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</si>
  <si>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</si>
  <si>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</si>
  <si>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</si>
  <si>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</si>
  <si>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</si>
  <si>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</si>
  <si>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</si>
  <si>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</si>
  <si>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</si>
  <si>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</si>
  <si>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</si>
  <si>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</si>
  <si>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</si>
  <si>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</si>
  <si>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</si>
  <si>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</si>
  <si>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</si>
  <si>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</si>
  <si>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</si>
  <si>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</si>
  <si>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</si>
  <si>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</si>
  <si>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</si>
  <si>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</si>
  <si>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</si>
  <si>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</si>
  <si>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</si>
  <si>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</si>
  <si>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</si>
  <si>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</si>
  <si>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</si>
  <si>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</si>
  <si>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</si>
  <si>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</si>
  <si>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</si>
  <si>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</si>
  <si>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</si>
  <si>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</si>
  <si>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</si>
  <si>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</si>
  <si>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</si>
  <si>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</si>
  <si>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</si>
  <si>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</si>
  <si>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</si>
  <si>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</si>
  <si>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</si>
  <si>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</si>
  <si>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</si>
  <si>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</si>
  <si>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</si>
  <si>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</si>
  <si>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</si>
  <si>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</si>
  <si>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</si>
  <si>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</si>
  <si>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</si>
  <si>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</si>
  <si>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</si>
  <si>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</si>
  <si>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</si>
  <si>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</si>
  <si>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</si>
  <si>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</si>
  <si>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</si>
  <si>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</si>
  <si>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</si>
  <si>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</si>
  <si>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</si>
  <si>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</si>
  <si>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</si>
  <si>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</si>
  <si>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</si>
  <si>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</si>
  <si>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</si>
  <si>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</si>
  <si>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</si>
  <si>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</si>
  <si>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</si>
  <si>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</si>
  <si>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</si>
  <si>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</si>
  <si>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</si>
  <si>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</si>
  <si>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</si>
  <si>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</si>
  <si>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</si>
  <si>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</si>
  <si>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</si>
  <si>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</si>
  <si>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</si>
  <si>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</si>
  <si>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</si>
  <si>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</si>
  <si>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</si>
  <si>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</si>
  <si>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</si>
  <si>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</si>
  <si>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</si>
  <si>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</si>
  <si>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</si>
  <si>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</si>
  <si>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</si>
  <si>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</si>
  <si>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</si>
  <si>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</si>
  <si>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</si>
  <si>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</si>
  <si>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</si>
  <si>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</si>
  <si>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</si>
  <si>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</si>
  <si>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</si>
  <si>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</si>
  <si>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</si>
  <si>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</si>
  <si>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</si>
  <si>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</si>
  <si>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</si>
  <si>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</si>
  <si>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</si>
  <si>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</si>
  <si>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</si>
  <si>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</si>
  <si>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</si>
  <si>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</si>
  <si>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</si>
  <si>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</si>
  <si>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</si>
  <si>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</si>
  <si>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</si>
  <si>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</si>
  <si>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</si>
  <si>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</si>
  <si>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</si>
  <si>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</si>
  <si>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</si>
  <si>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</si>
  <si>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</si>
  <si>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</si>
  <si>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</si>
  <si>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</si>
  <si>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</si>
  <si>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</si>
  <si>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</si>
  <si>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</si>
  <si>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</si>
  <si>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</si>
  <si>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</si>
  <si>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</si>
  <si>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</si>
  <si>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</si>
  <si>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</si>
  <si>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</si>
  <si>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</si>
  <si>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</si>
  <si>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</si>
  <si>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</si>
  <si>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</si>
  <si>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</si>
  <si>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</si>
  <si>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</si>
  <si>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</si>
  <si>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</si>
  <si>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</si>
  <si>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</si>
  <si>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</si>
  <si>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</si>
  <si>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</si>
  <si>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</si>
  <si>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</si>
  <si>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</si>
  <si>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</si>
  <si>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</si>
  <si>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</si>
  <si>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</si>
  <si>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</si>
  <si>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</si>
  <si>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</si>
  <si>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</si>
  <si>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</si>
  <si>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</si>
  <si>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</si>
  <si>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</si>
  <si>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</si>
  <si>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</si>
  <si>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</si>
  <si>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</si>
  <si>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</si>
  <si>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</si>
  <si>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</si>
  <si>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</si>
  <si>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</si>
  <si>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</si>
  <si>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</si>
  <si>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</si>
  <si>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</si>
  <si>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</si>
  <si>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</si>
  <si>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</si>
  <si>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</si>
  <si>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</si>
  <si>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</si>
  <si>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</si>
  <si>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</si>
  <si>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</si>
  <si>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</si>
  <si>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</si>
  <si>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</si>
  <si>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</si>
  <si>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</si>
  <si>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</si>
  <si>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</si>
  <si>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</si>
  <si>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</si>
  <si>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</si>
  <si>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</si>
  <si>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</si>
  <si>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</si>
  <si>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</si>
  <si>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</si>
  <si>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</si>
  <si>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</si>
  <si>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</si>
  <si>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</si>
  <si>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</si>
  <si>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</si>
  <si>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</si>
  <si>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</si>
  <si>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</si>
  <si>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</si>
  <si>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</si>
  <si>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</si>
  <si>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</si>
  <si>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</si>
  <si>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</si>
  <si>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</si>
  <si>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</si>
  <si>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</si>
  <si>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</si>
  <si>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</si>
  <si>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</si>
  <si>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</si>
  <si>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</si>
  <si>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</si>
  <si>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</si>
  <si>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</si>
  <si>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</si>
  <si>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</si>
  <si>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</si>
  <si>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</si>
  <si>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</si>
  <si>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</si>
  <si>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</si>
  <si>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</si>
  <si>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</si>
  <si>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</si>
  <si>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</si>
  <si>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</si>
  <si>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</si>
  <si>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</si>
  <si>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</si>
  <si>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</si>
  <si>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</si>
  <si>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</si>
  <si>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</si>
  <si>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</si>
  <si>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</si>
  <si>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</si>
  <si>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</si>
  <si>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</si>
  <si>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</si>
  <si>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</si>
  <si>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</si>
  <si>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</si>
  <si>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</si>
  <si>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</si>
  <si>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</si>
  <si>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</si>
  <si>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</si>
  <si>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</si>
  <si>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</si>
  <si>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</si>
  <si>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</si>
  <si>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</si>
  <si>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</si>
  <si>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</si>
  <si>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</si>
  <si>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</si>
  <si>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</si>
  <si>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</si>
  <si>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</si>
  <si>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</si>
  <si>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</si>
  <si>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</si>
  <si>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</si>
  <si>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</si>
  <si>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</si>
  <si>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</si>
  <si>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</si>
  <si>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</si>
  <si>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</si>
  <si>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</si>
  <si>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</si>
  <si>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</si>
  <si>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</si>
  <si>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</si>
  <si>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</si>
  <si>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</si>
  <si>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</si>
  <si>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</si>
  <si>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</si>
  <si>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</si>
  <si>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</si>
  <si>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</si>
  <si>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</si>
  <si>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</si>
  <si>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</si>
  <si>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</si>
  <si>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</si>
  <si>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</si>
  <si>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</si>
  <si>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</si>
  <si>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</si>
  <si>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</si>
  <si>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</si>
  <si>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</si>
  <si>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</si>
  <si>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</si>
  <si>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</si>
  <si>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</si>
  <si>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</si>
  <si>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</si>
  <si>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</si>
  <si>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</si>
  <si>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</si>
  <si>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</si>
  <si>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</si>
  <si>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</si>
  <si>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</si>
  <si>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</si>
  <si>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</si>
  <si>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</si>
  <si>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</si>
  <si>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</si>
  <si>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</si>
  <si>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</si>
  <si>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</si>
  <si>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</si>
  <si>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</si>
  <si>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</si>
  <si>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</si>
  <si>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</si>
  <si>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</si>
  <si>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</si>
  <si>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</si>
  <si>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</si>
  <si>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</si>
  <si>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</si>
  <si>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</si>
  <si>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</si>
  <si>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</si>
  <si>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</si>
  <si>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</si>
  <si>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</si>
  <si>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</si>
  <si>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</si>
  <si>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</si>
  <si>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</si>
  <si>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</si>
  <si>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</si>
  <si>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</si>
  <si>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</si>
  <si>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</si>
  <si>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</si>
  <si>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</si>
  <si>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</si>
  <si>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</si>
  <si>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</si>
  <si>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</si>
  <si>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</si>
  <si>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</si>
  <si>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</si>
  <si>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</si>
  <si>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</si>
  <si>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</si>
  <si>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</si>
  <si>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</si>
  <si>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</si>
  <si>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</si>
  <si>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</si>
  <si>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</si>
  <si>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</si>
  <si>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</si>
  <si>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</si>
  <si>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</si>
  <si>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</si>
  <si>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</si>
  <si>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</si>
  <si>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</si>
  <si>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</si>
  <si>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</si>
  <si>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</si>
  <si>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</si>
  <si>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</si>
  <si>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</si>
  <si>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</si>
  <si>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</si>
  <si>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</si>
  <si>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</si>
  <si>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</si>
  <si>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</si>
  <si>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</si>
  <si>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</si>
  <si>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</si>
  <si>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</si>
  <si>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</si>
  <si>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</si>
  <si>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</si>
  <si>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</si>
  <si>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</si>
  <si>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</si>
  <si>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</si>
  <si>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</si>
  <si>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</si>
  <si>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</si>
  <si>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</si>
  <si>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</si>
  <si>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</si>
  <si>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</si>
  <si>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</si>
  <si>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</si>
  <si>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</si>
  <si>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</si>
  <si>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</si>
  <si>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</si>
  <si>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</si>
  <si>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</si>
  <si>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</si>
  <si>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</si>
  <si>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</si>
  <si>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</si>
  <si>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</si>
  <si>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</si>
  <si>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</si>
  <si>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</si>
  <si>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</si>
  <si>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</si>
  <si>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</si>
  <si>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</si>
  <si>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</si>
  <si>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</si>
  <si>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</si>
  <si>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</si>
  <si>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</si>
  <si>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</si>
  <si>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</si>
  <si>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</si>
  <si>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</si>
  <si>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</si>
  <si>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</si>
  <si>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</si>
  <si>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</si>
  <si>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</si>
  <si>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</si>
  <si>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</si>
  <si>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</si>
  <si>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</si>
  <si>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</si>
  <si>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</si>
  <si>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</si>
  <si>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</si>
  <si>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</si>
  <si>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</si>
  <si>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</si>
  <si>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</si>
  <si>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</si>
  <si>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</si>
  <si>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</si>
  <si>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</si>
  <si>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</si>
  <si>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</si>
  <si>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</si>
  <si>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</si>
  <si>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</si>
  <si>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</si>
  <si>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</si>
  <si>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</si>
  <si>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</si>
  <si>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</si>
  <si>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</si>
  <si>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</si>
  <si>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</si>
  <si>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</si>
  <si>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</si>
  <si>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</si>
  <si>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</si>
  <si>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</si>
  <si>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</si>
  <si>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</si>
  <si>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</si>
  <si>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</si>
  <si>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</si>
  <si>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</si>
  <si>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</si>
  <si>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</si>
  <si>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</si>
  <si>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</si>
  <si>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</si>
  <si>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</si>
  <si>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</si>
  <si>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</si>
  <si>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</si>
  <si>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</si>
  <si>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</si>
  <si>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</si>
  <si>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</si>
  <si>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</si>
  <si>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</si>
  <si>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</si>
  <si>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</si>
  <si>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</si>
  <si>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</si>
  <si>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</si>
  <si>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</si>
  <si>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</si>
  <si>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</si>
  <si>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</si>
  <si>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</si>
  <si>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</si>
  <si>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</si>
  <si>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</si>
  <si>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</si>
  <si>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</si>
  <si>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</si>
  <si>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</si>
  <si>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</si>
  <si>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</si>
  <si>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</si>
  <si>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</si>
  <si>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</si>
  <si>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</si>
  <si>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</si>
  <si>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</si>
  <si>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</si>
  <si>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</si>
  <si>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</si>
  <si>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</si>
  <si>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</si>
  <si>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</si>
  <si>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</si>
  <si>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</si>
  <si>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</si>
  <si>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</si>
  <si>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</si>
  <si>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</si>
  <si>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</si>
  <si>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</si>
  <si>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</si>
  <si>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</si>
  <si>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</si>
  <si>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</si>
  <si>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</si>
  <si>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</si>
  <si>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</si>
  <si>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</si>
  <si>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</si>
  <si>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</si>
  <si>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</si>
  <si>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</si>
  <si>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</si>
  <si>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</si>
  <si>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</si>
  <si>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</si>
  <si>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</si>
  <si>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</si>
  <si>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</si>
  <si>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</si>
  <si>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</si>
  <si>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</si>
  <si>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</si>
  <si>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</si>
  <si>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</si>
  <si>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</si>
  <si>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</si>
  <si>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</si>
  <si>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</si>
  <si>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</si>
  <si>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</si>
  <si>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</si>
  <si>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</si>
  <si>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</si>
  <si>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</si>
  <si>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</si>
  <si>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</si>
  <si>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</si>
  <si>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</si>
  <si>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</si>
  <si>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</si>
  <si>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</si>
  <si>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</si>
  <si>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</si>
  <si>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</si>
  <si>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</si>
  <si>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</si>
  <si>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</si>
  <si>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</si>
  <si>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</si>
  <si>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</si>
  <si>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</si>
  <si>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</si>
  <si>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</si>
  <si>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</si>
  <si>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</si>
  <si>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</si>
  <si>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</si>
  <si>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</si>
  <si>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</si>
  <si>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</si>
  <si>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</si>
  <si>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</si>
  <si>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</si>
  <si>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</si>
  <si>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</si>
  <si>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</si>
  <si>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</si>
  <si>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</si>
  <si>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</si>
  <si>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</si>
  <si>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</si>
  <si>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</si>
  <si>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</si>
  <si>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</si>
  <si>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</si>
  <si>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</si>
  <si>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</si>
  <si>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</si>
  <si>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</si>
  <si>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</si>
  <si>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</si>
  <si>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</si>
  <si>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</si>
  <si>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</si>
  <si>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</si>
  <si>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</si>
  <si>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</si>
  <si>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</si>
  <si>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</si>
  <si>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</si>
  <si>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</si>
  <si>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</si>
  <si>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</si>
  <si>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</si>
  <si>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</si>
  <si>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</si>
  <si>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</si>
  <si>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</si>
  <si>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</si>
  <si>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</si>
  <si>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</si>
  <si>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</si>
  <si>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</si>
  <si>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</si>
  <si>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</si>
  <si>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</si>
  <si>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</si>
  <si>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</si>
  <si>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</si>
  <si>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</si>
  <si>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</si>
  <si>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</si>
  <si>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</si>
  <si>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</si>
  <si>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</si>
  <si>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</si>
  <si>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</si>
  <si>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</si>
  <si>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</si>
  <si>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</si>
  <si>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</si>
  <si>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</si>
  <si>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</si>
  <si>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</si>
  <si>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</si>
  <si>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</si>
  <si>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</si>
  <si>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</si>
  <si>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</si>
  <si>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</si>
  <si>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</si>
  <si>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</si>
  <si>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</si>
  <si>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</si>
  <si>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</si>
  <si>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</si>
  <si>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</si>
  <si>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</si>
  <si>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</si>
  <si>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</si>
  <si>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</si>
  <si>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</si>
  <si>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</si>
  <si>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</si>
  <si>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</si>
  <si>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</si>
  <si>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</si>
  <si>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</si>
  <si>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</si>
  <si>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</si>
  <si>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</si>
  <si>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</si>
  <si>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</si>
  <si>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</si>
  <si>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</si>
  <si>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</si>
  <si>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</si>
  <si>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</si>
  <si>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</si>
  <si>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</si>
  <si>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</si>
  <si>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</si>
  <si>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</si>
  <si>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</si>
  <si>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</si>
  <si>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</si>
  <si>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</si>
  <si>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</si>
  <si>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</si>
  <si>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</si>
  <si>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</si>
  <si>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</si>
  <si>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</si>
  <si>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</si>
  <si>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</si>
  <si>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</si>
  <si>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</si>
  <si>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</si>
  <si>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</si>
  <si>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</si>
  <si>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</si>
  <si>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</si>
  <si>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</si>
  <si>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</si>
  <si>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</si>
  <si>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</si>
  <si>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</si>
  <si>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</si>
  <si>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</si>
  <si>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</si>
  <si>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</si>
  <si>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</si>
  <si>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</si>
  <si>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</si>
  <si>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</si>
  <si>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</si>
  <si>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</si>
  <si>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</si>
  <si>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</si>
  <si>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</si>
  <si>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</si>
  <si>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</si>
  <si>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</si>
  <si>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</si>
  <si>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</si>
  <si>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</si>
  <si>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</si>
  <si>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</si>
  <si>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</si>
  <si>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</si>
  <si>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</si>
  <si>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</si>
  <si>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</si>
  <si>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</si>
  <si>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</si>
  <si>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</si>
  <si>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</si>
  <si>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</si>
  <si>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</si>
  <si>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</si>
  <si>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</si>
  <si>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</si>
  <si>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</si>
  <si>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</si>
  <si>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</si>
  <si>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</si>
  <si>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</si>
  <si>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</si>
  <si>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</si>
  <si>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</si>
  <si>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</si>
  <si>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</si>
  <si>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</si>
  <si>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</si>
  <si>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</si>
  <si>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</si>
  <si>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</si>
  <si>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</si>
  <si>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</si>
  <si>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</si>
  <si>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</si>
  <si>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</si>
  <si>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</si>
  <si>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</si>
  <si>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</si>
  <si>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</si>
  <si>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</si>
  <si>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</si>
  <si>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</si>
  <si>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</si>
  <si>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</si>
  <si>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</si>
  <si>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</si>
  <si>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</si>
  <si>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</si>
  <si>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</si>
  <si>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</si>
  <si>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</si>
  <si>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</si>
  <si>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</si>
  <si>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</si>
  <si>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</si>
  <si>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</si>
  <si>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</si>
  <si>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</si>
  <si>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</si>
  <si>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</si>
  <si>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</si>
  <si>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</si>
  <si>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</si>
  <si>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</si>
  <si>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</si>
  <si>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</si>
  <si>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</si>
  <si>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</si>
  <si>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</si>
  <si>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</si>
  <si>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</si>
  <si>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</si>
  <si>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</si>
  <si>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</si>
  <si>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</si>
  <si>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</si>
  <si>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</si>
  <si>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</si>
  <si>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</si>
  <si>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</si>
  <si>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</si>
  <si>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</si>
  <si>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</si>
  <si>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</si>
  <si>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</si>
  <si>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</si>
  <si>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</si>
  <si>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</si>
  <si>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</si>
  <si>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</si>
  <si>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</si>
  <si>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</si>
  <si>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</si>
  <si>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</si>
  <si>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</si>
  <si>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</si>
  <si>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</si>
  <si>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</si>
  <si>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</si>
  <si>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</si>
  <si>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</si>
  <si>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</si>
  <si>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</si>
  <si>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</si>
  <si>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</si>
  <si>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</si>
  <si>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</si>
  <si>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</si>
  <si>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</si>
  <si>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</si>
  <si>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</si>
  <si>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</si>
  <si>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</si>
  <si>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</si>
  <si>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</si>
  <si>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</si>
  <si>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</si>
  <si>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</si>
  <si>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</si>
  <si>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</si>
  <si>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</si>
  <si>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</si>
  <si>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</si>
  <si>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</si>
  <si>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</si>
  <si>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</si>
  <si>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</si>
  <si>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</si>
  <si>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</si>
  <si>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</si>
  <si>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</si>
  <si>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</si>
  <si>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</si>
  <si>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</si>
  <si>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</si>
  <si>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</si>
  <si>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</si>
  <si>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</si>
  <si>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</si>
  <si>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</si>
  <si>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</si>
  <si>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</si>
  <si>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</si>
  <si>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</si>
  <si>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</si>
  <si>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</si>
  <si>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</si>
  <si>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</si>
  <si>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</si>
  <si>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</si>
  <si>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</si>
  <si>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</si>
  <si>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</si>
  <si>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</si>
  <si>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</si>
  <si>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</si>
  <si>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</si>
  <si>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</si>
  <si>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</si>
  <si>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</si>
  <si>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</si>
  <si>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</si>
  <si>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</si>
  <si>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</si>
  <si>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</si>
  <si>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</si>
  <si>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</si>
  <si>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</si>
  <si>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</si>
  <si>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</si>
  <si>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</si>
  <si>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</si>
  <si>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</si>
  <si>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</si>
  <si>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</si>
  <si>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</si>
  <si>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</si>
  <si>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</si>
  <si>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</si>
  <si>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</si>
  <si>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</si>
  <si>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</si>
  <si>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</si>
  <si>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</si>
  <si>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</si>
  <si>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</si>
  <si>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</si>
  <si>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</si>
  <si>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</si>
  <si>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</si>
  <si>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</si>
  <si>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</si>
  <si>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</si>
  <si>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</si>
  <si>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</si>
  <si>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</si>
  <si>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</si>
  <si>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</si>
  <si>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</si>
  <si>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</si>
  <si>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</si>
  <si>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</si>
  <si>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</si>
  <si>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</si>
  <si>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</si>
  <si>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</si>
  <si>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</si>
  <si>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</si>
  <si>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</si>
  <si>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</si>
  <si>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</si>
  <si>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</si>
  <si>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</si>
  <si>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</si>
  <si>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</si>
  <si>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</si>
  <si>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</si>
  <si>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</si>
  <si>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</si>
  <si>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</si>
  <si>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</si>
  <si>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</si>
  <si>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</si>
  <si>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</si>
  <si>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</si>
  <si>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</si>
  <si>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</si>
  <si>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</si>
  <si>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</si>
  <si>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</si>
  <si>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</si>
  <si>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</si>
  <si>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</si>
  <si>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</si>
  <si>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</si>
  <si>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</si>
  <si>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</si>
  <si>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</si>
  <si>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</si>
  <si>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</si>
  <si>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</si>
  <si>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</si>
  <si>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</si>
  <si>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</si>
  <si>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</si>
  <si>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</si>
  <si>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</si>
  <si>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</si>
  <si>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</si>
  <si>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</si>
  <si>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</si>
  <si>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</si>
  <si>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</si>
  <si>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</si>
  <si>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</si>
  <si>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</si>
  <si>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</si>
  <si>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</si>
  <si>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</si>
  <si>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</si>
  <si>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</si>
  <si>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</si>
  <si>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</si>
  <si>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</si>
  <si>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</si>
  <si>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</si>
  <si>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</si>
  <si>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</si>
  <si>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</si>
  <si>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</si>
  <si>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</si>
  <si>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</si>
  <si>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</si>
  <si>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</si>
  <si>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</si>
  <si>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</si>
  <si>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</si>
  <si>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</si>
  <si>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</si>
  <si>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</si>
  <si>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</si>
  <si>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</si>
  <si>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</si>
  <si>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</si>
  <si>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</si>
  <si>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</si>
  <si>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</si>
  <si>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</si>
  <si>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</si>
  <si>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</si>
  <si>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</si>
  <si>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</si>
  <si>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</si>
  <si>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</si>
  <si>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</si>
  <si>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</si>
  <si>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</si>
  <si>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</si>
  <si>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</si>
  <si>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</si>
  <si>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</si>
  <si>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</si>
  <si>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</si>
  <si>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</si>
  <si>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</si>
  <si>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</si>
  <si>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</si>
  <si>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</si>
  <si>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</si>
  <si>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</si>
  <si>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</si>
  <si>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</si>
  <si>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</si>
  <si>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</si>
  <si>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</si>
  <si>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</si>
  <si>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</si>
  <si>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</si>
  <si>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</si>
  <si>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</si>
  <si>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</si>
  <si>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</si>
  <si>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</si>
  <si>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</si>
  <si>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</si>
  <si>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</si>
  <si>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</si>
  <si>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</si>
  <si>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</si>
  <si>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</si>
  <si>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</si>
  <si>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</si>
  <si>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</si>
  <si>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</si>
  <si>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</si>
  <si>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</si>
  <si>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</si>
  <si>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</si>
  <si>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</si>
  <si>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</si>
  <si>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</si>
  <si>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</si>
  <si>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</si>
  <si>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</si>
  <si>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</si>
  <si>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</si>
  <si>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</si>
  <si>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</si>
  <si>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</si>
  <si>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</si>
  <si>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</si>
  <si>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</si>
  <si>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</si>
  <si>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</si>
  <si>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</si>
  <si>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</si>
  <si>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</si>
  <si>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</si>
  <si>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</si>
  <si>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</si>
  <si>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</si>
  <si>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</si>
  <si>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</si>
  <si>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</si>
  <si>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</si>
  <si>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</si>
  <si>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</si>
  <si>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</si>
  <si>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</si>
  <si>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</si>
  <si>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</si>
  <si>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</si>
  <si>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</si>
  <si>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</si>
  <si>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</si>
  <si>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</si>
  <si>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</si>
  <si>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</si>
  <si>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</si>
  <si>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</si>
  <si>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</si>
  <si>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</si>
  <si>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</si>
  <si>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</si>
  <si>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</si>
  <si>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</si>
  <si>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</si>
  <si>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</si>
  <si>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</si>
  <si>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</si>
  <si>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</si>
  <si>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</si>
  <si>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</si>
  <si>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</si>
  <si>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</si>
  <si>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</si>
  <si>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</si>
  <si>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</si>
  <si>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</si>
  <si>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</si>
  <si>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</si>
  <si>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</si>
  <si>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</si>
  <si>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</si>
  <si>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</si>
  <si>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</si>
  <si>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</si>
  <si>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</si>
  <si>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</si>
  <si>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</si>
  <si>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</si>
  <si>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</si>
  <si>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</si>
  <si>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</si>
  <si>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</si>
  <si>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</si>
  <si>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</si>
  <si>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</si>
  <si>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</si>
  <si>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</si>
  <si>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</si>
  <si>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</si>
  <si>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</si>
  <si>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</si>
  <si>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</si>
  <si>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</si>
  <si>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</si>
  <si>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</si>
  <si>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</si>
  <si>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</si>
  <si>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</si>
  <si>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</si>
  <si>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</si>
  <si>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</si>
  <si>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</si>
  <si>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</si>
  <si>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</si>
  <si>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</si>
  <si>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</si>
  <si>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</si>
  <si>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</si>
  <si>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</si>
  <si>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</si>
  <si>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</si>
  <si>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</si>
  <si>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</si>
  <si>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</si>
  <si>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</si>
  <si>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</si>
  <si>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</si>
  <si>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</si>
  <si>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</si>
  <si>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</si>
  <si>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</si>
  <si>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</si>
  <si>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</si>
  <si>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</si>
  <si>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</si>
  <si>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</si>
  <si>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</si>
  <si>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</si>
  <si>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</si>
  <si>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</si>
  <si>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</si>
  <si>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</si>
  <si>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</si>
  <si>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</si>
  <si>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</si>
  <si>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</si>
  <si>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</si>
  <si>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</si>
  <si>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</si>
  <si>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</si>
  <si>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</si>
  <si>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</si>
  <si>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</si>
  <si>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</si>
  <si>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</si>
  <si>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</si>
  <si>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</si>
  <si>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</si>
  <si>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</si>
  <si>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</si>
  <si>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</si>
  <si>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</si>
  <si>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</si>
  <si>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</si>
  <si>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</si>
  <si>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</si>
  <si>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</si>
  <si>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</si>
  <si>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</si>
  <si>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</si>
  <si>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</si>
  <si>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</si>
  <si>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</si>
  <si>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</si>
  <si>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</si>
  <si>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</si>
  <si>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</si>
  <si>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</si>
  <si>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</si>
  <si>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</si>
  <si>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</si>
  <si>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</si>
  <si>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</si>
  <si>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</si>
  <si>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</si>
  <si>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</si>
  <si>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</si>
  <si>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</si>
  <si>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</si>
  <si>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</si>
  <si>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</si>
  <si>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</si>
  <si>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</si>
  <si>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</si>
  <si>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</si>
  <si>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</si>
  <si>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</si>
  <si>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</si>
  <si>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</si>
  <si>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</si>
  <si>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</si>
  <si>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</si>
  <si>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</si>
  <si>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</si>
  <si>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</si>
  <si>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</si>
  <si>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</si>
  <si>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</si>
  <si>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</si>
  <si>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</si>
  <si>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</si>
  <si>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</si>
  <si>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</si>
  <si>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</si>
  <si>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</si>
  <si>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</si>
  <si>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</si>
  <si>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</si>
  <si>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</si>
  <si>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</si>
  <si>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</si>
  <si>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</si>
  <si>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</si>
  <si>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</si>
  <si>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</si>
  <si>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</si>
  <si>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</si>
  <si>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</si>
  <si>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</si>
  <si>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</si>
  <si>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</si>
  <si>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</si>
  <si>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</si>
  <si>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</si>
  <si>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</si>
  <si>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</si>
  <si>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</si>
  <si>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</si>
  <si>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</si>
  <si>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</si>
  <si>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</si>
  <si>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</si>
  <si>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</si>
  <si>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</si>
  <si>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</si>
  <si>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</si>
  <si>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</si>
  <si>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</si>
  <si>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</si>
  <si>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</si>
  <si>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</si>
  <si>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</si>
  <si>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</si>
  <si>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</si>
  <si>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</si>
  <si>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</si>
  <si>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</si>
  <si>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</si>
  <si>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</si>
  <si>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</si>
  <si>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</si>
  <si>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</si>
  <si>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</si>
  <si>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</si>
  <si>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</si>
  <si>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</si>
  <si>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</si>
  <si>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</si>
  <si>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</si>
  <si>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</si>
  <si>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</si>
  <si>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</si>
  <si>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</si>
  <si>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</si>
  <si>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</si>
  <si>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</si>
  <si>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</si>
  <si>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</si>
  <si>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</si>
  <si>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</si>
  <si>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</si>
  <si>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</si>
  <si>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</si>
  <si>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</si>
  <si>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</si>
  <si>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</si>
  <si>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</si>
  <si>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</si>
  <si>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</si>
  <si>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</si>
  <si>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</si>
  <si>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</si>
  <si>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</si>
  <si>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</si>
  <si>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</si>
  <si>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</si>
  <si>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</si>
  <si>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</si>
  <si>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</si>
  <si>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</si>
  <si>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</si>
  <si>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</si>
  <si>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</si>
  <si>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</si>
  <si>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</si>
  <si>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</si>
  <si>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</si>
  <si>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</si>
  <si>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</si>
  <si>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</si>
  <si>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</si>
  <si>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</si>
  <si>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</si>
  <si>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</si>
  <si>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</si>
  <si>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</si>
  <si>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</si>
  <si>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</si>
  <si>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</si>
  <si>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</si>
  <si>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</si>
  <si>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</si>
  <si>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</si>
  <si>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</si>
  <si>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</si>
  <si>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</si>
  <si>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</si>
  <si>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</si>
  <si>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</si>
  <si>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</si>
  <si>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</si>
  <si>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</si>
  <si>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</si>
  <si>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</si>
  <si>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</si>
  <si>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</si>
  <si>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</si>
  <si>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</si>
  <si>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</si>
  <si>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</si>
  <si>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</si>
  <si>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</si>
  <si>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</si>
  <si>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</si>
  <si>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</si>
  <si>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</si>
  <si>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</si>
  <si>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</si>
  <si>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</si>
  <si>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</si>
  <si>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</si>
  <si>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</si>
  <si>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</si>
  <si>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</si>
  <si>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</si>
  <si>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</si>
  <si>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</si>
  <si>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</si>
  <si>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</si>
  <si>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</si>
  <si>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</si>
  <si>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</si>
  <si>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</si>
  <si>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</si>
  <si>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</si>
  <si>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</si>
  <si>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</si>
  <si>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</si>
  <si>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</si>
  <si>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</si>
  <si>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</si>
  <si>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</si>
  <si>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</si>
  <si>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</si>
  <si>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</si>
  <si>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</si>
  <si>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</si>
  <si>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</si>
  <si>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</si>
  <si>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</si>
  <si>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</si>
  <si>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</si>
  <si>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</si>
  <si>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</si>
  <si>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</si>
  <si>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</si>
  <si>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</si>
  <si>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</si>
  <si>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</si>
  <si>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</si>
  <si>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</si>
  <si>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</si>
  <si>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</si>
  <si>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</si>
  <si>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</si>
  <si>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</si>
  <si>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</si>
  <si>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</si>
  <si>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</si>
  <si>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</si>
  <si>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</si>
  <si>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</si>
  <si>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</si>
  <si>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</si>
  <si>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</si>
  <si>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</si>
  <si>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</si>
  <si>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</si>
  <si>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</si>
  <si>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</si>
  <si>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</si>
  <si>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</si>
  <si>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</si>
  <si>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</si>
  <si>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</si>
  <si>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</si>
  <si>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</si>
  <si>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</si>
  <si>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</si>
  <si>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</si>
  <si>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</si>
  <si>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</si>
  <si>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</si>
  <si>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</si>
  <si>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</si>
  <si>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</si>
  <si>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</si>
  <si>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</si>
  <si>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</si>
  <si>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</si>
  <si>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</si>
  <si>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</si>
  <si>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</si>
  <si>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</si>
  <si>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</si>
  <si>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</si>
  <si>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</si>
  <si>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</si>
  <si>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</si>
  <si>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</si>
  <si>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</si>
  <si>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</si>
  <si>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</si>
  <si>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</si>
  <si>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</si>
  <si>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</si>
  <si>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</si>
  <si>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</si>
  <si>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</si>
  <si>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</si>
  <si>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</si>
  <si>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</si>
  <si>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</si>
  <si>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</si>
  <si>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</si>
  <si>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</si>
  <si>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</si>
  <si>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</si>
  <si>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</si>
  <si>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</si>
  <si>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</si>
  <si>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</si>
  <si>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</si>
  <si>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</si>
  <si>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</si>
  <si>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</si>
  <si>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</si>
  <si>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</si>
  <si>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</si>
  <si>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</si>
  <si>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</si>
  <si>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</si>
  <si>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</si>
  <si>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</si>
  <si>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</si>
  <si>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</si>
  <si>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</si>
  <si>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</si>
  <si>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</si>
  <si>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</si>
  <si>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</si>
  <si>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</si>
  <si>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</si>
  <si>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</si>
  <si>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</si>
  <si>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</si>
  <si>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</si>
  <si>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</si>
  <si>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</si>
  <si>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</si>
  <si>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</si>
  <si>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</si>
  <si>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</si>
  <si>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</si>
  <si>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</si>
  <si>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</si>
  <si>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</si>
  <si>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</si>
  <si>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</si>
  <si>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</si>
  <si>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</si>
  <si>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</si>
  <si>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</si>
  <si>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</si>
  <si>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</si>
  <si>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</si>
  <si>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</si>
  <si>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</si>
  <si>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</si>
  <si>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</si>
  <si>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</si>
  <si>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</si>
  <si>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</si>
  <si>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</si>
  <si>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</si>
  <si>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</si>
  <si>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</si>
  <si>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</si>
  <si>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</si>
  <si>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</si>
  <si>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</si>
  <si>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</si>
  <si>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</si>
  <si>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</si>
  <si>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</si>
  <si>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</si>
  <si>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</si>
  <si>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</si>
  <si>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</si>
  <si>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</si>
  <si>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</si>
  <si>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</si>
  <si>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</si>
  <si>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</si>
  <si>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</si>
  <si>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</si>
  <si>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</si>
  <si>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</si>
  <si>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</si>
  <si>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</si>
  <si>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</si>
  <si>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</si>
  <si>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</si>
  <si>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</si>
  <si>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</si>
  <si>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</si>
  <si>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</si>
  <si>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</si>
  <si>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</si>
  <si>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</si>
  <si>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</si>
  <si>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</si>
  <si>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</si>
  <si>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</si>
  <si>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</si>
  <si>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</si>
  <si>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</si>
  <si>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</si>
  <si>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</si>
  <si>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</si>
  <si>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</si>
  <si>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</si>
  <si>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</si>
  <si>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</si>
  <si>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</si>
  <si>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</si>
  <si>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</si>
  <si>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</si>
  <si>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</si>
  <si>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</si>
  <si>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</si>
  <si>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</si>
  <si>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</si>
  <si>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</si>
  <si>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</si>
  <si>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</si>
  <si>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</si>
  <si>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</si>
  <si>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</si>
  <si>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</si>
  <si>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</si>
  <si>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</si>
  <si>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</si>
  <si>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</si>
  <si>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</si>
  <si>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</si>
  <si>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</si>
  <si>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</si>
  <si>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</si>
  <si>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</si>
  <si>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</si>
  <si>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</si>
  <si>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</si>
  <si>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</si>
  <si>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</si>
  <si>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</si>
  <si>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</si>
  <si>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</si>
  <si>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</si>
  <si>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</si>
  <si>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</si>
  <si>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</si>
  <si>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</si>
  <si>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</si>
  <si>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</si>
  <si>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</si>
  <si>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</si>
  <si>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</si>
  <si>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</si>
  <si>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</si>
  <si>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</si>
  <si>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</si>
  <si>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</si>
  <si>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</si>
  <si>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</si>
  <si>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</si>
  <si>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</si>
  <si>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</si>
  <si>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</si>
  <si>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</si>
  <si>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</si>
  <si>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</si>
  <si>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</si>
  <si>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</si>
  <si>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</si>
  <si>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</si>
  <si>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</si>
  <si>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</si>
  <si>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</si>
  <si>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</si>
  <si>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</si>
  <si>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</si>
  <si>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</si>
  <si>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</si>
  <si>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</si>
  <si>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</si>
  <si>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</si>
  <si>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</si>
  <si>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</si>
  <si>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</si>
  <si>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</si>
  <si>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</si>
  <si>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</si>
  <si>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</si>
  <si>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</si>
  <si>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</si>
  <si>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</si>
  <si>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</si>
  <si>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</si>
  <si>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</si>
  <si>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</si>
  <si>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</si>
  <si>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</si>
  <si>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</si>
  <si>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</si>
  <si>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</si>
  <si>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</si>
  <si>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</si>
  <si>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</si>
  <si>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</si>
  <si>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</si>
  <si>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</si>
  <si>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</si>
  <si>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</si>
  <si>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</si>
  <si>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</si>
  <si>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</si>
  <si>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</si>
  <si>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</si>
  <si>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</si>
  <si>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</si>
  <si>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</si>
  <si>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</si>
  <si>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</si>
  <si>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</si>
  <si>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</si>
  <si>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</si>
  <si>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</si>
  <si>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</si>
  <si>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</si>
  <si>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</si>
  <si>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</si>
  <si>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</si>
  <si>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</si>
  <si>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</si>
  <si>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</si>
  <si>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</si>
  <si>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</si>
  <si>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</si>
  <si>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</si>
  <si>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</si>
  <si>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</si>
  <si>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</si>
  <si>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</si>
  <si>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</si>
  <si>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</si>
  <si>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</si>
  <si>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</si>
  <si>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</si>
  <si>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</si>
  <si>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</si>
  <si>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</si>
  <si>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</si>
  <si>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</si>
  <si>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</si>
  <si>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</si>
  <si>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</si>
  <si>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</si>
  <si>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</si>
  <si>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</si>
  <si>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</si>
  <si>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</si>
  <si>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</si>
  <si>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</si>
  <si>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</si>
  <si>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</si>
  <si>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</si>
  <si>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</si>
  <si>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</si>
  <si>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</si>
  <si>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</si>
  <si>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</si>
  <si>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</si>
  <si>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</si>
  <si>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</si>
  <si>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</si>
  <si>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</si>
  <si>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</si>
  <si>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</si>
  <si>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</si>
  <si>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</si>
  <si>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</si>
  <si>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</si>
  <si>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</si>
  <si>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</si>
  <si>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</si>
  <si>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</si>
  <si>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</si>
  <si>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</si>
  <si>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</si>
  <si>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</si>
  <si>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</si>
  <si>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</si>
  <si>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</si>
  <si>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</si>
  <si>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</si>
  <si>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</si>
  <si>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</si>
  <si>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</si>
  <si>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</si>
  <si>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</si>
  <si>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</si>
  <si>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</si>
  <si>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</si>
  <si>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</si>
  <si>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</si>
  <si>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</si>
  <si>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</si>
  <si>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</si>
  <si>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</si>
  <si>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</si>
  <si>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</si>
  <si>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</si>
  <si>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</si>
  <si>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</si>
  <si>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</si>
  <si>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</si>
  <si>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</si>
  <si>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</si>
  <si>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</si>
  <si>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</si>
  <si>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</si>
  <si>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</si>
  <si>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</si>
  <si>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</si>
  <si>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</si>
  <si>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</si>
  <si>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</si>
  <si>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</si>
  <si>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</si>
  <si>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</si>
  <si>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</si>
  <si>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</si>
  <si>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</si>
  <si>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</si>
  <si>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</si>
  <si>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</si>
  <si>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</si>
  <si>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</si>
  <si>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</si>
  <si>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</si>
  <si>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</si>
  <si>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</si>
  <si>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</si>
  <si>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</si>
  <si>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</si>
  <si>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</si>
  <si>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</si>
  <si>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</si>
  <si>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</si>
  <si>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</si>
  <si>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</si>
  <si>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</si>
  <si>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</si>
  <si>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</si>
  <si>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</si>
  <si>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</si>
  <si>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</si>
  <si>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</si>
  <si>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</si>
  <si>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</si>
  <si>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</si>
  <si>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</si>
  <si>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</si>
  <si>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</si>
  <si>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</si>
  <si>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</si>
  <si>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</si>
  <si>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</si>
  <si>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</si>
  <si>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</si>
  <si>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</si>
  <si>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</si>
  <si>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</si>
  <si>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</si>
  <si>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</si>
  <si>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</si>
  <si>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</si>
  <si>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</si>
  <si>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</si>
  <si>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</si>
  <si>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</si>
  <si>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</si>
  <si>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</si>
  <si>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</si>
  <si>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</si>
  <si>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</si>
  <si>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</si>
  <si>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</si>
  <si>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</si>
  <si>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</si>
  <si>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</si>
  <si>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</si>
  <si>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</si>
  <si>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</si>
  <si>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</si>
  <si>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</si>
  <si>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</si>
  <si>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</si>
  <si>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</si>
  <si>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</si>
  <si>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</si>
  <si>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</si>
  <si>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</si>
  <si>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</si>
  <si>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</si>
  <si>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</si>
  <si>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</si>
  <si>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</si>
  <si>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</si>
  <si>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</si>
  <si>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</si>
  <si>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</si>
  <si>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</si>
  <si>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</si>
  <si>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</si>
  <si>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</si>
  <si>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</si>
  <si>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</si>
  <si>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</si>
  <si>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</si>
  <si>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</si>
  <si>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</si>
  <si>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</si>
  <si>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</si>
  <si>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</si>
  <si>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</si>
  <si>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</si>
  <si>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</si>
  <si>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</si>
  <si>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</si>
  <si>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</si>
  <si>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</si>
  <si>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</si>
  <si>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</si>
  <si>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</si>
  <si>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</si>
  <si>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</si>
  <si>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</si>
  <si>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</si>
  <si>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</si>
  <si>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</si>
  <si>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</si>
  <si>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</si>
  <si>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</si>
  <si>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</si>
  <si>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</si>
  <si>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</si>
  <si>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</si>
  <si>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</si>
  <si>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</si>
  <si>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</si>
  <si>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</si>
  <si>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</si>
  <si>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</si>
  <si>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</si>
  <si>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</si>
  <si>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</si>
  <si>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</si>
  <si>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</si>
  <si>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</si>
  <si>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</si>
  <si>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</si>
  <si>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</si>
  <si>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</si>
  <si>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</si>
  <si>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</si>
  <si>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</si>
  <si>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</si>
  <si>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</si>
  <si>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</si>
  <si>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</si>
  <si>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</si>
  <si>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</si>
  <si>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</si>
  <si>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</si>
  <si>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</si>
  <si>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</si>
  <si>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</si>
  <si>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</si>
  <si>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</si>
  <si>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</si>
  <si>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</si>
  <si>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</si>
  <si>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</si>
  <si>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</si>
  <si>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</si>
  <si>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</si>
  <si>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</si>
  <si>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</si>
  <si>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</si>
  <si>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</si>
  <si>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</si>
  <si>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</si>
  <si>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</si>
  <si>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</si>
  <si>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</si>
  <si>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</si>
  <si>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</si>
  <si>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</si>
  <si>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</si>
  <si>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</si>
  <si>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</si>
  <si>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</si>
  <si>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</si>
  <si>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</si>
  <si>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</si>
  <si>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</si>
  <si>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</si>
  <si>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</si>
  <si>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</si>
  <si>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</si>
  <si>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</si>
  <si>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</si>
  <si>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</si>
  <si>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</si>
  <si>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</si>
  <si>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</si>
  <si>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</si>
  <si>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</si>
  <si>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</si>
  <si>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</si>
  <si>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</si>
  <si>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</si>
  <si>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</si>
  <si>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</si>
  <si>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</si>
  <si>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</si>
  <si>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</si>
  <si>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</si>
  <si>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</si>
  <si>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</si>
  <si>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</si>
  <si>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</si>
  <si>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</si>
  <si>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</si>
  <si>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</si>
  <si>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</si>
  <si>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</si>
  <si>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</si>
  <si>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</si>
  <si>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</si>
  <si>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</si>
  <si>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</si>
  <si>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</si>
  <si>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</si>
  <si>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</si>
  <si>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</si>
  <si>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</si>
  <si>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</si>
  <si>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</si>
  <si>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</si>
  <si>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</si>
  <si>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</si>
  <si>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</si>
  <si>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</si>
  <si>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</si>
  <si>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</si>
  <si>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</si>
  <si>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</si>
  <si>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</si>
  <si>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</si>
  <si>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</si>
  <si>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</si>
  <si>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</si>
  <si>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</si>
  <si>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</si>
  <si>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</si>
  <si>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</si>
  <si>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</si>
  <si>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</si>
  <si>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</si>
  <si>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</si>
  <si>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</si>
  <si>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</si>
  <si>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</si>
  <si>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</si>
  <si>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</si>
  <si>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</si>
  <si>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</si>
  <si>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</si>
  <si>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</si>
  <si>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</si>
  <si>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</si>
  <si>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</si>
  <si>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</si>
  <si>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</si>
  <si>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</si>
  <si>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</si>
  <si>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</si>
  <si>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</si>
  <si>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</si>
  <si>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</si>
  <si>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</si>
  <si>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</si>
  <si>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</si>
  <si>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</si>
  <si>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</si>
  <si>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</si>
  <si>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</si>
  <si>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</si>
  <si>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</si>
  <si>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</si>
  <si>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</si>
  <si>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</si>
  <si>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</si>
  <si>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</si>
  <si>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</si>
  <si>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</si>
  <si>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</si>
  <si>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</si>
  <si>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</si>
  <si>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</si>
  <si>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</si>
  <si>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</si>
  <si>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</si>
  <si>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</si>
  <si>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</si>
  <si>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</si>
  <si>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</si>
  <si>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</si>
  <si>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</si>
  <si>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</si>
  <si>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</si>
  <si>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</si>
  <si>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</si>
  <si>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</si>
  <si>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</si>
  <si>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</si>
  <si>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</si>
  <si>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</si>
  <si>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</si>
  <si>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</si>
  <si>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</si>
  <si>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</si>
  <si>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</si>
  <si>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</si>
  <si>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</si>
  <si>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</si>
  <si>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</si>
  <si>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</si>
  <si>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</si>
  <si>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</si>
  <si>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</si>
  <si>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</si>
  <si>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</si>
  <si>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</si>
  <si>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</si>
  <si>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</si>
  <si>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</si>
  <si>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</si>
  <si>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</si>
  <si>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</si>
  <si>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</si>
  <si>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</si>
  <si>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</si>
  <si>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</si>
  <si>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</si>
  <si>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</si>
  <si>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</si>
  <si>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</si>
  <si>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</si>
  <si>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</si>
  <si>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</si>
  <si>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</si>
  <si>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</si>
  <si>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</si>
  <si>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</si>
  <si>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</si>
  <si>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</si>
  <si>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</si>
  <si>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</si>
  <si>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</si>
  <si>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</si>
  <si>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</si>
  <si>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</si>
  <si>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</si>
  <si>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</si>
  <si>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</si>
  <si>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</si>
  <si>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</si>
  <si>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</si>
  <si>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</si>
  <si>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</si>
  <si>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</si>
  <si>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</si>
  <si>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</si>
  <si>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</si>
  <si>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</si>
  <si>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</si>
  <si>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</si>
  <si>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</si>
  <si>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</si>
  <si>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</si>
  <si>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</si>
  <si>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</si>
  <si>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</si>
  <si>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</si>
  <si>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</si>
  <si>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</si>
  <si>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</si>
  <si>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</si>
  <si>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</si>
  <si>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</si>
  <si>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</si>
  <si>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</si>
  <si>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</si>
  <si>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</si>
  <si>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</si>
  <si>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</si>
  <si>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</si>
  <si>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</si>
  <si>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</si>
  <si>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</si>
  <si>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</si>
  <si>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</si>
  <si>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</si>
  <si>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</si>
  <si>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</si>
  <si>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</si>
  <si>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</si>
  <si>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</si>
  <si>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</si>
  <si>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</si>
  <si>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</si>
  <si>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</si>
  <si>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</si>
  <si>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</si>
  <si>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</si>
  <si>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</si>
  <si>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</si>
  <si>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</si>
  <si>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</si>
  <si>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</si>
  <si>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</si>
  <si>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</si>
  <si>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</si>
  <si>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</si>
  <si>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</si>
  <si>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</si>
  <si>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</si>
  <si>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</si>
  <si>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</si>
  <si>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</si>
  <si>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</si>
  <si>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</si>
  <si>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</si>
  <si>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</si>
  <si>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</si>
  <si>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</si>
  <si>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</si>
  <si>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</si>
  <si>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</si>
  <si>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</si>
  <si>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</si>
  <si>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</si>
  <si>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</si>
  <si>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</si>
  <si>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</si>
  <si>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</si>
  <si>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</si>
  <si>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</si>
  <si>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</si>
  <si>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</si>
  <si>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</si>
  <si>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</si>
  <si>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</si>
  <si>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</si>
  <si>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</si>
  <si>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</si>
  <si>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</si>
  <si>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</si>
  <si>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</si>
  <si>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</si>
  <si>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</si>
  <si>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</si>
  <si>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</si>
  <si>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</si>
  <si>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</si>
  <si>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</si>
  <si>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</si>
  <si>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</si>
  <si>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</si>
  <si>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</si>
  <si>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</si>
  <si>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</si>
  <si>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</si>
  <si>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</si>
  <si>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</si>
  <si>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</si>
  <si>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</si>
  <si>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</si>
  <si>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</si>
  <si>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</si>
  <si>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</si>
  <si>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</si>
  <si>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</si>
  <si>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</si>
  <si>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</si>
  <si>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</si>
  <si>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</si>
  <si>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</si>
  <si>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</si>
  <si>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</si>
  <si>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</si>
  <si>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</si>
  <si>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</si>
  <si>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</si>
  <si>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</si>
  <si>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</si>
  <si>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</si>
  <si>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</si>
  <si>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</si>
  <si>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</si>
  <si>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</si>
  <si>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</si>
  <si>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</si>
  <si>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</si>
  <si>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</si>
  <si>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</si>
  <si>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</si>
  <si>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</si>
  <si>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</si>
  <si>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</si>
  <si>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</si>
  <si>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</si>
  <si>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</si>
  <si>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</si>
  <si>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</si>
  <si>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</si>
  <si>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</si>
  <si>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</si>
  <si>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</si>
  <si>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</si>
  <si>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</si>
  <si>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</si>
  <si>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</si>
  <si>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</si>
  <si>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</si>
  <si>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</si>
  <si>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</si>
  <si>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</si>
  <si>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</si>
  <si>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</si>
  <si>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</si>
  <si>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</si>
  <si>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</si>
  <si>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</si>
  <si>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</si>
  <si>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</si>
  <si>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</si>
  <si>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</si>
  <si>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</si>
  <si>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</si>
  <si>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</si>
  <si>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</si>
  <si>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</si>
  <si>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</si>
  <si>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</si>
  <si>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</si>
  <si>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</si>
  <si>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</si>
  <si>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</si>
  <si>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</si>
  <si>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</si>
  <si>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</si>
  <si>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</si>
  <si>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</si>
  <si>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</si>
  <si>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</si>
  <si>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</si>
  <si>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</si>
  <si>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</si>
  <si>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</si>
  <si>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</si>
  <si>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</si>
  <si>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</si>
  <si>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</si>
  <si>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</si>
  <si>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</si>
  <si>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</si>
  <si>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</si>
  <si>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</si>
  <si>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</si>
  <si>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</si>
  <si>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</si>
  <si>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</si>
  <si>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</si>
  <si>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</si>
  <si>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</si>
  <si>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</si>
  <si>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</si>
  <si>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</si>
  <si>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</si>
  <si>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</si>
  <si>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</si>
  <si>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</si>
  <si>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</si>
  <si>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</si>
  <si>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</si>
  <si>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</si>
  <si>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</si>
  <si>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</si>
  <si>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</si>
  <si>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</si>
  <si>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</si>
  <si>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</si>
  <si>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</si>
  <si>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</si>
  <si>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</si>
  <si>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</si>
  <si>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</si>
  <si>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</si>
  <si>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</si>
  <si>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</si>
  <si>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</si>
  <si>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</si>
  <si>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</si>
  <si>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</si>
  <si>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</si>
  <si>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</si>
  <si>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</si>
  <si>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</si>
  <si>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</si>
  <si>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</si>
  <si>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</si>
  <si>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</si>
  <si>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</si>
  <si>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</si>
  <si>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</si>
  <si>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</si>
  <si>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</si>
  <si>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</si>
  <si>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</si>
  <si>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</si>
  <si>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</si>
  <si>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</si>
  <si>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</si>
  <si>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</si>
  <si>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</si>
  <si>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</si>
  <si>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</si>
  <si>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</si>
  <si>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</si>
  <si>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</si>
  <si>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</si>
  <si>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</si>
  <si>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</si>
  <si>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</si>
  <si>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</si>
  <si>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</si>
  <si>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</si>
  <si>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</si>
  <si>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</si>
  <si>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</si>
  <si>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</si>
  <si>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</si>
  <si>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</si>
  <si>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</si>
  <si>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</si>
  <si>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</si>
  <si>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</si>
  <si>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</si>
  <si>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</si>
  <si>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</si>
  <si>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</si>
  <si>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</si>
  <si>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</si>
  <si>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</si>
  <si>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</si>
  <si>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</si>
  <si>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</si>
  <si>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</si>
  <si>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</si>
  <si>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</si>
  <si>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</si>
  <si>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</si>
  <si>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</si>
  <si>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</si>
  <si>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</si>
  <si>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</si>
  <si>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</si>
  <si>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</si>
  <si>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</si>
  <si>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</si>
  <si>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</si>
  <si>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</si>
  <si>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</si>
  <si>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</si>
  <si>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</si>
  <si>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</si>
  <si>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</si>
  <si>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</si>
  <si>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</si>
  <si>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</si>
  <si>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</si>
  <si>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</si>
  <si>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</si>
  <si>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</si>
  <si>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</si>
  <si>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</si>
  <si>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</si>
  <si>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</si>
  <si>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</si>
  <si>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</si>
  <si>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</si>
  <si>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</si>
  <si>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</si>
  <si>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</si>
  <si>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</si>
  <si>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</si>
  <si>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</si>
  <si>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</si>
  <si>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</si>
  <si>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</si>
  <si>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</si>
  <si>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</si>
  <si>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</si>
  <si>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</si>
  <si>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</si>
  <si>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</si>
  <si>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</si>
  <si>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</si>
  <si>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</si>
  <si>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</si>
  <si>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</si>
  <si>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</si>
  <si>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</si>
  <si>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</si>
  <si>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</si>
  <si>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</si>
  <si>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</si>
  <si>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</si>
  <si>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</si>
  <si>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</si>
  <si>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</si>
  <si>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</si>
  <si>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</si>
  <si>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</si>
  <si>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</si>
  <si>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</si>
  <si>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</si>
  <si>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</si>
  <si>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</si>
  <si>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</si>
  <si>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</si>
  <si>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</si>
  <si>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</si>
  <si>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</si>
  <si>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</si>
  <si>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</si>
  <si>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</si>
  <si>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</si>
  <si>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</si>
  <si>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</si>
  <si>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</si>
  <si>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</si>
  <si>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</si>
  <si>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</si>
  <si>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</si>
  <si>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</si>
  <si>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</si>
  <si>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</si>
  <si>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</si>
  <si>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</si>
  <si>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</si>
  <si>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</si>
  <si>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</si>
  <si>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</si>
  <si>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</si>
  <si>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</si>
  <si>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</si>
  <si>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</si>
  <si>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</si>
  <si>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</si>
  <si>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</si>
  <si>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</si>
  <si>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</si>
  <si>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</si>
  <si>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</si>
  <si>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</si>
  <si>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</si>
  <si>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</si>
  <si>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</si>
  <si>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</si>
  <si>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</si>
  <si>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</si>
  <si>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</si>
  <si>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</si>
  <si>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</si>
  <si>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</si>
  <si>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</si>
  <si>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</si>
  <si>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</si>
  <si>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</si>
  <si>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</si>
  <si>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</si>
  <si>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</si>
  <si>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</si>
  <si>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</si>
  <si>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</si>
  <si>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</si>
  <si>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</si>
  <si>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</si>
  <si>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</si>
  <si>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</si>
  <si>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</si>
  <si>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</si>
  <si>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</si>
  <si>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</si>
  <si>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</si>
  <si>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</si>
  <si>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</si>
  <si>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</si>
  <si>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</si>
  <si>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</si>
  <si>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</si>
  <si>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</si>
  <si>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</si>
  <si>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</si>
  <si>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</si>
  <si>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</si>
  <si>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</si>
  <si>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</si>
  <si>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</si>
  <si>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</si>
  <si>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</si>
  <si>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</si>
  <si>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</si>
  <si>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</si>
  <si>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</si>
  <si>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</si>
  <si>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</si>
  <si>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</si>
  <si>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</si>
  <si>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</si>
  <si>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</si>
  <si>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</si>
  <si>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</si>
  <si>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</si>
  <si>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</si>
  <si>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</si>
  <si>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</si>
  <si>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</si>
  <si>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</si>
  <si>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</si>
  <si>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</si>
  <si>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</si>
  <si>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</si>
  <si>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</si>
  <si>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</si>
  <si>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</si>
  <si>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</si>
  <si>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</si>
  <si>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</si>
  <si>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</si>
  <si>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</si>
  <si>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</si>
  <si>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</si>
  <si>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</si>
  <si>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</si>
  <si>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</si>
  <si>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</si>
  <si>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</si>
  <si>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</si>
  <si>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</si>
  <si>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</si>
  <si>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</si>
  <si>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</si>
  <si>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</si>
  <si>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</si>
  <si>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</si>
  <si>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</si>
  <si>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</si>
  <si>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</si>
  <si>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</si>
  <si>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</si>
  <si>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</si>
  <si>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</si>
  <si>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</si>
  <si>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</si>
  <si>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</si>
  <si>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</si>
  <si>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</si>
  <si>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</si>
  <si>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</si>
  <si>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</si>
  <si>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</si>
  <si>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</si>
  <si>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</si>
  <si>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</si>
  <si>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</si>
  <si>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</si>
  <si>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</si>
  <si>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</si>
  <si>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</si>
  <si>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</si>
  <si>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</si>
  <si>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</si>
  <si>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</si>
  <si>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</si>
  <si>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</si>
  <si>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</si>
  <si>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</si>
  <si>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</si>
  <si>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</si>
  <si>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</si>
  <si>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</si>
  <si>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</si>
  <si>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</si>
  <si>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</si>
  <si>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</si>
  <si>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</si>
  <si>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</si>
  <si>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</si>
  <si>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</si>
  <si>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</si>
  <si>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</si>
  <si>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</si>
  <si>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</si>
  <si>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</si>
  <si>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</si>
  <si>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</si>
  <si>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</si>
  <si>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</si>
  <si>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</si>
  <si>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</si>
  <si>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</si>
  <si>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</si>
  <si>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</si>
  <si>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</si>
  <si>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</si>
  <si>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</si>
  <si>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</si>
  <si>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</si>
  <si>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</si>
  <si>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</si>
  <si>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</si>
  <si>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</si>
  <si>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</si>
  <si>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</si>
  <si>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</si>
  <si>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</si>
  <si>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</si>
  <si>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</si>
  <si>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</si>
  <si>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</si>
  <si>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</si>
  <si>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</si>
  <si>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</si>
  <si>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</si>
  <si>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</si>
  <si>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</si>
  <si>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</si>
  <si>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</si>
  <si>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</si>
  <si>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</si>
  <si>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</si>
  <si>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</si>
  <si>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</si>
  <si>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</si>
  <si>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</si>
  <si>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</si>
  <si>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</si>
  <si>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</si>
  <si>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</si>
  <si>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</si>
  <si>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</si>
  <si>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</si>
  <si>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</si>
  <si>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</si>
  <si>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</si>
  <si>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</si>
  <si>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</si>
  <si>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</si>
  <si>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</si>
  <si>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</si>
  <si>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</si>
  <si>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</si>
  <si>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</si>
  <si>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</si>
  <si>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</si>
  <si>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</si>
  <si>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</si>
  <si>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</si>
  <si>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</si>
  <si>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</si>
  <si>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</si>
  <si>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</si>
  <si>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</si>
  <si>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</si>
  <si>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</si>
  <si>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</si>
  <si>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</si>
  <si>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</si>
  <si>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</si>
  <si>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</si>
  <si>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</si>
  <si>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</si>
  <si>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</si>
  <si>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</si>
  <si>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</si>
  <si>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</si>
  <si>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</si>
  <si>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</si>
  <si>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</si>
  <si>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</si>
  <si>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</si>
  <si>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</si>
  <si>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</si>
  <si>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</si>
  <si>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</si>
  <si>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</si>
  <si>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</si>
  <si>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</si>
  <si>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</si>
  <si>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</si>
  <si>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</si>
  <si>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</si>
  <si>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</si>
  <si>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</si>
  <si>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</si>
  <si>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</si>
  <si>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</si>
  <si>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</si>
  <si>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</si>
  <si>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</si>
  <si>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</si>
  <si>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</si>
  <si>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</si>
  <si>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</si>
  <si>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</si>
  <si>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</si>
  <si>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</si>
  <si>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</si>
  <si>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</si>
  <si>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</si>
  <si>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</si>
  <si>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</si>
  <si>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</si>
  <si>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</si>
  <si>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</si>
  <si>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</si>
  <si>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</si>
  <si>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</si>
  <si>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</si>
  <si>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</si>
  <si>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</si>
  <si>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</si>
  <si>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</si>
  <si>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</si>
  <si>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</si>
  <si>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</si>
  <si>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</si>
  <si>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</si>
  <si>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</si>
  <si>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</si>
  <si>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</si>
  <si>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</si>
  <si>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</si>
  <si>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</si>
  <si>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</si>
  <si>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</si>
  <si>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</si>
  <si>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</si>
  <si>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</si>
  <si>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</si>
  <si>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</si>
  <si>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</si>
  <si>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</si>
  <si>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</si>
  <si>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</si>
  <si>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</si>
  <si>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</si>
  <si>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</si>
  <si>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</si>
  <si>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</si>
  <si>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</si>
  <si>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</si>
  <si>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</si>
  <si>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</si>
  <si>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</si>
  <si>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</si>
  <si>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</si>
  <si>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</si>
  <si>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</si>
  <si>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</si>
  <si>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</si>
  <si>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</si>
  <si>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</si>
  <si>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</si>
  <si>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</si>
  <si>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</si>
  <si>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</si>
  <si>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</si>
  <si>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</si>
  <si>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</si>
  <si>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</si>
  <si>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</si>
  <si>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</si>
  <si>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</si>
  <si>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</si>
  <si>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</si>
  <si>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</si>
  <si>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</si>
  <si>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</si>
  <si>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</si>
  <si>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</si>
  <si>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</si>
  <si>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</si>
  <si>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</si>
  <si>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</si>
  <si>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</si>
  <si>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</si>
  <si>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</si>
  <si>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</si>
  <si>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</si>
  <si>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</si>
  <si>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</si>
  <si>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</si>
  <si>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</si>
  <si>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</si>
  <si>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</si>
  <si>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</si>
  <si>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</si>
  <si>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</si>
  <si>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</si>
  <si>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</si>
  <si>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</si>
  <si>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</si>
  <si>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</si>
  <si>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</si>
  <si>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</si>
  <si>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</si>
  <si>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</si>
  <si>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</si>
  <si>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</si>
  <si>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</si>
  <si>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</si>
  <si>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</si>
  <si>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</si>
  <si>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</si>
  <si>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</si>
  <si>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</si>
  <si>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</si>
  <si>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</si>
  <si>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</si>
  <si>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</si>
  <si>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</si>
  <si>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</si>
  <si>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</si>
  <si>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</si>
  <si>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</si>
  <si>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</si>
  <si>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</si>
  <si>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</si>
  <si>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</si>
  <si>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</si>
  <si>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</si>
  <si>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</si>
  <si>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</si>
  <si>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</si>
  <si>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</si>
  <si>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</si>
  <si>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</si>
  <si>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</si>
  <si>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</si>
  <si>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</si>
  <si>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</si>
  <si>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</si>
  <si>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</si>
  <si>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</si>
  <si>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</si>
  <si>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</si>
  <si>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</si>
  <si>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</si>
  <si>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</si>
  <si>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</si>
  <si>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</si>
  <si>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</si>
  <si>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</si>
  <si>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</si>
  <si>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</si>
  <si>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</si>
  <si>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</si>
  <si>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</si>
  <si>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</si>
  <si>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</si>
  <si>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</si>
  <si>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</si>
  <si>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</si>
  <si>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</si>
  <si>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</si>
  <si>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</si>
  <si>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</si>
  <si>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</si>
  <si>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</si>
  <si>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</si>
  <si>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</si>
  <si>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</si>
  <si>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</si>
  <si>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</si>
  <si>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</si>
  <si>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</si>
  <si>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</si>
  <si>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</si>
  <si>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</si>
  <si>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</si>
  <si>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</si>
  <si>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</si>
  <si>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</si>
  <si>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</si>
  <si>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</si>
  <si>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</si>
  <si>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</si>
  <si>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</si>
  <si>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</si>
  <si>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</si>
  <si>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</si>
  <si>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</si>
  <si>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</si>
  <si>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</si>
  <si>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</si>
  <si>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</si>
  <si>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</si>
  <si>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</si>
  <si>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</si>
  <si>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</si>
  <si>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</si>
  <si>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</si>
  <si>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</si>
  <si>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</si>
  <si>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</si>
  <si>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</si>
  <si>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</si>
  <si>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</si>
  <si>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</si>
  <si>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</si>
  <si>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</si>
  <si>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</si>
  <si>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</si>
  <si>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</si>
  <si>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</si>
  <si>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</si>
  <si>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</si>
  <si>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</si>
  <si>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</si>
  <si>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</si>
  <si>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</si>
  <si>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</si>
  <si>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</si>
  <si>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</si>
  <si>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</si>
  <si>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</si>
  <si>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</si>
  <si>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</si>
  <si>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</si>
  <si>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</si>
  <si>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</si>
  <si>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</si>
  <si>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</si>
  <si>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</si>
  <si>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</si>
  <si>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</si>
  <si>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</si>
  <si>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</si>
  <si>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</si>
  <si>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</si>
  <si>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</si>
  <si>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</si>
  <si>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</si>
  <si>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</si>
  <si>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</si>
  <si>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</si>
  <si>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</si>
  <si>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</si>
  <si>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</si>
  <si>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</si>
  <si>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</si>
  <si>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</si>
  <si>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</si>
  <si>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</si>
  <si>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</si>
  <si>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</si>
  <si>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</si>
  <si>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</si>
  <si>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</si>
  <si>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</si>
  <si>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</si>
  <si>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</si>
  <si>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</si>
  <si>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</si>
  <si>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</si>
  <si>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</si>
  <si>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</si>
  <si>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</si>
  <si>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</si>
  <si>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</si>
  <si>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</si>
  <si>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</si>
  <si>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</si>
  <si>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</si>
  <si>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</si>
  <si>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</si>
  <si>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</si>
  <si>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</si>
  <si>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</si>
  <si>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</si>
  <si>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</si>
  <si>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</si>
  <si>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</si>
  <si>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</si>
  <si>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</si>
  <si>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</si>
  <si>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</si>
  <si>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</si>
  <si>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</si>
  <si>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</si>
  <si>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</si>
  <si>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</si>
  <si>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</si>
  <si>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</si>
  <si>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</si>
  <si>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</si>
  <si>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</si>
  <si>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</si>
  <si>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</si>
  <si>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</si>
  <si>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</si>
  <si>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</si>
  <si>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</si>
  <si>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</si>
  <si>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</si>
  <si>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</si>
  <si>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</si>
  <si>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</si>
  <si>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</si>
  <si>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</si>
  <si>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</si>
  <si>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</si>
  <si>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</si>
  <si>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</si>
  <si>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</si>
  <si>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</si>
  <si>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</si>
  <si>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</si>
  <si>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</si>
  <si>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</si>
  <si>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</si>
  <si>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</si>
  <si>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</si>
  <si>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</si>
  <si>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</si>
  <si>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</si>
  <si>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</si>
  <si>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</si>
  <si>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</si>
  <si>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</si>
  <si>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</si>
  <si>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</si>
  <si>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</si>
  <si>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</si>
  <si>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</si>
  <si>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</si>
  <si>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</si>
  <si>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</si>
  <si>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</si>
  <si>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</si>
  <si>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</si>
  <si>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</si>
  <si>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</si>
  <si>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</si>
  <si>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</si>
  <si>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</si>
  <si>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</si>
  <si>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</si>
  <si>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</si>
  <si>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</si>
  <si>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</si>
  <si>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</si>
  <si>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</si>
  <si>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</si>
  <si>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</si>
  <si>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</si>
  <si>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</si>
  <si>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</si>
  <si>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</si>
  <si>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</si>
  <si>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</si>
  <si>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</si>
  <si>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</si>
  <si>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</si>
  <si>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</si>
  <si>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</si>
  <si>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</si>
  <si>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</si>
  <si>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</si>
  <si>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</si>
  <si>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</si>
  <si>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</si>
  <si>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</si>
  <si>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</si>
  <si>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</si>
  <si>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</si>
  <si>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</si>
  <si>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</si>
  <si>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</si>
  <si>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</si>
  <si>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</si>
  <si>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</si>
  <si>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</si>
  <si>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</si>
  <si>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</si>
  <si>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</si>
  <si>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</si>
  <si>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</si>
  <si>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</si>
  <si>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</si>
  <si>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</si>
  <si>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</si>
  <si>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</si>
  <si>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</si>
  <si>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</si>
  <si>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</si>
  <si>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</si>
  <si>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</si>
  <si>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</si>
  <si>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</si>
  <si>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</si>
  <si>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</si>
  <si>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</si>
  <si>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</si>
  <si>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</si>
  <si>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</si>
  <si>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</si>
  <si>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</si>
  <si>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</si>
  <si>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</si>
  <si>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</si>
  <si>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</si>
  <si>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</si>
  <si>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</si>
  <si>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</si>
  <si>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</si>
  <si>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</si>
  <si>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</si>
  <si>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</si>
  <si>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</si>
  <si>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</si>
  <si>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</si>
  <si>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</si>
  <si>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</si>
  <si>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</si>
  <si>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</si>
  <si>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</si>
  <si>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</si>
  <si>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</si>
  <si>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</si>
  <si>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</si>
  <si>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</si>
  <si>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</si>
  <si>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</si>
  <si>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</si>
  <si>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</si>
  <si>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</si>
  <si>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</si>
  <si>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</si>
  <si>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</si>
  <si>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</si>
  <si>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</si>
  <si>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</si>
  <si>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</si>
  <si>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</si>
  <si>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</si>
  <si>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</si>
  <si>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</si>
  <si>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</si>
  <si>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</si>
  <si>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</si>
  <si>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</si>
  <si>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</si>
  <si>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</si>
  <si>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</si>
  <si>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</si>
  <si>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</si>
  <si>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</si>
  <si>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</si>
  <si>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</si>
  <si>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</si>
  <si>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</si>
  <si>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</si>
  <si>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</si>
  <si>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</si>
  <si>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</si>
  <si>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</si>
  <si>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</si>
  <si>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</si>
  <si>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</si>
  <si>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</si>
  <si>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</si>
  <si>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</si>
  <si>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</si>
  <si>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</si>
  <si>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</si>
  <si>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</si>
  <si>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</si>
  <si>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</si>
  <si>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</si>
  <si>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</si>
  <si>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</si>
  <si>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</si>
  <si>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</si>
  <si>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</si>
  <si>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</si>
  <si>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</si>
  <si>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</si>
  <si>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</si>
  <si>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</si>
  <si>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</si>
  <si>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</si>
  <si>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</si>
  <si>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</si>
  <si>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</si>
  <si>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</si>
  <si>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</si>
  <si>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</si>
  <si>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</si>
  <si>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</si>
  <si>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</si>
  <si>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</si>
  <si>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</si>
  <si>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</si>
  <si>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</si>
  <si>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</si>
  <si>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</si>
  <si>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</si>
  <si>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</si>
  <si>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</si>
  <si>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</si>
  <si>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</si>
  <si>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</si>
  <si>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</si>
  <si>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</si>
  <si>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</si>
  <si>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</si>
  <si>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</si>
  <si>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</si>
  <si>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</si>
  <si>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</si>
  <si>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</si>
  <si>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</si>
  <si>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</si>
  <si>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</si>
  <si>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</si>
  <si>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</si>
  <si>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</si>
  <si>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</si>
  <si>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</si>
  <si>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</si>
  <si>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</si>
  <si>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</si>
  <si>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</si>
  <si>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</si>
  <si>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</si>
  <si>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</si>
  <si>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</si>
  <si>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</si>
  <si>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</si>
  <si>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</si>
  <si>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</si>
  <si>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</si>
  <si>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</si>
  <si>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</si>
  <si>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</si>
  <si>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</si>
  <si>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</si>
  <si>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</si>
  <si>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</si>
  <si>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</si>
  <si>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</si>
  <si>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</si>
  <si>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</si>
  <si>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</si>
  <si>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</si>
  <si>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</si>
  <si>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</si>
  <si>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</si>
  <si>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</si>
  <si>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</si>
  <si>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</si>
  <si>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</si>
  <si>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</si>
  <si>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</si>
  <si>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</si>
  <si>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</si>
  <si>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</si>
  <si>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</si>
  <si>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</si>
  <si>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</si>
  <si>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</si>
  <si>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</si>
  <si>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</si>
  <si>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</si>
  <si>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</si>
  <si>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</si>
  <si>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</si>
  <si>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</si>
  <si>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</si>
  <si>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</si>
  <si>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</si>
  <si>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</si>
  <si>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</si>
  <si>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</si>
  <si>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</si>
  <si>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</si>
  <si>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</si>
  <si>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</si>
  <si>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</si>
  <si>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</si>
  <si>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</si>
  <si>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</si>
  <si>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</si>
  <si>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</si>
  <si>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</si>
  <si>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</si>
  <si>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</si>
  <si>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</si>
  <si>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</si>
  <si>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</si>
  <si>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</si>
  <si>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</si>
  <si>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</si>
  <si>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</si>
  <si>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</si>
  <si>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</si>
  <si>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</si>
  <si>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</si>
  <si>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</si>
  <si>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</si>
  <si>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</si>
  <si>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</si>
  <si>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</si>
  <si>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</si>
  <si>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</si>
  <si>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</si>
  <si>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</si>
  <si>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</si>
  <si>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</si>
  <si>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</si>
  <si>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</si>
  <si>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</si>
  <si>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</si>
  <si>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</si>
  <si>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</si>
  <si>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</si>
  <si>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</si>
  <si>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</si>
  <si>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</si>
  <si>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</si>
  <si>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</si>
  <si>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</si>
  <si>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</si>
  <si>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</si>
  <si>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</si>
  <si>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</si>
  <si>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</si>
  <si>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</si>
  <si>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</si>
  <si>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</si>
  <si>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</si>
  <si>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</si>
  <si>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</si>
  <si>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</si>
  <si>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</si>
  <si>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</si>
  <si>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</si>
  <si>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</si>
  <si>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</si>
  <si>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</si>
  <si>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</si>
  <si>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</si>
  <si>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</si>
  <si>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</si>
  <si>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</si>
  <si>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</si>
  <si>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</si>
  <si>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</si>
  <si>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</si>
  <si>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</si>
  <si>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</si>
  <si>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</si>
  <si>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</si>
  <si>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</si>
  <si>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</si>
  <si>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</si>
  <si>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</si>
  <si>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</si>
  <si>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</si>
  <si>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</si>
  <si>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</si>
  <si>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</si>
  <si>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</si>
  <si>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</si>
  <si>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</si>
  <si>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</si>
  <si>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</si>
  <si>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</si>
  <si>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</si>
  <si>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</si>
  <si>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</si>
  <si>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</si>
  <si>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</si>
  <si>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</si>
  <si>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</si>
  <si>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</si>
  <si>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</si>
  <si>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</si>
  <si>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</si>
  <si>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</si>
  <si>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</si>
  <si>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</si>
  <si>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</si>
  <si>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</si>
  <si>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</si>
  <si>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</si>
  <si>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</si>
  <si>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</si>
  <si>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</si>
  <si>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</si>
  <si>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</si>
  <si>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</si>
  <si>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</si>
  <si>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</si>
  <si>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</si>
  <si>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</si>
  <si>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</si>
  <si>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</si>
  <si>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</si>
  <si>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</si>
  <si>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</si>
  <si>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</si>
  <si>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</si>
  <si>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</si>
  <si>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</si>
  <si>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</si>
  <si>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</si>
  <si>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</si>
  <si>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</si>
  <si>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</si>
  <si>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</si>
  <si>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</si>
  <si>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</si>
  <si>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</si>
  <si>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</si>
  <si>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</si>
  <si>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</si>
  <si>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</si>
  <si>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</si>
  <si>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</si>
  <si>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</si>
  <si>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</si>
  <si>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</si>
  <si>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</si>
  <si>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</si>
  <si>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</si>
  <si>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</si>
  <si>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</si>
  <si>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</si>
  <si>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</si>
  <si>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</si>
  <si>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</si>
  <si>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</si>
  <si>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</si>
  <si>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</si>
  <si>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</si>
  <si>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</si>
  <si>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</si>
  <si>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</si>
  <si>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</si>
  <si>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</si>
  <si>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</si>
  <si>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</si>
  <si>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</si>
  <si>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</si>
  <si>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</si>
  <si>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</si>
  <si>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</si>
  <si>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</si>
  <si>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</si>
  <si>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</si>
  <si>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</si>
  <si>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</si>
  <si>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</si>
  <si>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</si>
  <si>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</si>
  <si>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</si>
  <si>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</si>
  <si>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</si>
  <si>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</si>
  <si>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</si>
  <si>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</si>
  <si>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</si>
  <si>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</si>
  <si>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</si>
  <si>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</si>
  <si>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</si>
  <si>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</si>
  <si>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</si>
  <si>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</si>
  <si>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</si>
  <si>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</si>
  <si>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</si>
  <si>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</si>
  <si>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</si>
  <si>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</si>
  <si>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</si>
  <si>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</si>
  <si>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</si>
  <si>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</si>
  <si>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</si>
  <si>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</si>
  <si>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</si>
  <si>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</si>
  <si>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</si>
  <si>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</si>
  <si>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</si>
  <si>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</si>
  <si>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</si>
  <si>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</si>
  <si>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</si>
  <si>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</si>
  <si>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</si>
  <si>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</si>
  <si>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</si>
  <si>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</si>
  <si>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</si>
  <si>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</si>
  <si>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</si>
  <si>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</si>
  <si>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</si>
  <si>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</si>
  <si>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</si>
  <si>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</si>
  <si>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</si>
  <si>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</si>
  <si>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</si>
  <si>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</si>
  <si>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</si>
  <si>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</si>
  <si>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</si>
  <si>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</si>
  <si>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</si>
  <si>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</si>
  <si>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</si>
  <si>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</si>
  <si>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</si>
  <si>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</si>
  <si>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</si>
  <si>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</si>
  <si>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</si>
  <si>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</si>
  <si>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</si>
  <si>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</si>
  <si>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</si>
  <si>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</si>
  <si>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</si>
  <si>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</si>
  <si>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</si>
  <si>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</si>
  <si>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</si>
  <si>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</si>
  <si>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</si>
  <si>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</si>
  <si>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</si>
  <si>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</si>
  <si>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</si>
  <si>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</si>
  <si>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</si>
  <si>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</si>
  <si>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</si>
  <si>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</si>
  <si>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</si>
  <si>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</si>
  <si>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</si>
  <si>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</si>
  <si>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</si>
  <si>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</si>
  <si>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</si>
  <si>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</si>
  <si>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</si>
  <si>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</si>
  <si>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</si>
  <si>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</si>
  <si>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</si>
  <si>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</si>
  <si>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</si>
  <si>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</si>
  <si>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</si>
  <si>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</si>
  <si>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</si>
  <si>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</si>
  <si>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</si>
  <si>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</si>
  <si>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</si>
  <si>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</si>
  <si>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</si>
  <si>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</si>
  <si>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</si>
  <si>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</si>
  <si>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</si>
  <si>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</si>
  <si>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</si>
  <si>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</si>
  <si>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</si>
  <si>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</si>
  <si>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</si>
  <si>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</si>
  <si>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</si>
  <si>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</si>
  <si>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</si>
  <si>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</si>
  <si>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</si>
  <si>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</si>
  <si>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</si>
  <si>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</si>
  <si>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</si>
  <si>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</si>
  <si>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</si>
  <si>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</si>
  <si>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</si>
  <si>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</si>
  <si>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</si>
  <si>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</si>
  <si>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</si>
  <si>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</si>
  <si>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</si>
  <si>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</si>
  <si>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</si>
  <si>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</si>
  <si>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</si>
  <si>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</si>
  <si>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</si>
  <si>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</si>
  <si>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</si>
  <si>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</si>
  <si>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</si>
  <si>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</si>
  <si>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</si>
  <si>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</si>
  <si>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</si>
  <si>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</si>
  <si>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</si>
  <si>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</si>
  <si>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</si>
  <si>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</si>
  <si>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</si>
  <si>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</si>
  <si>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</si>
  <si>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</si>
  <si>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</si>
  <si>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</si>
  <si>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</si>
  <si>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</si>
  <si>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</si>
  <si>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</si>
  <si>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</si>
  <si>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</si>
  <si>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</si>
  <si>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</si>
  <si>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</si>
  <si>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</si>
  <si>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</si>
  <si>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</si>
  <si>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</si>
  <si>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</si>
  <si>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</si>
  <si>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</si>
  <si>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</si>
  <si>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</si>
  <si>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</si>
  <si>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</si>
  <si>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</si>
  <si>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</si>
  <si>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</si>
  <si>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</si>
  <si>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</si>
  <si>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</si>
  <si>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</si>
  <si>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</si>
  <si>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</si>
  <si>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</si>
  <si>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</si>
  <si>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</si>
  <si>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</si>
  <si>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</si>
  <si>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</si>
  <si>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</si>
  <si>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</si>
  <si>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</si>
  <si>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</si>
  <si>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</si>
  <si>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</si>
  <si>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</si>
  <si>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</si>
  <si>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</si>
  <si>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</si>
  <si>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</si>
  <si>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</si>
  <si>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</si>
  <si>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</si>
  <si>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</si>
  <si>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</si>
  <si>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</si>
  <si>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</si>
  <si>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</si>
  <si>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</si>
  <si>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</si>
  <si>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</si>
  <si>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</si>
  <si>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</si>
  <si>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</si>
  <si>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</si>
  <si>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</si>
  <si>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</si>
  <si>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</si>
  <si>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</si>
  <si>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</si>
  <si>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</si>
  <si>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</si>
  <si>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</si>
  <si>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</si>
  <si>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</si>
  <si>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</si>
  <si>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</si>
  <si>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</si>
  <si>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</si>
  <si>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</si>
  <si>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</si>
  <si>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</si>
  <si>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</si>
  <si>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</si>
  <si>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</si>
  <si>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</si>
  <si>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</si>
  <si>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</si>
  <si>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</si>
  <si>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</si>
  <si>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</si>
  <si>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</si>
  <si>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</si>
  <si>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</si>
  <si>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</si>
  <si>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</si>
  <si>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</si>
  <si>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</si>
  <si>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</si>
  <si>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</si>
  <si>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</si>
  <si>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</si>
  <si>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</si>
  <si>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</si>
  <si>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</si>
  <si>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</si>
  <si>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</si>
  <si>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</si>
  <si>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</si>
  <si>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</si>
  <si>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</si>
  <si>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</si>
  <si>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</si>
  <si>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</si>
  <si>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</si>
  <si>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</si>
  <si>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</si>
  <si>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</si>
  <si>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</si>
  <si>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</si>
  <si>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</si>
  <si>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</si>
  <si>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</si>
  <si>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</si>
  <si>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</si>
  <si>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</si>
  <si>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</si>
  <si>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</si>
  <si>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</si>
  <si>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</si>
  <si>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</si>
  <si>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</si>
  <si>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</si>
  <si>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</si>
  <si>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</si>
  <si>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</si>
  <si>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</si>
  <si>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</si>
  <si>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</si>
  <si>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</si>
  <si>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</si>
  <si>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</si>
  <si>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</si>
  <si>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</si>
  <si>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</si>
  <si>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</si>
  <si>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</si>
  <si>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</si>
  <si>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</si>
  <si>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</si>
  <si>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</si>
  <si>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</si>
  <si>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</si>
  <si>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</si>
  <si>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</si>
  <si>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</si>
  <si>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</si>
  <si>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</si>
  <si>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</si>
  <si>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</si>
  <si>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</si>
  <si>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</si>
  <si>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</si>
  <si>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</si>
  <si>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</si>
  <si>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</si>
  <si>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</si>
  <si>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</si>
  <si>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</si>
  <si>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</si>
  <si>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</si>
  <si>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</si>
  <si>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</si>
  <si>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</si>
  <si>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</si>
  <si>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</si>
  <si>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</si>
  <si>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</si>
  <si>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</si>
  <si>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</si>
  <si>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</si>
  <si>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</si>
  <si>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</si>
  <si>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</si>
  <si>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</si>
  <si>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</si>
  <si>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</si>
  <si>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</si>
  <si>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</si>
  <si>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</si>
  <si>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</si>
  <si>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</si>
  <si>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</si>
  <si>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</si>
  <si>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</si>
  <si>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</si>
  <si>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</si>
  <si>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</si>
  <si>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</si>
  <si>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</si>
  <si>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</si>
  <si>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</si>
  <si>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</si>
  <si>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</si>
  <si>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</si>
  <si>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</si>
  <si>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</si>
  <si>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</si>
  <si>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</si>
  <si>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</si>
  <si>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</si>
  <si>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</si>
  <si>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</si>
  <si>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</si>
  <si>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</si>
  <si>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</si>
  <si>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</si>
  <si>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</si>
  <si>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</si>
  <si>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</si>
  <si>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</si>
  <si>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</si>
  <si>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</si>
  <si>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</si>
  <si>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</si>
  <si>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</si>
  <si>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</si>
  <si>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</si>
  <si>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</si>
  <si>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</si>
  <si>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</si>
  <si>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</si>
  <si>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</si>
  <si>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</si>
  <si>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</si>
  <si>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</si>
  <si>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</si>
  <si>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</si>
  <si>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</si>
  <si>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</si>
  <si>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</si>
  <si>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</si>
  <si>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</si>
  <si>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</si>
  <si>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</si>
  <si>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</si>
  <si>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</si>
  <si>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</si>
  <si>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</si>
  <si>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</si>
  <si>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</si>
  <si>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</si>
  <si>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</si>
  <si>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</si>
  <si>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</si>
  <si>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</si>
  <si>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</si>
  <si>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</si>
  <si>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</si>
  <si>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</si>
  <si>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</si>
  <si>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</si>
  <si>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</si>
  <si>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</si>
  <si>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</si>
  <si>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</si>
  <si>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</si>
  <si>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</si>
  <si>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</si>
  <si>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</si>
  <si>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</si>
  <si>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</si>
  <si>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</si>
  <si>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</si>
  <si>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</si>
  <si>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</si>
  <si>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</si>
  <si>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</si>
  <si>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</si>
  <si>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</si>
  <si>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</si>
  <si>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</si>
  <si>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</si>
  <si>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</si>
  <si>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</si>
  <si>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</si>
  <si>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</si>
  <si>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</si>
  <si>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</si>
  <si>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</si>
  <si>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</si>
  <si>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</si>
  <si>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</si>
  <si>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</si>
  <si>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</si>
  <si>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</si>
  <si>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</si>
  <si>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</si>
  <si>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</si>
  <si>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</si>
  <si>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</si>
  <si>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</si>
  <si>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</si>
  <si>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</si>
  <si>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</si>
  <si>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</si>
  <si>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</si>
  <si>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</si>
  <si>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</si>
  <si>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</si>
  <si>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</si>
  <si>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</si>
  <si>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</si>
  <si>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</si>
  <si>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</si>
  <si>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</si>
  <si>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</si>
  <si>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</si>
  <si>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</si>
  <si>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</si>
  <si>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</si>
  <si>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</si>
  <si>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</si>
  <si>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</si>
  <si>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</si>
  <si>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</si>
  <si>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</si>
  <si>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</si>
  <si>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</si>
  <si>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</si>
  <si>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</si>
  <si>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</si>
  <si>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</si>
  <si>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</si>
  <si>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</si>
  <si>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</si>
  <si>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</si>
  <si>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</si>
  <si>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</si>
  <si>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</si>
  <si>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</si>
  <si>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</si>
  <si>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</si>
  <si>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</si>
  <si>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</si>
  <si>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</si>
  <si>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</si>
  <si>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</si>
  <si>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</si>
  <si>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</si>
  <si>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</si>
  <si>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</si>
  <si>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</si>
  <si>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</si>
  <si>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</si>
  <si>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</si>
  <si>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</si>
  <si>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</si>
  <si>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</si>
  <si>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</si>
  <si>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</si>
  <si>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</si>
  <si>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</si>
  <si>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</si>
  <si>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</si>
  <si>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</si>
  <si>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</si>
  <si>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</si>
  <si>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</si>
  <si>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</si>
  <si>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</si>
  <si>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</si>
  <si>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</si>
  <si>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</si>
  <si>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</si>
  <si>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</si>
  <si>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</si>
  <si>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</si>
  <si>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</si>
  <si>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</si>
  <si>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</si>
  <si>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</si>
  <si>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</si>
  <si>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</si>
  <si>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</si>
  <si>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</si>
  <si>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</si>
  <si>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</si>
  <si>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</si>
  <si>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</si>
  <si>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</si>
  <si>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</si>
  <si>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</si>
  <si>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</si>
  <si>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</si>
  <si>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</si>
  <si>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</si>
  <si>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</si>
  <si>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</si>
  <si>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</si>
  <si>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</si>
  <si>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</si>
  <si>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</si>
  <si>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</si>
  <si>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</si>
  <si>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</si>
  <si>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</si>
  <si>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</si>
  <si>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</si>
  <si>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</si>
  <si>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</si>
  <si>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</si>
  <si>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</si>
  <si>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</si>
  <si>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</si>
  <si>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</si>
  <si>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</si>
  <si>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</si>
  <si>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</si>
  <si>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</si>
  <si>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</si>
  <si>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</si>
  <si>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</si>
  <si>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</si>
  <si>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</si>
  <si>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</si>
  <si>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</si>
  <si>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</si>
  <si>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</si>
  <si>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</si>
  <si>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</si>
  <si>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</si>
  <si>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</si>
  <si>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</si>
  <si>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</si>
  <si>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</si>
  <si>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</si>
  <si>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</si>
  <si>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</si>
  <si>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</si>
  <si>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</si>
  <si>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</si>
  <si>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</si>
  <si>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</si>
  <si>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</si>
  <si>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</si>
  <si>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</si>
  <si>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</si>
  <si>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</si>
  <si>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</si>
  <si>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</si>
  <si>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</si>
  <si>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</si>
  <si>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</si>
  <si>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</si>
  <si>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</si>
  <si>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</si>
  <si>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</si>
  <si>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</si>
  <si>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</si>
  <si>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</si>
  <si>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</si>
  <si>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</si>
  <si>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</si>
  <si>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</si>
  <si>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</si>
  <si>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</si>
  <si>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</si>
  <si>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</si>
  <si>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</si>
  <si>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</si>
  <si>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</si>
  <si>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</si>
  <si>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</si>
  <si>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</si>
  <si>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</si>
  <si>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</si>
  <si>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</si>
  <si>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</si>
  <si>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</si>
  <si>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</si>
  <si>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</si>
  <si>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</si>
  <si>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</si>
  <si>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</si>
  <si>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</si>
  <si>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</si>
  <si>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</si>
  <si>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</si>
  <si>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</si>
  <si>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</si>
  <si>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</si>
  <si>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</si>
  <si>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</si>
  <si>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</si>
  <si>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</si>
  <si>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</si>
  <si>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</si>
  <si>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</si>
  <si>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</si>
  <si>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</si>
  <si>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</si>
  <si>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</si>
  <si>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</si>
  <si>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</si>
  <si>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</si>
  <si>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</si>
  <si>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</si>
  <si>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</si>
  <si>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</si>
  <si>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</si>
  <si>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</si>
  <si>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</si>
  <si>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</si>
  <si>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</si>
  <si>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</si>
  <si>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</si>
  <si>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</si>
  <si>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</si>
  <si>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</si>
  <si>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</si>
  <si>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</si>
  <si>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</si>
  <si>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</si>
  <si>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</si>
  <si>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</si>
  <si>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</si>
  <si>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</si>
  <si>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</si>
  <si>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</si>
  <si>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</si>
  <si>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</si>
  <si>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</si>
  <si>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</si>
  <si>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</si>
  <si>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</si>
  <si>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</si>
  <si>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</si>
  <si>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</si>
  <si>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</si>
  <si>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</si>
  <si>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</si>
  <si>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</si>
  <si>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</si>
  <si>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</si>
  <si>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</si>
  <si>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</si>
  <si>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</si>
  <si>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</si>
  <si>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</si>
  <si>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</si>
  <si>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</si>
  <si>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</si>
  <si>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</si>
  <si>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</si>
  <si>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</si>
  <si>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</si>
  <si>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</si>
  <si>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</si>
  <si>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</si>
  <si>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</si>
  <si>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</si>
  <si>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</si>
  <si>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</si>
  <si>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</si>
  <si>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</si>
  <si>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</si>
  <si>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</si>
  <si>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</si>
  <si>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</si>
  <si>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</si>
  <si>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</si>
  <si>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</si>
  <si>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</si>
  <si>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</si>
  <si>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</si>
  <si>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</si>
  <si>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</si>
  <si>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</si>
  <si>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</si>
  <si>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</si>
  <si>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</si>
  <si>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</si>
  <si>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</si>
  <si>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</si>
  <si>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</si>
  <si>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</si>
  <si>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</si>
  <si>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</si>
  <si>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</si>
  <si>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</si>
  <si>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</si>
  <si>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</si>
  <si>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</si>
  <si>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</si>
  <si>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</si>
  <si>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</si>
  <si>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</si>
  <si>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</si>
  <si>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</si>
  <si>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</si>
  <si>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</si>
  <si>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</si>
  <si>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</si>
  <si>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</si>
  <si>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</si>
  <si>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</si>
  <si>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</si>
  <si>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</si>
  <si>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</si>
  <si>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</si>
  <si>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</si>
  <si>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</si>
  <si>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</si>
  <si>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</si>
  <si>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</si>
  <si>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</si>
  <si>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</si>
  <si>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</si>
  <si>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</si>
  <si>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</si>
  <si>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</si>
  <si>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</si>
  <si>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</si>
  <si>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</si>
  <si>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</si>
  <si>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</si>
  <si>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</si>
  <si>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</si>
  <si>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</si>
  <si>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</si>
  <si>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</si>
  <si>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</si>
  <si>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</si>
  <si>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</si>
  <si>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</si>
  <si>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</si>
  <si>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</si>
  <si>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</si>
  <si>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</si>
  <si>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</si>
  <si>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</si>
  <si>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</si>
  <si>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</si>
  <si>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</si>
  <si>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</si>
  <si>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</si>
  <si>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</si>
  <si>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</si>
  <si>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</si>
  <si>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</si>
  <si>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</si>
  <si>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</si>
  <si>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</si>
  <si>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</si>
  <si>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</si>
  <si>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</si>
  <si>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</si>
  <si>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</si>
  <si>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</si>
  <si>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</si>
  <si>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</si>
  <si>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</si>
  <si>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</si>
  <si>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</si>
  <si>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</si>
  <si>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</si>
  <si>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</si>
  <si>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</si>
  <si>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</si>
  <si>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</si>
  <si>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</si>
  <si>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</si>
  <si>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</si>
  <si>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</si>
  <si>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</si>
  <si>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</si>
  <si>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</si>
  <si>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</si>
  <si>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</si>
  <si>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</si>
  <si>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</si>
  <si>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</si>
  <si>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</si>
  <si>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</si>
  <si>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</si>
  <si>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</si>
  <si>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</si>
  <si>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</si>
  <si>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</si>
  <si>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</si>
  <si>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</si>
  <si>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</si>
  <si>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</si>
  <si>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</si>
  <si>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</si>
  <si>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</si>
  <si>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</si>
  <si>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</si>
  <si>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</si>
  <si>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</si>
  <si>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</si>
  <si>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</si>
  <si>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</si>
  <si>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</si>
  <si>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</si>
  <si>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</si>
  <si>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</si>
  <si>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</si>
  <si>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</si>
  <si>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</si>
  <si>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</si>
  <si>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</si>
  <si>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</si>
  <si>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</si>
  <si>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</si>
  <si>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</si>
  <si>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</si>
  <si>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</si>
  <si>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</si>
  <si>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</si>
  <si>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</si>
  <si>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</si>
  <si>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</si>
  <si>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</si>
  <si>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</si>
  <si>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</si>
  <si>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</si>
  <si>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</si>
  <si>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</si>
  <si>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</si>
  <si>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</si>
  <si>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</si>
  <si>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</si>
  <si>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</si>
  <si>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</si>
  <si>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</si>
  <si>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</si>
  <si>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</si>
  <si>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</si>
  <si>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</si>
  <si>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</si>
  <si>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</si>
  <si>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</si>
  <si>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</si>
  <si>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</si>
  <si>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</si>
  <si>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</si>
  <si>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</si>
  <si>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</si>
  <si>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</si>
  <si>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</si>
  <si>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</si>
  <si>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</si>
  <si>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</si>
  <si>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</si>
  <si>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</si>
  <si>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</si>
  <si>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</si>
  <si>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</si>
  <si>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</si>
  <si>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</si>
  <si>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</si>
  <si>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</si>
  <si>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</si>
  <si>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</si>
  <si>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</si>
  <si>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</si>
  <si>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</si>
  <si>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</si>
  <si>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</si>
  <si>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</si>
  <si>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</si>
  <si>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</si>
  <si>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</si>
  <si>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</si>
  <si>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</si>
  <si>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</si>
  <si>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</si>
  <si>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</si>
  <si>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</si>
  <si>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</si>
  <si>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</si>
  <si>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</si>
  <si>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</si>
  <si>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</si>
  <si>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</si>
  <si>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</si>
  <si>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</si>
  <si>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</si>
  <si>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</si>
  <si>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</si>
  <si>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</si>
  <si>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</si>
  <si>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</si>
  <si>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</si>
  <si>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</si>
  <si>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</si>
  <si>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</si>
  <si>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</si>
  <si>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</si>
  <si>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</si>
  <si>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</si>
  <si>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</si>
  <si>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</si>
  <si>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</si>
  <si>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</si>
  <si>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</si>
  <si>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</si>
  <si>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</si>
  <si>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</si>
  <si>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</si>
  <si>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</si>
  <si>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</si>
  <si>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</si>
  <si>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</si>
  <si>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</si>
  <si>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</si>
  <si>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</si>
  <si>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</si>
  <si>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</si>
  <si>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</si>
  <si>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</si>
  <si>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</si>
  <si>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</si>
  <si>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</si>
  <si>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</si>
  <si>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</si>
  <si>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</si>
  <si>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</si>
  <si>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</si>
  <si>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</si>
  <si>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</si>
  <si>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</si>
  <si>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</si>
  <si>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</si>
  <si>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</si>
  <si>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</si>
  <si>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</si>
  <si>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</si>
  <si>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</si>
  <si>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</si>
  <si>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</si>
  <si>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</si>
  <si>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</si>
  <si>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</si>
  <si>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</si>
  <si>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</si>
  <si>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</si>
  <si>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</si>
  <si>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</si>
  <si>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</si>
  <si>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</si>
  <si>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</si>
  <si>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</si>
  <si>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</si>
  <si>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</si>
  <si>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</si>
  <si>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</si>
  <si>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</si>
  <si>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</si>
  <si>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</si>
  <si>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</si>
  <si>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</si>
  <si>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</si>
  <si>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</si>
  <si>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</si>
  <si>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</si>
  <si>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</si>
  <si>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</si>
  <si>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</si>
  <si>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</si>
  <si>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</si>
  <si>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</si>
  <si>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</si>
  <si>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</si>
  <si>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</si>
  <si>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</si>
  <si>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</si>
  <si>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</si>
  <si>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</si>
  <si>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</si>
  <si>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</si>
  <si>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</si>
  <si>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</si>
  <si>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</si>
  <si>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</si>
  <si>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</si>
  <si>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</si>
  <si>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</si>
  <si>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</si>
  <si>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</si>
  <si>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</si>
  <si>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</si>
  <si>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</si>
  <si>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</si>
  <si>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</si>
  <si>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</si>
  <si>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</si>
  <si>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</si>
  <si>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</si>
  <si>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</si>
  <si>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</si>
  <si>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</si>
  <si>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</si>
  <si>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</si>
  <si>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</si>
  <si>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</si>
  <si>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</si>
  <si>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</si>
  <si>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</si>
  <si>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</si>
  <si>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</si>
  <si>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</si>
  <si>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</si>
  <si>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</si>
  <si>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</si>
  <si>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</si>
  <si>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</si>
  <si>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</si>
  <si>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</si>
  <si>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</si>
  <si>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</si>
  <si>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</si>
  <si>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</si>
  <si>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</si>
  <si>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</si>
  <si>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</si>
  <si>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</si>
  <si>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</si>
  <si>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</si>
  <si>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</si>
  <si>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</si>
  <si>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</si>
  <si>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</si>
  <si>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</si>
  <si>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</si>
  <si>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</si>
  <si>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</si>
  <si>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</si>
  <si>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</si>
  <si>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</si>
  <si>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</si>
  <si>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</si>
  <si>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</si>
  <si>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</si>
  <si>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</si>
  <si>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</si>
  <si>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</si>
  <si>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</si>
  <si>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</si>
  <si>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</si>
  <si>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</si>
  <si>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</si>
  <si>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</si>
  <si>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</si>
  <si>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</si>
  <si>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</si>
  <si>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</si>
  <si>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</si>
  <si>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</si>
  <si>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</si>
  <si>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</si>
  <si>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</si>
  <si>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</si>
  <si>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</si>
  <si>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</si>
  <si>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</si>
  <si>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</si>
  <si>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</si>
  <si>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</si>
  <si>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</si>
  <si>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</si>
  <si>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</si>
  <si>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</si>
  <si>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</si>
  <si>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</si>
  <si>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</si>
  <si>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</si>
  <si>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</si>
  <si>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</si>
  <si>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</si>
  <si>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</si>
  <si>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</si>
  <si>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</si>
  <si>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</si>
  <si>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</si>
  <si>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</si>
  <si>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</si>
  <si>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</si>
  <si>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</si>
  <si>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</si>
  <si>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</si>
  <si>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</si>
  <si>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</si>
  <si>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</si>
  <si>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</si>
  <si>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</si>
  <si>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</si>
  <si>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</si>
  <si>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</si>
  <si>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</si>
  <si>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</si>
  <si>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</si>
  <si>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</si>
  <si>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</si>
  <si>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</si>
  <si>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</si>
  <si>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</si>
  <si>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</si>
  <si>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</si>
  <si>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</si>
  <si>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</si>
  <si>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</si>
  <si>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</si>
  <si>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</si>
  <si>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</si>
  <si>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</si>
  <si>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</si>
  <si>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</si>
  <si>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</si>
  <si>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</si>
  <si>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</si>
  <si>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</si>
  <si>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</si>
  <si>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</si>
  <si>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</si>
  <si>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</si>
  <si>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</si>
  <si>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</si>
  <si>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</si>
  <si>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</si>
  <si>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</si>
  <si>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</si>
  <si>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</si>
  <si>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</si>
  <si>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</si>
  <si>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</si>
  <si>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</si>
  <si>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</si>
  <si>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</si>
  <si>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</si>
  <si>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</si>
  <si>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</si>
  <si>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</si>
  <si>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</si>
  <si>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</si>
  <si>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</si>
  <si>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</si>
  <si>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</si>
  <si>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</si>
  <si>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</si>
  <si>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</si>
  <si>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</si>
  <si>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</si>
  <si>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</si>
  <si>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</si>
  <si>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</si>
  <si>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</si>
  <si>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</si>
  <si>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</si>
  <si>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</si>
  <si>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</si>
  <si>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</si>
  <si>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</si>
  <si>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</si>
  <si>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</si>
  <si>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</si>
  <si>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</si>
  <si>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</si>
  <si>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</si>
  <si>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</si>
  <si>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</si>
  <si>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</si>
  <si>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</si>
  <si>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</si>
  <si>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</si>
  <si>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</si>
  <si>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</si>
  <si>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</si>
  <si>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</si>
  <si>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</si>
  <si>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</si>
  <si>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</si>
  <si>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</si>
  <si>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</si>
  <si>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</si>
  <si>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</si>
  <si>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</si>
  <si>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</si>
  <si>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</si>
  <si>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</si>
  <si>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</si>
  <si>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</si>
  <si>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</si>
  <si>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</si>
  <si>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</si>
  <si>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</si>
  <si>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</si>
  <si>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</si>
  <si>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</si>
  <si>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</si>
  <si>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</si>
  <si>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</si>
  <si>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</si>
  <si>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</si>
  <si>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</si>
  <si>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</si>
  <si>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</si>
  <si>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</si>
  <si>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</si>
  <si>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</si>
  <si>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</si>
  <si>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</si>
  <si>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</si>
  <si>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</si>
  <si>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</si>
  <si>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</si>
  <si>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</si>
  <si>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</si>
  <si>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</si>
  <si>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</si>
  <si>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</si>
  <si>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</si>
  <si>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</si>
  <si>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</si>
  <si>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</si>
  <si>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</si>
  <si>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</si>
  <si>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</si>
  <si>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</si>
  <si>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</si>
  <si>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</si>
  <si>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</si>
  <si>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</si>
  <si>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</si>
  <si>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</si>
  <si>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</si>
  <si>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</si>
  <si>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</si>
  <si>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</si>
  <si>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</si>
  <si>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</si>
  <si>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</si>
  <si>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</si>
  <si>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</si>
  <si>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</si>
  <si>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</si>
  <si>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</si>
  <si>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</si>
  <si>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</si>
  <si>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</si>
  <si>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</si>
  <si>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</si>
  <si>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</si>
  <si>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</si>
  <si>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</si>
  <si>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</si>
  <si>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</si>
  <si>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</si>
  <si>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</si>
  <si>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</si>
  <si>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</si>
  <si>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</si>
  <si>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</si>
  <si>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</si>
  <si>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</si>
  <si>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</si>
  <si>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</si>
  <si>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</si>
  <si>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</si>
  <si>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</si>
  <si>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</si>
  <si>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</si>
  <si>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</si>
  <si>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</si>
  <si>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</si>
  <si>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</si>
  <si>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</si>
  <si>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</si>
  <si>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</si>
  <si>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</si>
  <si>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</si>
  <si>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</si>
  <si>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</si>
  <si>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</si>
  <si>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</si>
  <si>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</si>
  <si>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</si>
  <si>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</si>
  <si>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</si>
  <si>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</si>
  <si>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</si>
  <si>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</si>
  <si>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</si>
  <si>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</si>
  <si>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</si>
  <si>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</si>
  <si>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</si>
  <si>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</si>
  <si>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</si>
  <si>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</si>
  <si>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</si>
  <si>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</si>
  <si>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</si>
  <si>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</si>
  <si>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</si>
  <si>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</si>
  <si>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</si>
  <si>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</si>
  <si>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</si>
  <si>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</si>
  <si>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</si>
  <si>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</si>
  <si>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</si>
  <si>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</si>
  <si>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</si>
  <si>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</si>
  <si>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</si>
  <si>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</si>
  <si>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</si>
  <si>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</si>
  <si>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</si>
  <si>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</si>
  <si>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</si>
  <si>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</si>
  <si>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</si>
  <si>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</si>
  <si>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</si>
  <si>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</si>
  <si>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</si>
  <si>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</si>
  <si>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</si>
  <si>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</si>
  <si>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</si>
  <si>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</si>
  <si>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</si>
  <si>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</si>
  <si>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</si>
  <si>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</si>
  <si>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</si>
  <si>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</si>
  <si>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</si>
  <si>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</si>
  <si>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</si>
  <si>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</si>
  <si>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</si>
  <si>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</si>
  <si>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</si>
  <si>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</si>
  <si>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</si>
  <si>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</si>
  <si>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</si>
  <si>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</si>
  <si>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</si>
  <si>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</si>
  <si>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</si>
  <si>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</si>
  <si>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</si>
  <si>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</si>
  <si>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</si>
  <si>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</si>
  <si>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</si>
  <si>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</si>
  <si>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</si>
  <si>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</si>
  <si>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</si>
  <si>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</si>
  <si>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</si>
  <si>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</si>
  <si>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</si>
  <si>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</si>
  <si>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</si>
  <si>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</si>
  <si>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</si>
  <si>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</si>
  <si>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</si>
  <si>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</si>
  <si>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</si>
  <si>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</si>
  <si>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</si>
  <si>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</si>
  <si>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</si>
  <si>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</si>
  <si>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</si>
  <si>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</si>
  <si>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</si>
  <si>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</si>
  <si>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</si>
  <si>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</si>
  <si>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</si>
  <si>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</si>
  <si>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</si>
  <si>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</si>
  <si>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</si>
  <si>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</si>
  <si>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</si>
  <si>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</si>
  <si>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</si>
  <si>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</si>
  <si>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</si>
  <si>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</si>
  <si>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</si>
  <si>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</si>
  <si>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</si>
  <si>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</si>
  <si>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</si>
  <si>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</si>
  <si>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</si>
  <si>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</si>
  <si>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</si>
  <si>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</si>
  <si>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</si>
  <si>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</si>
  <si>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</si>
  <si>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</si>
  <si>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</si>
  <si>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</si>
  <si>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</si>
  <si>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</si>
  <si>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</si>
  <si>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</si>
  <si>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</si>
  <si>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</si>
  <si>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</si>
  <si>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</si>
  <si>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</si>
  <si>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</si>
  <si>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</si>
  <si>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</si>
  <si>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</si>
  <si>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</si>
  <si>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</si>
  <si>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</si>
  <si>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</si>
  <si>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</si>
  <si>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</si>
  <si>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</si>
  <si>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</si>
  <si>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</si>
  <si>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</si>
  <si>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</si>
  <si>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</si>
  <si>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</si>
  <si>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</si>
  <si>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</si>
  <si>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</si>
  <si>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</si>
  <si>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</si>
  <si>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</si>
  <si>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</si>
  <si>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</si>
  <si>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</si>
  <si>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</si>
  <si>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</si>
  <si>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</si>
  <si>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</si>
  <si>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</si>
  <si>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</si>
  <si>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</si>
  <si>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</si>
  <si>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</si>
  <si>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</si>
  <si>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</si>
  <si>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</si>
  <si>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</si>
  <si>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</si>
  <si>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</si>
  <si>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</si>
  <si>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</si>
  <si>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</si>
  <si>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</si>
  <si>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</si>
  <si>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</si>
  <si>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</si>
  <si>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</si>
  <si>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</si>
  <si>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</si>
  <si>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</si>
  <si>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</si>
  <si>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</si>
  <si>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</si>
  <si>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</si>
  <si>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</si>
  <si>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</si>
  <si>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</si>
  <si>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</si>
  <si>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</si>
  <si>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</si>
  <si>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</si>
  <si>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</si>
  <si>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</si>
  <si>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</si>
  <si>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</si>
  <si>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</si>
  <si>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</si>
  <si>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</si>
  <si>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</si>
  <si>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</si>
  <si>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</si>
  <si>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</si>
  <si>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</si>
  <si>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</si>
  <si>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</si>
  <si>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</si>
  <si>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</si>
  <si>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</si>
  <si>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</si>
  <si>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</si>
  <si>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</si>
  <si>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</si>
  <si>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</si>
  <si>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</si>
  <si>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</si>
  <si>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</si>
  <si>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</si>
  <si>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</si>
  <si>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</si>
  <si>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</si>
  <si>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</si>
  <si>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</si>
  <si>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</si>
  <si>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</si>
  <si>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</si>
  <si>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</si>
  <si>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</si>
  <si>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</si>
  <si>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</si>
  <si>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</si>
  <si>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</si>
  <si>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</si>
  <si>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</si>
  <si>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</si>
  <si>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</si>
  <si>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</si>
  <si>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</si>
  <si>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</si>
  <si>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</si>
  <si>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</si>
  <si>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</si>
  <si>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</si>
  <si>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</si>
  <si>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</si>
  <si>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</si>
  <si>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</si>
  <si>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</si>
  <si>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</si>
  <si>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</si>
  <si>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</si>
  <si>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</si>
  <si>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</si>
  <si>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</si>
  <si>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</si>
  <si>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</si>
  <si>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</si>
  <si>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</si>
  <si>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</si>
  <si>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</si>
  <si>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</si>
  <si>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</si>
  <si>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</si>
  <si>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</si>
  <si>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</si>
  <si>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</si>
  <si>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</si>
  <si>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</si>
  <si>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</si>
  <si>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</si>
  <si>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</si>
  <si>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</si>
  <si>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</si>
  <si>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</si>
  <si>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</si>
  <si>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</si>
  <si>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</si>
  <si>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</si>
  <si>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</si>
  <si>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</si>
  <si>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</si>
  <si>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</si>
  <si>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</si>
  <si>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</si>
  <si>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</si>
  <si>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</si>
  <si>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</si>
  <si>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</si>
  <si>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</si>
  <si>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</si>
  <si>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</si>
  <si>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</si>
  <si>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</si>
  <si>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</si>
  <si>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</si>
  <si>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</si>
  <si>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</si>
  <si>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</si>
  <si>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</si>
  <si>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</si>
  <si>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</si>
  <si>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</si>
  <si>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</si>
  <si>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</si>
  <si>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</si>
  <si>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</si>
  <si>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</si>
  <si>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</si>
  <si>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</si>
  <si>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</si>
  <si>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</si>
  <si>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</si>
  <si>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</si>
  <si>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</si>
  <si>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</si>
  <si>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</si>
  <si>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</si>
  <si>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</si>
  <si>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</si>
  <si>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</si>
  <si>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</si>
  <si>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</si>
  <si>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</si>
  <si>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</si>
  <si>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</si>
  <si>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</si>
  <si>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</si>
  <si>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</si>
  <si>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</si>
  <si>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</si>
  <si>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</si>
  <si>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</si>
  <si>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</si>
  <si>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</si>
  <si>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</si>
  <si>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</si>
  <si>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</si>
  <si>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</si>
  <si>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</si>
  <si>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</si>
  <si>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</si>
  <si>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</si>
  <si>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</si>
  <si>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</si>
  <si>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</si>
  <si>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</si>
  <si>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</si>
  <si>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</si>
  <si>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</si>
  <si>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</si>
  <si>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</si>
  <si>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</si>
  <si>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</si>
  <si>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</si>
  <si>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</si>
  <si>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</si>
  <si>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</si>
  <si>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</si>
  <si>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</si>
  <si>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</si>
  <si>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</si>
  <si>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</si>
  <si>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</si>
  <si>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</si>
  <si>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</si>
  <si>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</si>
  <si>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</si>
  <si>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</si>
  <si>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</si>
  <si>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</si>
  <si>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</si>
  <si>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</si>
  <si>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</si>
  <si>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</si>
  <si>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</si>
  <si>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</si>
  <si>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</si>
  <si>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</si>
  <si>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</si>
  <si>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</si>
  <si>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</si>
  <si>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</si>
  <si>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</si>
  <si>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</si>
  <si>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</si>
  <si>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</si>
  <si>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</si>
  <si>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</si>
  <si>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</si>
  <si>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</si>
  <si>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</si>
  <si>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</si>
  <si>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</si>
  <si>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</si>
  <si>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</si>
  <si>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</si>
  <si>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</si>
  <si>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</si>
  <si>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</si>
  <si>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</si>
  <si>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</si>
  <si>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</si>
  <si>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</si>
  <si>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</si>
  <si>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</si>
  <si>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</si>
  <si>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</si>
  <si>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</si>
  <si>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</si>
  <si>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</si>
  <si>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</si>
  <si>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</si>
  <si>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</si>
  <si>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</si>
  <si>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</si>
  <si>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</si>
  <si>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</si>
  <si>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</si>
  <si>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</si>
  <si>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</si>
  <si>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</si>
  <si>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</si>
  <si>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</si>
  <si>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</si>
  <si>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</si>
  <si>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</si>
  <si>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</si>
  <si>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</si>
  <si>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</si>
  <si>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</si>
  <si>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</si>
  <si>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</si>
  <si>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</si>
  <si>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</si>
  <si>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</si>
  <si>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</si>
  <si>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</si>
  <si>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</si>
  <si>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</si>
  <si>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</si>
  <si>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</si>
  <si>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</si>
  <si>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</si>
  <si>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</si>
  <si>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</si>
  <si>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</si>
  <si>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</si>
  <si>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</si>
  <si>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</si>
  <si>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</si>
  <si>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</si>
  <si>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</si>
  <si>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</si>
  <si>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</si>
  <si>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</si>
  <si>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</si>
  <si>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</si>
  <si>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</si>
  <si>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</si>
  <si>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</si>
  <si>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</si>
  <si>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</si>
  <si>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</si>
  <si>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</si>
  <si>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</si>
  <si>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</si>
  <si>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</si>
  <si>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</si>
  <si>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</si>
  <si>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</si>
  <si>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</si>
  <si>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</si>
  <si>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</si>
  <si>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</si>
  <si>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</si>
  <si>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</si>
  <si>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</si>
  <si>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</si>
  <si>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</si>
  <si>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</si>
  <si>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</si>
  <si>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</si>
  <si>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</si>
  <si>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</si>
  <si>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</si>
  <si>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</si>
  <si>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</si>
  <si>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</si>
  <si>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</si>
  <si>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</si>
  <si>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</si>
  <si>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</si>
  <si>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</si>
  <si>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</si>
  <si>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</si>
  <si>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</si>
  <si>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</si>
  <si>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</si>
  <si>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</si>
  <si>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</si>
  <si>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</si>
  <si>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</si>
  <si>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</si>
  <si>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</si>
  <si>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</si>
  <si>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</si>
  <si>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</si>
  <si>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</si>
  <si>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</si>
  <si>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</si>
  <si>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</si>
  <si>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</si>
  <si>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</si>
  <si>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</si>
  <si>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</si>
  <si>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</si>
  <si>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</si>
  <si>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</si>
  <si>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</si>
  <si>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</si>
  <si>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</si>
  <si>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</si>
  <si>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</si>
  <si>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</si>
  <si>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</si>
  <si>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</si>
  <si>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</si>
  <si>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</si>
  <si>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</si>
  <si>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</si>
  <si>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</si>
  <si>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</si>
  <si>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</si>
  <si>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</si>
  <si>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</si>
  <si>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</si>
  <si>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</si>
  <si>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</si>
  <si>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</si>
  <si>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</si>
  <si>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</si>
  <si>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</si>
  <si>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</si>
  <si>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</si>
  <si>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</si>
  <si>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</si>
  <si>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</si>
  <si>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</si>
  <si>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</si>
  <si>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</si>
  <si>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</si>
  <si>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</si>
  <si>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</si>
  <si>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</si>
  <si>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</si>
  <si>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</si>
  <si>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</si>
  <si>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</si>
  <si>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</si>
  <si>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</si>
  <si>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</si>
  <si>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</si>
  <si>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</si>
  <si>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</si>
  <si>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</si>
  <si>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</si>
  <si>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</si>
  <si>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</si>
  <si>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</si>
  <si>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</si>
  <si>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</si>
  <si>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</si>
  <si>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</si>
  <si>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</si>
  <si>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</si>
  <si>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</si>
  <si>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</si>
  <si>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</si>
  <si>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</si>
  <si>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</si>
  <si>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</si>
  <si>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</si>
  <si>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</si>
  <si>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</si>
  <si>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</si>
  <si>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</si>
  <si>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</si>
  <si>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</si>
  <si>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</si>
  <si>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</si>
  <si>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</si>
  <si>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</si>
  <si>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</si>
  <si>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</si>
  <si>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</si>
  <si>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</si>
  <si>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</si>
  <si>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</si>
  <si>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</si>
  <si>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</si>
  <si>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</si>
  <si>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</si>
  <si>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</si>
  <si>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</si>
  <si>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</si>
  <si>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</si>
  <si>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</si>
  <si>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</si>
  <si>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</si>
  <si>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</si>
  <si>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</si>
  <si>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</si>
  <si>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</si>
  <si>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</si>
  <si>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</si>
  <si>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</si>
  <si>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</si>
  <si>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</si>
  <si>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</si>
  <si>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</si>
  <si>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</si>
  <si>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</si>
  <si>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</si>
  <si>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</si>
  <si>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</si>
  <si>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</si>
  <si>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</si>
  <si>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</si>
  <si>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</si>
  <si>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</si>
  <si>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</si>
  <si>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</si>
  <si>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</si>
  <si>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</si>
  <si>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</si>
  <si>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</si>
  <si>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</si>
  <si>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</si>
  <si>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</si>
  <si>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</si>
  <si>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</si>
  <si>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</si>
  <si>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</si>
  <si>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</si>
  <si>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</si>
  <si>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</si>
  <si>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</si>
  <si>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</si>
  <si>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</si>
  <si>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</si>
  <si>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</si>
  <si>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</si>
  <si>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</si>
  <si>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</si>
  <si>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</si>
  <si>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</si>
  <si>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</si>
  <si>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</si>
  <si>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</si>
  <si>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</si>
  <si>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</si>
  <si>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</si>
  <si>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</si>
  <si>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</si>
  <si>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</si>
  <si>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</si>
  <si>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</si>
  <si>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</si>
  <si>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</si>
  <si>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</si>
  <si>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</si>
  <si>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</si>
  <si>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</si>
  <si>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</si>
  <si>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</si>
  <si>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</si>
  <si>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</si>
  <si>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</si>
  <si>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</si>
  <si>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</si>
  <si>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</si>
  <si>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</si>
  <si>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</si>
  <si>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</si>
  <si>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</si>
  <si>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</si>
  <si>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</si>
  <si>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</si>
  <si>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</si>
  <si>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</si>
  <si>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</si>
  <si>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</si>
  <si>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</si>
  <si>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</si>
  <si>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</si>
  <si>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</si>
  <si>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</si>
  <si>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</si>
  <si>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</si>
  <si>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</si>
  <si>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</si>
  <si>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</si>
  <si>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</si>
  <si>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</si>
  <si>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</si>
  <si>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</si>
  <si>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</si>
  <si>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</si>
  <si>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</si>
  <si>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</si>
  <si>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</si>
  <si>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</si>
  <si>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</si>
  <si>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</si>
  <si>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</si>
  <si>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</si>
  <si>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</si>
  <si>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</si>
  <si>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</si>
  <si>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</si>
  <si>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</si>
  <si>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</si>
  <si>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</si>
  <si>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</si>
  <si>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</si>
  <si>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</si>
  <si>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</si>
  <si>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</si>
  <si>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</si>
  <si>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</si>
  <si>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</si>
  <si>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</si>
  <si>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</si>
  <si>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</si>
  <si>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</si>
  <si>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</si>
  <si>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</si>
  <si>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</si>
  <si>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</si>
  <si>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</si>
  <si>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</si>
  <si>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</si>
  <si>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</si>
  <si>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</si>
  <si>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</si>
  <si>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</si>
  <si>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</si>
  <si>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</si>
  <si>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</si>
  <si>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</si>
  <si>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</si>
  <si>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</si>
  <si>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</si>
  <si>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</si>
  <si>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</si>
  <si>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</si>
  <si>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</si>
  <si>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</si>
  <si>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</si>
  <si>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</si>
  <si>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</si>
  <si>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</si>
  <si>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</si>
  <si>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</si>
  <si>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</si>
  <si>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</si>
  <si>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</si>
  <si>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</si>
  <si>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</si>
  <si>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</si>
  <si>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</si>
  <si>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</si>
  <si>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</si>
  <si>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</si>
  <si>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</si>
  <si>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</si>
  <si>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</si>
  <si>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</si>
  <si>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</si>
  <si>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</si>
  <si>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</si>
  <si>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</si>
  <si>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</si>
  <si>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</si>
  <si>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</si>
  <si>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</si>
  <si>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</si>
  <si>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</si>
  <si>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</si>
  <si>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</si>
  <si>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</si>
  <si>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</si>
  <si>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</si>
  <si>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</si>
  <si>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</si>
  <si>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</si>
  <si>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</si>
  <si>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</si>
  <si>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</si>
  <si>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</si>
  <si>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</si>
  <si>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</si>
  <si>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</si>
  <si>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</si>
  <si>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</si>
  <si>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</si>
  <si>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</si>
  <si>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</si>
  <si>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</si>
  <si>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</si>
  <si>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</si>
  <si>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</si>
  <si>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</si>
  <si>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</si>
  <si>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</si>
  <si>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</si>
  <si>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</si>
  <si>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</si>
  <si>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</si>
  <si>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</si>
  <si>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</si>
  <si>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</si>
  <si>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</si>
  <si>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</si>
  <si>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</si>
  <si>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</si>
  <si>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</si>
  <si>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</si>
  <si>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</si>
  <si>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</si>
  <si>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</si>
  <si>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</si>
  <si>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</si>
  <si>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</si>
  <si>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</si>
  <si>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</si>
  <si>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</si>
  <si>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</si>
  <si>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</si>
  <si>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</si>
  <si>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</si>
  <si>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</si>
  <si>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</si>
  <si>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</si>
  <si>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</si>
  <si>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</si>
  <si>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</si>
  <si>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</si>
  <si>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</si>
  <si>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</si>
  <si>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</si>
  <si>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</si>
  <si>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</si>
  <si>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</si>
  <si>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</si>
  <si>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</si>
  <si>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</si>
  <si>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</si>
  <si>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</si>
  <si>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</si>
  <si>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</si>
  <si>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</si>
  <si>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</si>
  <si>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</si>
  <si>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</si>
  <si>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</si>
  <si>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</si>
  <si>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</si>
  <si>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</si>
  <si>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</si>
  <si>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</si>
  <si>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</si>
  <si>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</si>
  <si>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</si>
  <si>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</si>
  <si>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</si>
  <si>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</si>
  <si>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</si>
  <si>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</si>
  <si>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</si>
  <si>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</si>
  <si>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</si>
  <si>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</si>
  <si>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</si>
  <si>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</si>
  <si>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</si>
  <si>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</si>
  <si>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</si>
  <si>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</si>
  <si>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</si>
  <si>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</si>
  <si>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</si>
  <si>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</si>
  <si>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</si>
  <si>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</si>
  <si>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</si>
  <si>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</si>
  <si>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</si>
  <si>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</si>
  <si>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</si>
  <si>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</si>
  <si>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</si>
  <si>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</si>
  <si>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</si>
  <si>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</si>
  <si>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</si>
  <si>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</si>
  <si>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</si>
  <si>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</si>
  <si>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</si>
  <si>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</si>
  <si>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</si>
  <si>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</si>
  <si>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</si>
  <si>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</si>
  <si>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</si>
  <si>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</si>
  <si>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</si>
  <si>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</si>
  <si>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</si>
  <si>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</si>
  <si>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</si>
  <si>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</si>
  <si>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</si>
  <si>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</si>
  <si>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</si>
  <si>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</si>
  <si>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</si>
  <si>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</si>
  <si>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</si>
  <si>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</si>
  <si>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</si>
  <si>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</si>
  <si>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</si>
  <si>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</si>
  <si>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</si>
  <si>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</si>
  <si>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</si>
  <si>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</si>
  <si>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</si>
  <si>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</si>
  <si>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</si>
  <si>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</si>
  <si>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</si>
  <si>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</si>
  <si>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</si>
  <si>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</si>
  <si>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</si>
  <si>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</si>
  <si>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</si>
  <si>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</si>
  <si>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</si>
  <si>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</si>
  <si>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</si>
  <si>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</si>
  <si>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</si>
  <si>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</si>
  <si>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</si>
  <si>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</si>
  <si>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</si>
  <si>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</si>
  <si>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</si>
  <si>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</si>
  <si>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</si>
  <si>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</si>
  <si>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</si>
  <si>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</si>
  <si>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</si>
  <si>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</si>
  <si>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</si>
  <si>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</si>
  <si>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</si>
  <si>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</si>
  <si>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</si>
  <si>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</si>
  <si>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</si>
  <si>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</si>
  <si>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</si>
  <si>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</si>
  <si>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</si>
  <si>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</si>
  <si>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</si>
  <si>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</si>
  <si>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</si>
  <si>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</si>
  <si>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</si>
  <si>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</si>
  <si>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</si>
  <si>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</si>
  <si>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</si>
  <si>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</si>
  <si>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</si>
  <si>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</si>
  <si>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</si>
  <si>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</si>
  <si>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</si>
  <si>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</si>
  <si>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</si>
  <si>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</si>
  <si>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</si>
  <si>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</si>
  <si>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</si>
  <si>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</si>
  <si>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</si>
  <si>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</si>
  <si>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</si>
  <si>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</si>
  <si>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</si>
  <si>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</si>
  <si>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</si>
  <si>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</si>
  <si>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</si>
  <si>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</si>
  <si>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</si>
  <si>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</si>
  <si>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</si>
  <si>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</si>
  <si>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</si>
  <si>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</si>
  <si>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</si>
  <si>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</si>
  <si>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</si>
  <si>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</si>
  <si>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</si>
  <si>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</si>
  <si>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</si>
  <si>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</si>
  <si>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</si>
  <si>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</si>
  <si>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</si>
  <si>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</si>
  <si>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</si>
  <si>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</si>
  <si>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</si>
  <si>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</si>
  <si>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</si>
  <si>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</si>
  <si>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</si>
  <si>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</si>
  <si>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</si>
  <si>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</si>
  <si>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</si>
  <si>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</si>
  <si>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</si>
  <si>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</si>
  <si>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</si>
  <si>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</si>
  <si>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</si>
  <si>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</si>
  <si>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</si>
  <si>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</si>
  <si>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</si>
  <si>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</si>
  <si>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</si>
  <si>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</si>
  <si>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</si>
  <si>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</si>
  <si>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</si>
  <si>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</si>
  <si>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</si>
  <si>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</si>
  <si>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</si>
  <si>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</si>
  <si>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</si>
  <si>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</si>
  <si>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</si>
  <si>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</si>
  <si>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</si>
  <si>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</si>
  <si>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</si>
  <si>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</si>
  <si>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</si>
  <si>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</si>
  <si>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</si>
  <si>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</si>
  <si>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</si>
  <si>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</si>
  <si>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</si>
  <si>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</si>
  <si>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</si>
  <si>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</si>
  <si>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</si>
  <si>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</si>
  <si>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</si>
  <si>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</si>
  <si>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</si>
  <si>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</si>
  <si>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</si>
  <si>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</si>
  <si>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</si>
  <si>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</si>
  <si>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</si>
  <si>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</si>
  <si>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</si>
  <si>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</si>
  <si>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</si>
  <si>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</si>
  <si>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</si>
  <si>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</si>
  <si>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</si>
  <si>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</si>
  <si>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</si>
  <si>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</si>
  <si>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</si>
  <si>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</si>
  <si>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</si>
  <si>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</si>
  <si>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</si>
  <si>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</si>
  <si>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</si>
  <si>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</si>
  <si>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</si>
  <si>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</si>
  <si>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</si>
  <si>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</si>
  <si>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</si>
  <si>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</si>
  <si>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</si>
  <si>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</si>
  <si>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</si>
  <si>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</si>
  <si>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</si>
  <si>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</si>
  <si>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</si>
  <si>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</si>
  <si>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</si>
  <si>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</si>
  <si>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</si>
  <si>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</si>
  <si>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</si>
  <si>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</si>
  <si>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</si>
  <si>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</si>
  <si>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</si>
  <si>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</si>
  <si>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</si>
  <si>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</si>
  <si>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</si>
  <si>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</si>
  <si>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</si>
  <si>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</si>
  <si>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</si>
  <si>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</si>
  <si>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</si>
  <si>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</si>
  <si>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</si>
  <si>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</si>
  <si>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</si>
  <si>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</si>
  <si>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</si>
  <si>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</si>
  <si>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</si>
  <si>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</si>
  <si>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</si>
  <si>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</si>
  <si>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</si>
  <si>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</si>
  <si>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</si>
  <si>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</si>
  <si>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</si>
  <si>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</si>
  <si>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</si>
  <si>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</si>
  <si>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</si>
  <si>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</si>
  <si>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</si>
  <si>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</si>
  <si>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</si>
  <si>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</si>
  <si>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</si>
  <si>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</si>
  <si>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</si>
  <si>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</si>
  <si>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</si>
  <si>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</si>
  <si>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</si>
  <si>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</si>
  <si>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</si>
  <si>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</si>
  <si>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</si>
  <si>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</si>
  <si>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</si>
  <si>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</si>
  <si>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</si>
  <si>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</si>
  <si>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</si>
  <si>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</si>
  <si>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</si>
  <si>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</si>
  <si>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</si>
  <si>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</si>
  <si>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</si>
  <si>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</si>
  <si>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</si>
  <si>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</si>
  <si>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</si>
  <si>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</si>
  <si>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</si>
  <si>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</si>
  <si>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</si>
  <si>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</si>
  <si>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</si>
  <si>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</si>
  <si>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</si>
  <si>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</si>
  <si>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</si>
  <si>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</si>
  <si>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</si>
  <si>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</si>
  <si>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</si>
  <si>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</si>
  <si>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</si>
  <si>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</si>
  <si>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</si>
  <si>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</si>
  <si>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</si>
  <si>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</si>
  <si>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</si>
  <si>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</si>
  <si>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</si>
  <si>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</si>
  <si>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</si>
  <si>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</si>
  <si>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</si>
  <si>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</si>
  <si>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</si>
  <si>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</si>
  <si>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</si>
  <si>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</si>
  <si>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</si>
  <si>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</si>
  <si>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</si>
  <si>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</si>
  <si>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</si>
  <si>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</si>
  <si>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</si>
  <si>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</si>
  <si>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</si>
  <si>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</si>
  <si>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</si>
  <si>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</si>
  <si>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</si>
  <si>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</si>
  <si>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</si>
  <si>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</si>
  <si>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</si>
  <si>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</si>
  <si>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</si>
  <si>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</si>
  <si>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</si>
  <si>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</si>
  <si>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</si>
  <si>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</si>
  <si>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</si>
  <si>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</si>
  <si>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</si>
  <si>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</si>
  <si>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</si>
  <si>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</si>
  <si>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</si>
  <si>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</si>
  <si>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</si>
  <si>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</si>
  <si>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</si>
  <si>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</si>
  <si>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</si>
  <si>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</si>
  <si>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</si>
  <si>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</si>
  <si>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</si>
  <si>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</si>
  <si>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</si>
  <si>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</si>
  <si>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</si>
  <si>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</si>
  <si>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</si>
  <si>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</si>
  <si>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</si>
  <si>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</si>
  <si>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</si>
  <si>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</si>
  <si>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</si>
  <si>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</si>
  <si>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</si>
  <si>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</si>
  <si>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</si>
  <si>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</si>
  <si>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</si>
  <si>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</si>
  <si>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</si>
  <si>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</si>
  <si>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</si>
  <si>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</si>
  <si>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</si>
  <si>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</si>
  <si>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</si>
  <si>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</si>
  <si>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</si>
  <si>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</si>
  <si>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</si>
  <si>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</si>
  <si>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</si>
  <si>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</si>
  <si>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</si>
  <si>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</si>
  <si>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</si>
  <si>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</si>
  <si>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</si>
  <si>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</si>
  <si>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</si>
  <si>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</si>
  <si>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</si>
  <si>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</si>
  <si>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</si>
  <si>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</si>
  <si>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</si>
  <si>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</si>
  <si>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</si>
  <si>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</si>
  <si>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</si>
  <si>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</si>
  <si>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</si>
  <si>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</si>
  <si>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</si>
  <si>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</si>
  <si>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</si>
  <si>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</si>
  <si>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</si>
  <si>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</si>
  <si>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</si>
  <si>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</si>
  <si>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</si>
  <si>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</si>
  <si>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</si>
  <si>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</si>
  <si>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</si>
  <si>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</si>
  <si>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</si>
  <si>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</si>
  <si>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</si>
  <si>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</si>
  <si>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</si>
  <si>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</si>
  <si>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</si>
  <si>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</si>
  <si>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</si>
  <si>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</si>
  <si>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</si>
  <si>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</si>
  <si>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</si>
  <si>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</si>
  <si>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</si>
  <si>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</si>
  <si>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</si>
  <si>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</si>
  <si>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</si>
  <si>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</si>
  <si>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</si>
  <si>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</si>
  <si>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</si>
  <si>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</si>
  <si>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</si>
  <si>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</si>
  <si>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</si>
  <si>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</si>
  <si>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</si>
  <si>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</si>
  <si>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</si>
  <si>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</si>
  <si>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</si>
  <si>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</si>
  <si>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</si>
  <si>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</si>
  <si>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</si>
  <si>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</si>
  <si>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</si>
  <si>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</si>
  <si>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</si>
  <si>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</si>
  <si>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</si>
  <si>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</si>
  <si>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</si>
  <si>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</si>
  <si>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</si>
  <si>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</si>
  <si>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</si>
  <si>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</si>
  <si>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</si>
  <si>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</si>
  <si>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</si>
  <si>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</si>
  <si>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</si>
  <si>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</si>
  <si>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</si>
  <si>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</si>
  <si>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</si>
  <si>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</si>
  <si>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</si>
  <si>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</si>
  <si>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</si>
  <si>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</si>
  <si>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</si>
  <si>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</si>
  <si>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</si>
  <si>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</si>
  <si>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</si>
  <si>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</si>
  <si>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</si>
  <si>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</si>
  <si>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</si>
  <si>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</si>
  <si>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</si>
  <si>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</si>
  <si>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</si>
  <si>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</si>
  <si>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</si>
  <si>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</si>
  <si>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</si>
  <si>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</si>
  <si>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</si>
  <si>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</si>
  <si>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</si>
  <si>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</si>
  <si>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</si>
  <si>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</si>
  <si>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</si>
  <si>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</si>
  <si>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</si>
  <si>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</si>
  <si>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</si>
  <si>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</si>
  <si>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</si>
  <si>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</si>
  <si>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</si>
  <si>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</si>
  <si>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</si>
  <si>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</si>
  <si>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</si>
  <si>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</si>
  <si>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</si>
  <si>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</si>
  <si>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</si>
  <si>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</si>
  <si>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</si>
  <si>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</si>
  <si>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</si>
  <si>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</si>
  <si>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</si>
  <si>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</si>
  <si>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</si>
  <si>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</si>
  <si>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</si>
  <si>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</si>
  <si>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</si>
  <si>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</si>
  <si>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</si>
  <si>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</si>
  <si>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</si>
  <si>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</si>
  <si>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</si>
  <si>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</si>
  <si>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</si>
  <si>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</si>
  <si>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</si>
  <si>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</si>
  <si>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</si>
  <si>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</si>
  <si>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</si>
  <si>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</si>
  <si>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</si>
  <si>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</si>
  <si>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</si>
  <si>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</si>
  <si>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</si>
  <si>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</si>
  <si>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</si>
  <si>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</si>
  <si>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</si>
  <si>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</si>
  <si>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</si>
  <si>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</si>
  <si>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</si>
  <si>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</si>
  <si>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</si>
  <si>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</si>
  <si>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</si>
  <si>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</si>
  <si>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</si>
  <si>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</si>
  <si>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</si>
  <si>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</si>
  <si>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</si>
  <si>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</si>
  <si>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</si>
  <si>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</si>
  <si>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</si>
  <si>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</si>
  <si>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</si>
  <si>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</si>
  <si>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</si>
  <si>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</si>
  <si>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</si>
  <si>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</si>
  <si>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</si>
  <si>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</si>
  <si>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</si>
  <si>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</si>
  <si>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</si>
  <si>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</si>
  <si>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</si>
  <si>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</si>
  <si>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</si>
  <si>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</si>
  <si>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</si>
  <si>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</si>
  <si>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</si>
  <si>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</si>
  <si>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</si>
  <si>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</si>
  <si>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</si>
  <si>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</si>
  <si>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</si>
  <si>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</si>
  <si>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</si>
  <si>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</si>
  <si>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</si>
  <si>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</si>
  <si>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</si>
  <si>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</si>
  <si>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</si>
  <si>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</si>
  <si>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</si>
  <si>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</si>
  <si>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</si>
  <si>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</si>
  <si>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</si>
  <si>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</si>
  <si>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</si>
  <si>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</si>
  <si>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</si>
  <si>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</si>
  <si>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</si>
  <si>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</si>
  <si>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</si>
  <si>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</si>
  <si>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</si>
  <si>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</si>
  <si>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</si>
  <si>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</si>
  <si>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</si>
  <si>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</si>
  <si>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</si>
  <si>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</si>
  <si>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</si>
  <si>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</si>
  <si>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</si>
  <si>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</si>
  <si>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</si>
  <si>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</si>
  <si>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</si>
  <si>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</si>
  <si>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</si>
  <si>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</si>
  <si>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</si>
  <si>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</si>
  <si>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</si>
  <si>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</si>
  <si>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</si>
  <si>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</si>
  <si>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</si>
  <si>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</si>
  <si>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</si>
  <si>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</si>
  <si>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</si>
  <si>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</si>
  <si>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</si>
  <si>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</si>
  <si>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</si>
  <si>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</si>
  <si>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</si>
  <si>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</si>
  <si>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</si>
  <si>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</si>
  <si>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</si>
  <si>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</si>
  <si>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</si>
  <si>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</si>
  <si>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</si>
  <si>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</si>
  <si>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</si>
  <si>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</si>
  <si>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</si>
  <si>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</si>
  <si>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</si>
  <si>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</si>
  <si>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</si>
  <si>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</si>
  <si>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</si>
  <si>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</si>
  <si>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</si>
  <si>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</si>
  <si>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</si>
  <si>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</si>
  <si>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</si>
  <si>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</si>
  <si>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</si>
  <si>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</si>
  <si>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</si>
  <si>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</si>
  <si>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</si>
  <si>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</si>
  <si>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</si>
  <si>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</si>
  <si>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</si>
  <si>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</si>
  <si>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</si>
  <si>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</si>
  <si>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</si>
  <si>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</si>
  <si>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</si>
  <si>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</si>
  <si>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</si>
  <si>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</si>
  <si>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</si>
  <si>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</si>
  <si>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</si>
  <si>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</si>
  <si>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</si>
  <si>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</si>
  <si>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</si>
  <si>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</si>
  <si>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</si>
  <si>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</si>
  <si>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</si>
  <si>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</si>
  <si>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</si>
  <si>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</si>
  <si>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</si>
  <si>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</si>
  <si>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</si>
  <si>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</si>
  <si>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</si>
  <si>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</si>
  <si>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</si>
  <si>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</si>
  <si>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</si>
  <si>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</si>
  <si>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</si>
  <si>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</si>
  <si>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</si>
  <si>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</si>
  <si>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</si>
  <si>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</si>
  <si>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</si>
  <si>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</si>
  <si>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</si>
  <si>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</si>
  <si>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</si>
  <si>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</si>
  <si>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</si>
  <si>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</si>
  <si>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</si>
  <si>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</si>
  <si>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</si>
  <si>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</si>
  <si>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</si>
  <si>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</si>
  <si>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</si>
  <si>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</si>
  <si>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</si>
  <si>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</si>
  <si>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</si>
  <si>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</si>
  <si>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</si>
  <si>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</si>
  <si>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</si>
  <si>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</si>
  <si>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</si>
  <si>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</si>
  <si>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</si>
  <si>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</si>
  <si>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</si>
  <si>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</si>
  <si>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</si>
  <si>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</si>
  <si>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</si>
  <si>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</si>
  <si>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</si>
  <si>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</si>
  <si>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</si>
  <si>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</si>
  <si>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</si>
  <si>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</si>
  <si>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</si>
  <si>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</si>
  <si>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</si>
  <si>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</si>
  <si>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</si>
  <si>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</si>
  <si>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</si>
  <si>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</si>
  <si>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</si>
  <si>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</si>
  <si>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</si>
  <si>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</si>
  <si>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</si>
  <si>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</si>
  <si>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</si>
  <si>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</si>
  <si>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</si>
  <si>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</si>
  <si>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</si>
  <si>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</si>
  <si>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</si>
  <si>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</si>
  <si>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</si>
  <si>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</si>
  <si>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</si>
  <si>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</si>
  <si>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</si>
  <si>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</si>
  <si>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</si>
  <si>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</si>
  <si>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</si>
  <si>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</si>
  <si>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</si>
  <si>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</si>
  <si>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</si>
  <si>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</si>
  <si>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</si>
  <si>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</si>
  <si>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</si>
  <si>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</si>
  <si>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</si>
  <si>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</si>
  <si>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</si>
  <si>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</si>
  <si>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</si>
  <si>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</si>
  <si>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</si>
  <si>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</si>
  <si>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</si>
  <si>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</si>
  <si>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</si>
  <si>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</si>
  <si>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</si>
  <si>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</si>
  <si>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</si>
  <si>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</si>
  <si>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</si>
  <si>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</si>
  <si>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</si>
  <si>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</si>
  <si>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</si>
  <si>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</si>
  <si>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</si>
  <si>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</si>
  <si>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</si>
  <si>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</si>
  <si>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</si>
  <si>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</si>
  <si>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</si>
  <si>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</si>
  <si>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</si>
  <si>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</si>
  <si>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</si>
  <si>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</si>
  <si>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</si>
  <si>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</si>
  <si>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</si>
  <si>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</si>
  <si>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</si>
  <si>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</si>
  <si>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</si>
  <si>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</si>
  <si>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</si>
  <si>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</si>
  <si>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</si>
  <si>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</si>
  <si>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</si>
  <si>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</si>
  <si>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</si>
  <si>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</si>
  <si>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</si>
  <si>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</si>
  <si>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</si>
  <si>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</si>
  <si>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</si>
  <si>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</si>
  <si>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</si>
  <si>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</si>
  <si>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</si>
  <si>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</si>
  <si>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</si>
  <si>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</si>
  <si>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</si>
  <si>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</si>
  <si>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</si>
  <si>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</si>
  <si>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</si>
  <si>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</si>
  <si>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</si>
  <si>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</si>
  <si>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</si>
  <si>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</si>
  <si>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</si>
  <si>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</si>
  <si>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</si>
  <si>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</si>
  <si>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</si>
  <si>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</si>
  <si>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</si>
  <si>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</si>
  <si>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</si>
  <si>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</si>
  <si>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</si>
  <si>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</si>
  <si>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</si>
  <si>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</si>
  <si>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</si>
  <si>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</si>
  <si>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</si>
  <si>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</si>
  <si>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</si>
  <si>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</si>
  <si>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</si>
  <si>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</si>
  <si>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</si>
  <si>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</si>
  <si>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</si>
  <si>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</si>
  <si>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</si>
  <si>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</si>
  <si>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</si>
  <si>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</si>
  <si>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</si>
  <si>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</si>
  <si>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</si>
  <si>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</si>
  <si>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</si>
  <si>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</si>
  <si>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</si>
  <si>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</si>
  <si>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</si>
  <si>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</si>
  <si>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</si>
  <si>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</si>
  <si>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</si>
  <si>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</si>
  <si>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</si>
  <si>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</si>
  <si>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</si>
  <si>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</si>
  <si>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</si>
  <si>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</si>
  <si>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</si>
  <si>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</si>
  <si>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</si>
  <si>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</si>
  <si>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</si>
  <si>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</si>
  <si>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</si>
  <si>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</si>
  <si>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</si>
  <si>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</si>
  <si>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</si>
  <si>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</si>
  <si>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</si>
  <si>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</si>
  <si>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</si>
  <si>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</si>
  <si>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</si>
  <si>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</si>
  <si>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</si>
  <si>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</si>
  <si>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</si>
  <si>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</si>
  <si>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</si>
  <si>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</si>
  <si>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</si>
  <si>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</si>
  <si>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</si>
  <si>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</si>
  <si>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</si>
  <si>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</si>
  <si>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</si>
  <si>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</si>
  <si>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</si>
  <si>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</si>
  <si>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</si>
  <si>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</si>
  <si>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</si>
  <si>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</si>
  <si>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</si>
  <si>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</si>
  <si>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</si>
  <si>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</si>
  <si>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</si>
  <si>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</si>
  <si>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</si>
  <si>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</si>
  <si>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</si>
  <si>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</si>
  <si>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</si>
  <si>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</si>
  <si>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</si>
  <si>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</si>
  <si>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</si>
  <si>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</si>
  <si>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</si>
  <si>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</si>
  <si>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</si>
  <si>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</si>
  <si>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</si>
  <si>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</si>
  <si>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</si>
  <si>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</si>
  <si>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</si>
  <si>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</si>
  <si>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</si>
  <si>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</si>
  <si>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</si>
  <si>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</si>
  <si>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</si>
  <si>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</si>
  <si>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</si>
  <si>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</si>
  <si>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</si>
  <si>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</si>
  <si>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</si>
  <si>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</si>
  <si>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</si>
  <si>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</si>
  <si>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</si>
  <si>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</si>
  <si>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</si>
  <si>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</si>
  <si>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</si>
  <si>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</si>
  <si>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</si>
  <si>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</si>
  <si>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</si>
  <si>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</si>
  <si>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</si>
  <si>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</si>
  <si>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</si>
  <si>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</si>
  <si>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</si>
  <si>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</si>
  <si>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</si>
  <si>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</si>
  <si>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</si>
  <si>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</si>
  <si>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</si>
  <si>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</si>
  <si>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</si>
  <si>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</si>
  <si>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</si>
  <si>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</si>
  <si>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</si>
  <si>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</si>
  <si>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</si>
  <si>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</si>
  <si>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</si>
  <si>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</si>
  <si>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</si>
  <si>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</si>
  <si>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</si>
  <si>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</si>
  <si>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</si>
  <si>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</si>
  <si>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</si>
  <si>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</si>
  <si>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</si>
  <si>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</si>
  <si>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</si>
  <si>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</si>
  <si>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</si>
  <si>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</si>
  <si>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</si>
  <si>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</si>
  <si>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</si>
  <si>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</si>
  <si>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</si>
  <si>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</si>
  <si>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</si>
  <si>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</si>
  <si>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</si>
  <si>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</si>
  <si>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</si>
  <si>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</si>
  <si>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</si>
  <si>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</si>
  <si>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</si>
  <si>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</si>
  <si>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</si>
  <si>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</si>
  <si>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</si>
  <si>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</si>
  <si>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</si>
  <si>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</si>
  <si>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</si>
  <si>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</si>
  <si>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</si>
  <si>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</si>
  <si>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</si>
  <si>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</si>
  <si>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</si>
  <si>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</si>
  <si>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</si>
  <si>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</si>
  <si>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</si>
  <si>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</si>
  <si>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</si>
  <si>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</si>
  <si>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</si>
  <si>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</si>
  <si>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</si>
  <si>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</si>
  <si>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</si>
  <si>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</si>
  <si>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</si>
  <si>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</si>
  <si>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</si>
  <si>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</si>
  <si>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</si>
  <si>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</si>
  <si>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</si>
  <si>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</si>
  <si>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</si>
  <si>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</si>
  <si>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</si>
  <si>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</si>
  <si>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</si>
  <si>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</si>
  <si>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</si>
  <si>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</si>
  <si>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</si>
  <si>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</si>
  <si>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</si>
  <si>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</si>
  <si>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</si>
  <si>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</si>
  <si>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</si>
  <si>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</si>
  <si>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</si>
  <si>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</si>
  <si>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</si>
  <si>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</si>
  <si>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</si>
  <si>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</si>
  <si>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</si>
  <si>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</si>
  <si>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</si>
  <si>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</si>
  <si>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</si>
  <si>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</si>
  <si>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</si>
  <si>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</si>
  <si>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</si>
  <si>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</si>
  <si>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</si>
  <si>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</si>
  <si>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</si>
  <si>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</si>
  <si>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</si>
  <si>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</si>
  <si>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</si>
  <si>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</si>
  <si>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</si>
  <si>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</si>
  <si>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</si>
  <si>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</si>
  <si>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</si>
  <si>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</si>
  <si>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</si>
  <si>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</si>
  <si>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</si>
  <si>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</si>
  <si>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</si>
  <si>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</si>
  <si>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</si>
  <si>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</si>
  <si>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</si>
  <si>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</si>
  <si>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</si>
  <si>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</si>
  <si>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</si>
  <si>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</si>
  <si>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</si>
  <si>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</si>
  <si>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</si>
  <si>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</si>
  <si>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</si>
  <si>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</si>
  <si>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</si>
  <si>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</si>
  <si>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</si>
  <si>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</si>
  <si>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</si>
  <si>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</si>
  <si>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</si>
  <si>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</si>
  <si>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</si>
  <si>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</si>
  <si>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</si>
  <si>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</si>
  <si>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</si>
  <si>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</si>
  <si>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</si>
  <si>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</si>
  <si>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</si>
  <si>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</si>
  <si>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</si>
  <si>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</si>
  <si>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</si>
  <si>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</si>
  <si>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</si>
  <si>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</si>
  <si>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</si>
  <si>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</si>
  <si>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</si>
  <si>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</si>
  <si>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</si>
  <si>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</si>
  <si>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</si>
  <si>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</si>
  <si>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</si>
  <si>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</si>
  <si>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</si>
  <si>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</si>
  <si>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</si>
  <si>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</si>
  <si>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</si>
  <si>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</si>
  <si>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</si>
  <si>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</si>
  <si>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</si>
  <si>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</si>
  <si>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</si>
  <si>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</si>
  <si>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</si>
  <si>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</si>
  <si>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</si>
  <si>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</si>
  <si>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</si>
  <si>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</si>
  <si>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</si>
  <si>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</si>
  <si>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</si>
  <si>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</si>
  <si>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</si>
  <si>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</si>
  <si>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</si>
  <si>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</si>
  <si>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</si>
  <si>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</si>
  <si>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</si>
  <si>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</si>
  <si>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</si>
  <si>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</si>
  <si>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</si>
  <si>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</si>
  <si>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</si>
  <si>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</si>
  <si>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</si>
  <si>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</si>
  <si>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</si>
  <si>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</si>
  <si>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</si>
  <si>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</si>
  <si>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</si>
  <si>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</si>
  <si>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</si>
  <si>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</si>
  <si>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</si>
  <si>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</si>
  <si>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</si>
  <si>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</si>
  <si>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</si>
  <si>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</si>
  <si>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</si>
  <si>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</si>
  <si>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</si>
  <si>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</si>
  <si>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</si>
  <si>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</si>
  <si>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</si>
  <si>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</si>
  <si>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</si>
  <si>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</si>
  <si>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</si>
  <si>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</si>
  <si>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</si>
  <si>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</si>
  <si>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</si>
  <si>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</si>
  <si>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</si>
  <si>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</si>
  <si>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</si>
  <si>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</si>
  <si>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</si>
  <si>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</si>
  <si>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</si>
  <si>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</si>
  <si>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</si>
  <si>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</si>
  <si>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</si>
  <si>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</si>
  <si>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</si>
  <si>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</si>
  <si>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</si>
  <si>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</si>
  <si>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</si>
  <si>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</si>
  <si>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</si>
  <si>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</si>
  <si>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</si>
  <si>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</si>
  <si>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</si>
  <si>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</si>
  <si>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</si>
  <si>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</si>
  <si>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</si>
  <si>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</si>
  <si>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</si>
  <si>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</si>
  <si>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</si>
  <si>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</si>
  <si>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</si>
  <si>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</si>
  <si>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</si>
  <si>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</si>
  <si>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</si>
  <si>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</si>
  <si>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</si>
  <si>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</si>
  <si>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</si>
  <si>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</si>
  <si>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</si>
  <si>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</si>
  <si>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</si>
  <si>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</si>
  <si>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</si>
  <si>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</si>
  <si>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</si>
  <si>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</si>
  <si>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</si>
  <si>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</si>
  <si>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</si>
  <si>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</si>
  <si>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</si>
  <si>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</si>
  <si>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</si>
  <si>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</si>
  <si>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</si>
  <si>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</si>
  <si>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</si>
  <si>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</si>
  <si>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</si>
  <si>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</si>
  <si>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</si>
  <si>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</si>
  <si>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</si>
  <si>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</si>
  <si>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</si>
  <si>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</si>
  <si>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</si>
  <si>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</si>
  <si>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</si>
  <si>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</si>
  <si>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</si>
  <si>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</si>
  <si>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</si>
  <si>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</si>
  <si>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</si>
  <si>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</si>
  <si>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</si>
  <si>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</si>
  <si>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</si>
  <si>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</si>
  <si>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</si>
  <si>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</si>
  <si>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</si>
  <si>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</si>
  <si>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</si>
  <si>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</si>
  <si>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</si>
  <si>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</si>
  <si>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</si>
  <si>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</si>
  <si>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</si>
  <si>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</si>
  <si>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</si>
  <si>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</si>
  <si>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</si>
  <si>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</si>
  <si>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</si>
  <si>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</si>
  <si>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</si>
  <si>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</si>
  <si>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</si>
  <si>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</si>
  <si>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</si>
  <si>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</si>
  <si>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</si>
  <si>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</si>
  <si>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</si>
  <si>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</si>
  <si>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</si>
  <si>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</si>
  <si>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</si>
  <si>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</si>
  <si>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</si>
  <si>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</si>
  <si>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</si>
  <si>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</si>
  <si>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</si>
  <si>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</si>
  <si>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</si>
  <si>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</si>
  <si>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</si>
  <si>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</si>
  <si>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</si>
  <si>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</si>
  <si>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</si>
  <si>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</si>
  <si>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</si>
  <si>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</si>
  <si>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</si>
  <si>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</si>
  <si>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</si>
  <si>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</si>
  <si>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</si>
  <si>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</si>
  <si>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</si>
  <si>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</si>
  <si>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</si>
  <si>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</si>
  <si>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</si>
  <si>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</si>
  <si>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</si>
  <si>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</si>
  <si>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</si>
  <si>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</si>
  <si>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</si>
  <si>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</si>
  <si>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</si>
  <si>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</si>
  <si>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</si>
  <si>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</si>
  <si>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</si>
  <si>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</si>
  <si>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</si>
  <si>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</si>
  <si>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</si>
  <si>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</si>
  <si>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</si>
  <si>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</si>
  <si>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</si>
  <si>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</si>
  <si>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</si>
  <si>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</si>
  <si>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</si>
  <si>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</si>
  <si>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</si>
  <si>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</si>
  <si>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</si>
  <si>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</si>
  <si>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</si>
  <si>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</si>
  <si>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</si>
  <si>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</si>
  <si>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</si>
  <si>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</si>
  <si>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</si>
  <si>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</si>
  <si>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</si>
  <si>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</si>
  <si>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</si>
  <si>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</si>
  <si>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</si>
  <si>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</si>
  <si>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</si>
  <si>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</si>
  <si>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</si>
  <si>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</si>
  <si>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</si>
  <si>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</si>
  <si>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</si>
  <si>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</si>
  <si>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</si>
  <si>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</si>
  <si>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</si>
  <si>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</si>
  <si>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</si>
  <si>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</si>
  <si>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</si>
  <si>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</si>
  <si>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</si>
  <si>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</si>
  <si>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</si>
  <si>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</si>
  <si>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</si>
  <si>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</si>
  <si>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</si>
  <si>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</si>
  <si>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</si>
  <si>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</si>
  <si>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</si>
  <si>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</si>
  <si>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</si>
  <si>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</si>
  <si>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</si>
  <si>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</si>
  <si>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</si>
  <si>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</si>
  <si>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</si>
  <si>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</si>
  <si>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</si>
  <si>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</si>
  <si>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</si>
  <si>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</si>
  <si>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</si>
  <si>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</si>
  <si>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</si>
  <si>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</si>
  <si>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</si>
  <si>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</si>
  <si>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</si>
  <si>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</si>
  <si>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</si>
  <si>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</si>
  <si>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</si>
  <si>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</si>
  <si>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</si>
  <si>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</si>
  <si>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</si>
  <si>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</si>
  <si>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</si>
  <si>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</si>
  <si>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</si>
  <si>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</si>
  <si>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</si>
  <si>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</si>
  <si>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</si>
  <si>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</si>
  <si>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</si>
  <si>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</si>
  <si>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</si>
  <si>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</si>
  <si>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</si>
  <si>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</si>
  <si>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</si>
  <si>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</si>
  <si>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</si>
  <si>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</si>
  <si>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</si>
  <si>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</si>
  <si>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</si>
  <si>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</si>
  <si>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</si>
  <si>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</si>
  <si>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</si>
  <si>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</si>
  <si>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</si>
  <si>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</si>
  <si>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</si>
  <si>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</si>
  <si>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</si>
  <si>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</si>
  <si>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</si>
  <si>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</si>
  <si>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</si>
  <si>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</si>
  <si>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</si>
  <si>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</si>
  <si>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</si>
  <si>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</si>
  <si>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</si>
  <si>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</si>
  <si>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</si>
  <si>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</si>
  <si>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</si>
  <si>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</si>
  <si>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</si>
  <si>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</si>
  <si>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</si>
  <si>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</si>
  <si>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</si>
  <si>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</si>
  <si>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</si>
  <si>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</si>
  <si>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</si>
  <si>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</si>
  <si>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</si>
  <si>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</si>
  <si>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</si>
  <si>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</si>
  <si>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</si>
  <si>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</si>
  <si>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</si>
  <si>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</si>
  <si>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</si>
  <si>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</si>
  <si>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</si>
  <si>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</si>
  <si>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</si>
  <si>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</si>
  <si>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</si>
  <si>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</si>
  <si>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</si>
  <si>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</si>
  <si>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</si>
  <si>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</si>
  <si>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</si>
  <si>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</si>
  <si>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</si>
  <si>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</si>
  <si>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</si>
  <si>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</si>
  <si>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</si>
  <si>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</si>
  <si>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</si>
  <si>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</si>
  <si>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</si>
  <si>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</si>
  <si>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</si>
  <si>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</si>
  <si>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</si>
  <si>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</si>
  <si>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</si>
  <si>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</si>
  <si>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</si>
  <si>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</si>
  <si>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</si>
  <si>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</si>
  <si>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</si>
  <si>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</si>
  <si>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</si>
  <si>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</si>
  <si>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</si>
  <si>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</si>
  <si>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</si>
  <si>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</si>
  <si>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</si>
  <si>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</si>
  <si>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</si>
  <si>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</si>
  <si>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</si>
  <si>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</si>
  <si>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</si>
  <si>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</si>
  <si>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</si>
  <si>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</si>
  <si>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</si>
  <si>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</si>
  <si>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</si>
  <si>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</si>
  <si>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</si>
  <si>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</si>
  <si>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</si>
  <si>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</si>
  <si>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</si>
  <si>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</si>
  <si>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</si>
  <si>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</si>
  <si>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</si>
  <si>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</si>
  <si>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</si>
  <si>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</si>
  <si>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</si>
  <si>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</si>
  <si>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</si>
  <si>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</si>
  <si>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</si>
  <si>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</si>
  <si>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</si>
  <si>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</si>
  <si>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</si>
  <si>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</si>
  <si>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</si>
  <si>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</si>
  <si>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</si>
  <si>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</si>
  <si>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</si>
  <si>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</si>
  <si>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</si>
  <si>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</si>
  <si>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</si>
  <si>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</si>
  <si>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</si>
  <si>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</si>
  <si>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</si>
  <si>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</si>
  <si>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</si>
  <si>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</si>
  <si>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</si>
  <si>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</si>
  <si>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</si>
  <si>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</si>
  <si>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</si>
  <si>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</si>
  <si>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</si>
  <si>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</si>
  <si>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</si>
  <si>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</si>
  <si>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</si>
  <si>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</si>
  <si>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</si>
  <si>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</si>
  <si>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</si>
  <si>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</si>
  <si>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</si>
  <si>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</si>
  <si>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</si>
  <si>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</si>
  <si>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</si>
  <si>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</si>
  <si>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</si>
  <si>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</si>
  <si>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</si>
  <si>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</si>
  <si>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</si>
  <si>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</si>
  <si>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</si>
  <si>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</si>
  <si>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</si>
  <si>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</si>
  <si>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</si>
  <si>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</si>
  <si>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</si>
  <si>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</si>
  <si>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</si>
  <si>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</si>
  <si>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</si>
  <si>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</si>
  <si>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</si>
  <si>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</si>
  <si>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</si>
  <si>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</si>
  <si>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</si>
  <si>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</si>
  <si>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</si>
  <si>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</si>
  <si>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</si>
  <si>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</si>
  <si>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</si>
  <si>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</si>
  <si>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</si>
  <si>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</si>
  <si>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</si>
  <si>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</si>
  <si>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</si>
  <si>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</si>
  <si>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</si>
  <si>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</si>
  <si>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</si>
  <si>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</si>
  <si>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</si>
  <si>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</si>
  <si>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</si>
  <si>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</si>
  <si>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</si>
  <si>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</si>
  <si>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</si>
  <si>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</si>
  <si>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</si>
  <si>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</si>
  <si>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</si>
  <si>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</si>
  <si>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</si>
  <si>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</si>
  <si>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</si>
  <si>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</si>
  <si>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</si>
  <si>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</si>
  <si>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</si>
  <si>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</si>
  <si>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</si>
  <si>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</si>
  <si>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</si>
  <si>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</si>
  <si>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</si>
  <si>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</si>
  <si>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</si>
  <si>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</si>
  <si>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</si>
  <si>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</si>
  <si>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</si>
  <si>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</si>
  <si>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</si>
  <si>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</si>
  <si>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</si>
  <si>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</si>
  <si>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</si>
  <si>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</si>
  <si>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</si>
  <si>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</si>
  <si>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</si>
  <si>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</si>
  <si>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</si>
  <si>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</si>
  <si>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</si>
  <si>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</si>
  <si>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</si>
  <si>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</si>
  <si>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</si>
  <si>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</si>
  <si>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</si>
  <si>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</si>
  <si>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</si>
  <si>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</si>
  <si>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</si>
  <si>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</si>
  <si>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</si>
  <si>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</si>
  <si>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</si>
  <si>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</si>
  <si>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</si>
  <si>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</si>
  <si>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</si>
  <si>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</si>
  <si>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</si>
  <si>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</si>
  <si>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</si>
  <si>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</si>
  <si>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</si>
  <si>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</si>
  <si>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</si>
  <si>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</si>
  <si>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</si>
  <si>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</si>
  <si>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</si>
  <si>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</si>
  <si>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</si>
  <si>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</si>
  <si>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</si>
  <si>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</si>
  <si>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</si>
  <si>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</si>
  <si>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</si>
  <si>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</si>
  <si>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</si>
  <si>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</si>
  <si>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</si>
  <si>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</si>
  <si>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</si>
  <si>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</si>
  <si>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</si>
  <si>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</si>
  <si>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</si>
  <si>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</si>
  <si>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</si>
  <si>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</si>
  <si>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</si>
  <si>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</si>
  <si>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</si>
  <si>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</si>
  <si>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</si>
  <si>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</si>
  <si>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</si>
  <si>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</si>
  <si>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</si>
  <si>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</si>
  <si>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</si>
  <si>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</si>
  <si>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</si>
  <si>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</si>
  <si>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</si>
  <si>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</si>
  <si>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</si>
  <si>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</si>
  <si>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</si>
  <si>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</si>
  <si>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</si>
  <si>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</si>
  <si>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</si>
  <si>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</si>
  <si>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</si>
  <si>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</si>
  <si>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</si>
  <si>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</si>
  <si>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</si>
  <si>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</si>
  <si>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</si>
  <si>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</si>
  <si>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</si>
  <si>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</si>
  <si>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</si>
  <si>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</si>
  <si>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</si>
  <si>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</si>
  <si>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</si>
  <si>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</si>
  <si>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</si>
  <si>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</si>
  <si>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</si>
  <si>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</si>
  <si>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</si>
  <si>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</si>
  <si>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</si>
  <si>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</si>
  <si>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</si>
  <si>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</si>
  <si>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</si>
  <si>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</si>
  <si>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</si>
  <si>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</si>
  <si>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</si>
  <si>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</si>
  <si>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</si>
  <si>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</si>
  <si>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</si>
  <si>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</si>
  <si>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</si>
  <si>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</si>
  <si>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</si>
  <si>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</si>
  <si>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</si>
  <si>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</si>
  <si>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</si>
  <si>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</si>
  <si>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</si>
  <si>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</si>
  <si>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</si>
  <si>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</si>
  <si>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</si>
  <si>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</si>
  <si>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</si>
  <si>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</si>
  <si>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</si>
  <si>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</si>
  <si>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</si>
  <si>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</si>
  <si>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</si>
  <si>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</si>
  <si>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</si>
  <si>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</si>
  <si>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</si>
  <si>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</si>
  <si>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</si>
  <si>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</si>
  <si>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</si>
  <si>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</si>
  <si>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</si>
  <si>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</si>
  <si>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</si>
  <si>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</si>
  <si>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</si>
  <si>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</si>
  <si>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</si>
  <si>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</si>
  <si>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</si>
  <si>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</si>
  <si>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</si>
  <si>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</si>
  <si>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</si>
  <si>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</si>
  <si>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</si>
  <si>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</si>
  <si>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</si>
  <si>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</si>
  <si>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</si>
  <si>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</si>
  <si>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</si>
  <si>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</si>
  <si>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</si>
  <si>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</si>
  <si>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</si>
  <si>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</si>
  <si>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</si>
  <si>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</si>
  <si>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</si>
  <si>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</si>
  <si>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</si>
  <si>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</si>
  <si>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</si>
  <si>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</si>
  <si>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</si>
  <si>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</si>
  <si>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</si>
  <si>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</si>
  <si>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</si>
  <si>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</si>
  <si>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</si>
  <si>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</si>
  <si>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</si>
  <si>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</si>
  <si>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</si>
  <si>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</si>
  <si>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</si>
  <si>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</si>
  <si>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</si>
  <si>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</si>
  <si>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</si>
  <si>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</si>
  <si>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</si>
  <si>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</si>
  <si>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</si>
  <si>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</si>
  <si>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</si>
  <si>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</si>
  <si>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</si>
  <si>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</si>
  <si>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</si>
  <si>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</si>
  <si>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</si>
  <si>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</si>
  <si>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</si>
  <si>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</si>
  <si>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</si>
  <si>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</si>
  <si>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</si>
  <si>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</si>
  <si>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</si>
  <si>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</si>
  <si>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</si>
  <si>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</si>
  <si>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</si>
  <si>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</si>
  <si>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</si>
  <si>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</si>
  <si>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</si>
  <si>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</si>
  <si>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</si>
  <si>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</si>
  <si>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</si>
  <si>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</si>
  <si>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</si>
  <si>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</si>
  <si>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</si>
  <si>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</si>
  <si>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</si>
  <si>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</si>
  <si>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</si>
  <si>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</si>
  <si>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</si>
  <si>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</si>
  <si>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</si>
  <si>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</si>
  <si>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</si>
  <si>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</si>
  <si>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</si>
  <si>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</si>
  <si>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</si>
  <si>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</si>
  <si>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</si>
  <si>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</si>
  <si>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</si>
  <si>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</si>
  <si>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</si>
  <si>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</si>
  <si>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</si>
  <si>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</si>
  <si>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</si>
  <si>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</si>
  <si>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</si>
  <si>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</si>
  <si>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</si>
  <si>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</si>
  <si>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</si>
  <si>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</si>
  <si>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</si>
  <si>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</si>
  <si>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</si>
  <si>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</si>
  <si>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</si>
  <si>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</si>
  <si>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</si>
  <si>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</si>
  <si>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</si>
  <si>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</si>
  <si>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</si>
  <si>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</si>
  <si>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</si>
  <si>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</si>
  <si>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</si>
  <si>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</si>
  <si>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</si>
  <si>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</si>
  <si>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</si>
  <si>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</si>
  <si>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</si>
  <si>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</si>
  <si>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</si>
  <si>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</si>
  <si>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</si>
  <si>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</si>
  <si>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</si>
  <si>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</si>
  <si>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</si>
  <si>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</si>
  <si>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</si>
  <si>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</si>
  <si>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</si>
  <si>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</si>
  <si>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</si>
  <si>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</si>
  <si>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</si>
  <si>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</si>
  <si>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</si>
  <si>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</si>
  <si>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</si>
  <si>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</si>
  <si>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</si>
  <si>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</si>
  <si>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</si>
  <si>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</si>
  <si>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</si>
  <si>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</si>
  <si>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</si>
  <si>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</si>
  <si>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</si>
  <si>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</si>
  <si>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</si>
  <si>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</si>
  <si>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</si>
  <si>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</si>
  <si>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</si>
  <si>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</si>
  <si>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</si>
  <si>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</si>
  <si>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</si>
  <si>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</si>
  <si>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</si>
  <si>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</si>
  <si>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</si>
  <si>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</si>
  <si>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</si>
  <si>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</si>
  <si>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</si>
  <si>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</si>
  <si>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</si>
  <si>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</si>
  <si>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</si>
  <si>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</si>
  <si>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</si>
  <si>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</si>
  <si>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</si>
  <si>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</si>
  <si>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</si>
  <si>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</si>
  <si>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</si>
  <si>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</si>
  <si>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</si>
  <si>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</si>
  <si>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</si>
  <si>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</si>
  <si>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</si>
  <si>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</si>
  <si>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</si>
  <si>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</si>
  <si>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</si>
  <si>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</si>
  <si>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</si>
  <si>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</si>
  <si>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</si>
  <si>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</si>
  <si>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</si>
  <si>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</si>
  <si>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</si>
  <si>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</si>
  <si>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</si>
  <si>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</si>
  <si>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</si>
  <si>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</si>
  <si>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</si>
  <si>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</si>
  <si>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</si>
  <si>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</si>
  <si>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</si>
  <si>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</si>
  <si>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</si>
  <si>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</si>
  <si>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</si>
  <si>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</si>
  <si>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</si>
  <si>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</si>
  <si>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</si>
  <si>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</si>
  <si>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</si>
  <si>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</si>
  <si>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</si>
  <si>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</si>
  <si>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</si>
  <si>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</si>
  <si>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</si>
  <si>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</si>
  <si>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</si>
  <si>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</si>
  <si>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</si>
  <si>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</si>
  <si>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</si>
  <si>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</si>
  <si>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</si>
  <si>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</si>
  <si>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</si>
  <si>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</si>
  <si>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</si>
  <si>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</si>
  <si>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</si>
  <si>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</si>
  <si>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</si>
  <si>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</si>
  <si>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</si>
  <si>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</si>
  <si>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</si>
  <si>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</si>
  <si>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</si>
  <si>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</si>
  <si>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</si>
  <si>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</si>
  <si>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</si>
  <si>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</si>
  <si>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</si>
  <si>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</si>
  <si>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</si>
  <si>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</si>
  <si>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</si>
  <si>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</si>
  <si>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</si>
  <si>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</si>
  <si>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</si>
  <si>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</si>
  <si>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</si>
  <si>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</si>
  <si>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</si>
  <si>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</si>
  <si>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</si>
  <si>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</si>
  <si>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</si>
  <si>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</si>
  <si>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</si>
  <si>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</si>
  <si>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</si>
  <si>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</si>
  <si>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</si>
  <si>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</si>
  <si>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</si>
  <si>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</si>
  <si>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</si>
  <si>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</si>
  <si>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</si>
  <si>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</si>
  <si>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</si>
  <si>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</si>
  <si>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</si>
  <si>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</si>
  <si>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</si>
  <si>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</si>
  <si>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</si>
  <si>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</si>
  <si>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</si>
  <si>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</si>
  <si>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</si>
  <si>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</si>
  <si>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</si>
  <si>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</si>
  <si>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</si>
  <si>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</si>
  <si>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</si>
  <si>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</si>
  <si>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</si>
  <si>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</si>
  <si>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</si>
  <si>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</si>
  <si>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</si>
  <si>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</si>
  <si>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</si>
  <si>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</si>
  <si>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</si>
  <si>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</si>
  <si>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</si>
  <si>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</si>
  <si>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</si>
  <si>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</si>
  <si>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</si>
  <si>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</si>
  <si>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</si>
  <si>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</si>
  <si>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</si>
  <si>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</si>
  <si>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</si>
  <si>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</si>
  <si>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</si>
  <si>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</si>
  <si>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</si>
  <si>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</si>
  <si>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</si>
  <si>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</si>
  <si>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</si>
  <si>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</si>
  <si>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</si>
  <si>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</si>
  <si>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</si>
  <si>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</si>
  <si>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</si>
  <si>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</si>
  <si>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</si>
  <si>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</si>
  <si>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</si>
  <si>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</si>
  <si>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</si>
  <si>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</si>
  <si>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</si>
  <si>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</si>
  <si>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</si>
  <si>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</si>
  <si>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</si>
  <si>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</si>
  <si>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</si>
  <si>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</si>
  <si>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</si>
  <si>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</si>
  <si>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</si>
  <si>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</si>
  <si>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</si>
  <si>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</si>
  <si>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</si>
  <si>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</si>
  <si>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</si>
  <si>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</si>
  <si>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</si>
  <si>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</si>
  <si>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</si>
  <si>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</si>
  <si>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</si>
  <si>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</si>
  <si>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</si>
  <si>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</si>
  <si>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</si>
  <si>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</si>
  <si>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</si>
  <si>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</si>
  <si>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</si>
  <si>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</si>
  <si>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</si>
  <si>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</si>
  <si>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</si>
  <si>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</si>
  <si>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</si>
  <si>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</si>
  <si>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</si>
  <si>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</si>
  <si>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</si>
  <si>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</si>
  <si>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</si>
  <si>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</si>
  <si>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</si>
  <si>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</si>
  <si>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</si>
  <si>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</si>
  <si>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</si>
  <si>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</si>
  <si>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</si>
  <si>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</si>
  <si>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</si>
  <si>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</si>
  <si>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</si>
  <si>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</si>
  <si>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</si>
  <si>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</si>
  <si>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</si>
  <si>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</si>
  <si>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</si>
  <si>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</si>
  <si>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</si>
  <si>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</si>
  <si>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</si>
  <si>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</si>
  <si>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</si>
  <si>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</si>
  <si>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</si>
  <si>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</si>
  <si>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</si>
  <si>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</si>
  <si>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</si>
  <si>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</si>
  <si>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</si>
  <si>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</si>
  <si>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</si>
  <si>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</si>
  <si>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</si>
  <si>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</si>
  <si>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</si>
  <si>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</si>
  <si>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</si>
  <si>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</si>
  <si>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</si>
  <si>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</si>
  <si>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</si>
  <si>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</si>
  <si>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</si>
  <si>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</si>
  <si>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</si>
  <si>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</si>
  <si>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</si>
  <si>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</si>
  <si>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</si>
  <si>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</si>
  <si>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</si>
  <si>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</si>
  <si>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</si>
  <si>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</si>
  <si>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</si>
  <si>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</si>
  <si>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</si>
  <si>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</si>
  <si>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</si>
  <si>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</si>
  <si>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</si>
  <si>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</si>
  <si>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</si>
  <si>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</si>
  <si>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</si>
  <si>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</si>
  <si>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</si>
  <si>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</si>
  <si>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</si>
  <si>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</si>
  <si>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</si>
  <si>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</si>
  <si>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</si>
  <si>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</si>
  <si>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</si>
  <si>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</si>
  <si>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</si>
  <si>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</si>
  <si>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</si>
  <si>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</si>
  <si>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</si>
  <si>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</si>
  <si>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</si>
  <si>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</si>
  <si>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</si>
  <si>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</si>
  <si>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</si>
  <si>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</si>
  <si>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</si>
  <si>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</si>
  <si>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</si>
  <si>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</si>
  <si>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</si>
  <si>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</si>
  <si>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</si>
  <si>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</si>
  <si>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</si>
  <si>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</si>
  <si>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</si>
  <si>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</si>
  <si>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</si>
  <si>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</si>
  <si>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</si>
  <si>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</si>
  <si>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</si>
  <si>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</si>
  <si>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</si>
  <si>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</si>
  <si>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</si>
  <si>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</si>
  <si>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</si>
  <si>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</si>
  <si>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</si>
  <si>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</si>
  <si>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</si>
  <si>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</si>
  <si>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</si>
  <si>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</si>
  <si>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</si>
  <si>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</si>
  <si>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</si>
  <si>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</si>
  <si>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</si>
  <si>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</si>
  <si>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</si>
  <si>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</si>
  <si>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</si>
  <si>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</si>
  <si>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</si>
  <si>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</si>
  <si>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</si>
  <si>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</si>
  <si>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</si>
  <si>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</si>
  <si>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</si>
  <si>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</si>
  <si>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</si>
  <si>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</si>
  <si>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</si>
  <si>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</si>
  <si>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</si>
  <si>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</si>
  <si>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</si>
  <si>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</si>
  <si>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</si>
  <si>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</si>
  <si>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</si>
  <si>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</si>
  <si>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</si>
  <si>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</si>
  <si>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</si>
  <si>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</si>
  <si>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</si>
  <si>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</si>
  <si>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</si>
  <si>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</si>
  <si>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</si>
  <si>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</si>
  <si>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</si>
  <si>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</si>
  <si>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</si>
  <si>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</si>
  <si>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</si>
  <si>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</si>
  <si>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</si>
  <si>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</si>
  <si>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</si>
  <si>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</si>
  <si>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</si>
  <si>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</si>
  <si>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</si>
  <si>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</si>
  <si>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</si>
  <si>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</si>
  <si>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</si>
  <si>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</si>
  <si>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</si>
  <si>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</si>
  <si>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</si>
  <si>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</si>
  <si>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</si>
  <si>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</si>
  <si>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</si>
  <si>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</si>
  <si>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</si>
  <si>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</si>
  <si>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</si>
  <si>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</si>
  <si>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</si>
  <si>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</si>
  <si>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</si>
  <si>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</si>
  <si>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</si>
  <si>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</si>
  <si>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</si>
  <si>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</si>
  <si>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</si>
  <si>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</si>
  <si>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</si>
  <si>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</si>
  <si>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</si>
  <si>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</si>
  <si>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</si>
  <si>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</si>
  <si>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</si>
  <si>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</si>
  <si>
    <t>Mujeres atendidas en establecimientos de apoyo || Chile || 2014-2019</t>
  </si>
  <si>
    <t>Mujeres atendidas en establecimientos de apoyo por tipo de establecimiento || Chile || 2014-2019</t>
  </si>
  <si>
    <t>https://analytics.zoho.com/open-view/2395394000006968523?ZOHO_CRITERIA=%22Trasposicion_27.14%22.%22Id_producto%22%20%3D%20270108%0A</t>
  </si>
  <si>
    <t>https://analytics.zoho.com/open-view/2395394000007013197</t>
  </si>
  <si>
    <t>https://analytics.zoho.com/open-view/2395394000006929198?ZOHO_CRITERIA=%22Trasposicion_27.14%22.%22Id_producto%22%20%3D%20270108%0A</t>
  </si>
  <si>
    <t>https://analytics.zoho.com/open-view/2395394000006929327?ZOHO_CRITERIA=%22Trasposicion_27.14%22.%22Id_producto%22%20%3D%20270108%0A</t>
  </si>
  <si>
    <t>https://analytics.zoho.com/open-view/2395394000006929437?ZOHO_CRITERIA=%22Trasposicion_27.14%22.%22Id_Tipo_de_Procedimiento%22%20%3D%201%0A</t>
  </si>
  <si>
    <t>https://analytics.zoho.com/open-view/2395394000006929646?ZOHO_CRITERIA=%22Trasposicion_27.14%22.%22Id_producto%22%20%3D%20270108%0A</t>
  </si>
  <si>
    <t>https://analytics.zoho.com/open-view/2395394000006929789?ZOHO_CRITERIA=%22Trasposicion_27.14%22.%22Id_producto%22%20%3D%20270108%0A</t>
  </si>
  <si>
    <t>https://analytics.zoho.com/open-view/2395394000006968011?ZOHO_CRITERIA=%22Trasposicion_27.14%22.%22Id_Tipo_de_Procedimiento%22%20%3D%201</t>
  </si>
  <si>
    <t>mujer,mujeres,género,violencia,MINMEG,SERNAMEG,ministerio de la mujer,centro de la mujer,casa de acogida,delitos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</si>
</sst>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cellXfs>
  <cellStyles count="2">
    <cellStyle name="Hipervínculo" xfId="1" builtinId="8"/>
    <cellStyle name="Normal" xfId="0" builtinId="0"/>
  </cellStyles>
  <dxfs count="1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1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6CC7DF44-FBDE-42FD-B663-DD4D199E3D94}" uniqueName="14" name="Columna1" queryTableFieldId="14" dataDxfId="3">
      <calculatedColumnFormula>+Categorias__2[[#This Row],[Id_producto]]</calculatedColumnFormula>
    </tableColumn>
    <tableColumn id="15" xr3:uid="{78EE69F2-C0E0-4366-B54A-01F13EDFCB12}"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52"/>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X4" activePane="bottomRight" state="frozen"/>
      <selection pane="topRight" activeCell="G1" sqref="G1"/>
      <selection pane="bottomLeft" activeCell="A4" sqref="A4"/>
      <selection pane="bottomRight" activeCell="Z6" sqref="Z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t="s">
        <v>13820</v>
      </c>
      <c r="C4" s="73">
        <v>2</v>
      </c>
      <c r="D4" s="74" t="s">
        <v>13381</v>
      </c>
      <c r="E4" s="75" t="s">
        <v>9441</v>
      </c>
      <c r="F4" s="71" t="s">
        <v>13646</v>
      </c>
      <c r="G4" s="71" t="s">
        <v>9444</v>
      </c>
      <c r="H4" s="71"/>
      <c r="I4" s="76"/>
      <c r="J4" s="37" t="s">
        <v>13543</v>
      </c>
      <c r="K4" s="41"/>
      <c r="L4" s="41"/>
      <c r="M4" s="98" t="str">
        <f>"Cantidad de mujeres atendidas por procedimiento en "&amp;J4&amp;" para el "&amp;O4</f>
        <v>Cantidad de mujeres atendidas por procedimiento en Centros de la Mujer para el periodo 2014-2019</v>
      </c>
      <c r="N4" s="36" t="s">
        <v>151</v>
      </c>
      <c r="O4" s="22" t="s">
        <v>13647</v>
      </c>
      <c r="P4" s="22" t="s">
        <v>9329</v>
      </c>
      <c r="Q4" s="100"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13826</v>
      </c>
      <c r="W4" s="23" t="str">
        <f t="shared" ref="W4:W5" si="0">HYPERLINK(B4,B4)</f>
        <v>https://analytics.zoho.com/open-view/2395394000006929198?ZOHO_CRITERIA=%22Trasposicion_27.14%22.%22Id_producto%22%20%3D%20270108%0A</v>
      </c>
      <c r="X4" s="50" t="s">
        <v>152</v>
      </c>
      <c r="Y4" s="22" t="s">
        <v>10694</v>
      </c>
      <c r="Z4" s="99"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13815</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t="s">
        <v>13821</v>
      </c>
      <c r="C5" s="77">
        <v>2</v>
      </c>
      <c r="D5" s="78" t="s">
        <v>13382</v>
      </c>
      <c r="E5" s="79" t="s">
        <v>9441</v>
      </c>
      <c r="F5" s="71" t="s">
        <v>13646</v>
      </c>
      <c r="G5" s="80" t="s">
        <v>13629</v>
      </c>
      <c r="H5" s="80"/>
      <c r="I5" s="81"/>
      <c r="J5" s="37" t="s">
        <v>13543</v>
      </c>
      <c r="K5" s="41"/>
      <c r="L5" s="41"/>
      <c r="M5" s="98" t="str">
        <f>"Cantidad de mujeres atendidas por tipo de procedimiento en "&amp;J5&amp;" para el "&amp;O5</f>
        <v>Cantidad de mujeres atendidas por tipo de procedimiento en Centros de la Mujer para el periodo 2014-2019</v>
      </c>
      <c r="N5" s="36" t="s">
        <v>151</v>
      </c>
      <c r="O5" s="22" t="s">
        <v>13647</v>
      </c>
      <c r="P5" s="22" t="s">
        <v>9329</v>
      </c>
      <c r="Q5" s="100"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13826</v>
      </c>
      <c r="W5" s="23" t="str">
        <f t="shared" si="0"/>
        <v>https://analytics.zoho.com/open-view/2395394000006929327?ZOHO_CRITERIA=%22Trasposicion_27.14%22.%22Id_producto%22%20%3D%20270108%0A</v>
      </c>
      <c r="X5" s="49" t="str">
        <f>+X4</f>
        <v>CHL</v>
      </c>
      <c r="Y5" s="22" t="s">
        <v>10694</v>
      </c>
      <c r="Z5" s="99"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13815</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t="s">
        <v>13822</v>
      </c>
      <c r="C6" s="77">
        <v>4</v>
      </c>
      <c r="D6" s="74" t="s">
        <v>13383</v>
      </c>
      <c r="E6" s="75" t="s">
        <v>13629</v>
      </c>
      <c r="F6" s="71" t="s">
        <v>13646</v>
      </c>
      <c r="G6" s="80" t="s">
        <v>9444</v>
      </c>
      <c r="H6" s="71"/>
      <c r="I6" s="81"/>
      <c r="J6" s="37" t="s">
        <v>13639</v>
      </c>
      <c r="K6" s="41"/>
      <c r="L6" s="41"/>
      <c r="M6" s="98" t="str">
        <f>"Cantidad de mujeres atendidas por procedimiento en la fase de "&amp;J6&amp;" para el "&amp;O6</f>
        <v>Cantidad de mujeres atendidas por procedimiento en la fase de Atención para el periodo 2014-2019</v>
      </c>
      <c r="N6" s="36" t="s">
        <v>151</v>
      </c>
      <c r="O6" s="22" t="s">
        <v>13647</v>
      </c>
      <c r="P6" s="22" t="s">
        <v>9329</v>
      </c>
      <c r="Q6" s="100">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13826</v>
      </c>
      <c r="W6" s="23" t="str">
        <f t="shared" ref="W6" si="7">HYPERLINK(B6,B6)</f>
        <v>https://analytics.zoho.com/open-view/2395394000006929437?ZOHO_CRITERIA=%22Trasposicion_27.14%22.%22Id_Tipo_de_Procedimiento%22%20%3D%201%0A</v>
      </c>
      <c r="X6" s="49" t="str">
        <f t="shared" ref="X6:X11" si="8">+X5</f>
        <v>CHL</v>
      </c>
      <c r="Y6" s="22" t="s">
        <v>10694</v>
      </c>
      <c r="Z6" s="99" t="str">
        <f>+"Gráfico que muestra la cantidad de mujeres atendidas por procedimiento en la fase de "&amp;J6&amp;", de acuerdo a los datos publicados por el "&amp;AL6&amp;" de Chile para el "&amp;O6&amp;"."</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13815</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f>
        <v>II 01|FILT:Producto| MUES:Categoría|Cantidad de Mujeres Atendidas|periodo 2014-2019</v>
      </c>
      <c r="B7" s="83" t="s">
        <v>13818</v>
      </c>
      <c r="C7" s="84">
        <v>2</v>
      </c>
      <c r="D7" s="85" t="s">
        <v>13609</v>
      </c>
      <c r="E7" s="86" t="s">
        <v>9441</v>
      </c>
      <c r="F7" s="82" t="s">
        <v>13646</v>
      </c>
      <c r="G7" s="87" t="s">
        <v>9444</v>
      </c>
      <c r="H7" s="87" t="s">
        <v>13629</v>
      </c>
      <c r="I7" s="88"/>
      <c r="J7" s="37" t="s">
        <v>13543</v>
      </c>
      <c r="K7" s="101" t="s">
        <v>13817</v>
      </c>
      <c r="L7" s="101" t="str">
        <f>"Mujeres atendidas en "&amp;J7&amp;" || Chile || 2014-2019"</f>
        <v>Mujeres atendidas en Centros de la Mujer || Chile || 2014-2019</v>
      </c>
      <c r="M7" s="98" t="str">
        <f>"Cantidad de mujeres atendidas por tipo de procedimiento y procedimiento en "&amp;J7&amp;" para el "&amp;O7</f>
        <v>Cantidad de mujeres atendidas por tipo de procedimiento y procedimiento en Centros de la Mujer para el periodo 2014-2019</v>
      </c>
      <c r="N7" s="36" t="s">
        <v>151</v>
      </c>
      <c r="O7" s="22" t="s">
        <v>13647</v>
      </c>
      <c r="P7" s="22" t="s">
        <v>9329</v>
      </c>
      <c r="Q7" s="100"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13826</v>
      </c>
      <c r="W7" s="23" t="str">
        <f t="shared" ref="W7" si="17">HYPERLINK(B7,B7)</f>
        <v>https://analytics.zoho.com/open-view/2395394000006968523?ZOHO_CRITERIA=%22Trasposicion_27.14%22.%22Id_producto%22%20%3D%20270108%0A</v>
      </c>
      <c r="X7" s="49" t="str">
        <f t="shared" si="8"/>
        <v>CHL</v>
      </c>
      <c r="Y7" s="22" t="s">
        <v>10694</v>
      </c>
      <c r="Z7" s="99" t="str">
        <f>+"Informe Interactivo que muestra la cantidad de mujeres atendidas por tipo de procedimiento y procedimiento en "&amp;J7&amp;", de acuerdo a los datos publicados por el "&amp;AL7&amp;" de Chile para el "&amp;O7&amp;"."</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13815</v>
      </c>
      <c r="AM7" s="49" t="str">
        <f t="shared" si="11"/>
        <v>No Aplica</v>
      </c>
      <c r="AN7" s="49" t="str">
        <f t="shared" si="12"/>
        <v>No Aplica</v>
      </c>
      <c r="AO7" s="49" t="str">
        <f t="shared" si="13"/>
        <v>No Aplica</v>
      </c>
      <c r="AP7" s="54">
        <f>VLOOKUP($AC7,Responsables[],3,0)</f>
        <v>6</v>
      </c>
      <c r="AQ7" s="54">
        <f>VLOOKUP($R7,unidad_medida[[#All],[nombre]:[Columna1]],5,0)</f>
        <v>73</v>
      </c>
    </row>
    <row r="8" spans="1:43" ht="48" x14ac:dyDescent="0.25">
      <c r="A8" s="89" t="str">
        <f>+D8&amp;"|FILT:"&amp;E8&amp;"| MUES:"&amp;H8&amp;"|"&amp;F8&amp;"|"&amp;O8</f>
        <v>RP 01|FILT:Nacional| MUES:Categoría|Cantidad de Mujeres Atendidas|periodo 2014-2019</v>
      </c>
      <c r="B8" s="90" t="s">
        <v>13819</v>
      </c>
      <c r="C8" s="91">
        <v>1</v>
      </c>
      <c r="D8" s="92" t="s">
        <v>13644</v>
      </c>
      <c r="E8" s="93" t="s">
        <v>10694</v>
      </c>
      <c r="F8" s="89" t="s">
        <v>13646</v>
      </c>
      <c r="G8" s="89" t="s">
        <v>9441</v>
      </c>
      <c r="H8" s="94" t="s">
        <v>9444</v>
      </c>
      <c r="I8" s="94" t="s">
        <v>13629</v>
      </c>
      <c r="J8" s="37" t="s">
        <v>13645</v>
      </c>
      <c r="K8" s="101" t="s">
        <v>13816</v>
      </c>
      <c r="L8" s="101" t="s">
        <v>13816</v>
      </c>
      <c r="M8" s="98" t="str">
        <f>"Cantidad de mujeres atendidas en Centros de la Mujer y Casas de Acogida para el "&amp;O8</f>
        <v>Cantidad de mujeres atendidas en Centros de la Mujer y Casas de Acogida para el periodo 2014-2019</v>
      </c>
      <c r="N8" s="36" t="s">
        <v>151</v>
      </c>
      <c r="O8" s="22" t="s">
        <v>13647</v>
      </c>
      <c r="P8" s="22" t="s">
        <v>9329</v>
      </c>
      <c r="Q8" s="100">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13826</v>
      </c>
      <c r="W8" s="23" t="str">
        <f t="shared" ref="W8" si="23">HYPERLINK(B8,B8)</f>
        <v>https://analytics.zoho.com/open-view/2395394000007013197</v>
      </c>
      <c r="X8" s="49" t="str">
        <f t="shared" si="8"/>
        <v>CHL</v>
      </c>
      <c r="Y8" s="22" t="s">
        <v>10694</v>
      </c>
      <c r="Z8" s="99" t="str">
        <f>+"Reporte 360 que muestra la cantidad de mujeres atendidas por establecimiento de apoyo (centros de la mujer y casas de acogida), tipo de procedimiento y procedimiento, de acuerdo a los datos publicados por el "&amp;AL8&amp;" de Chile para el "&amp;O8&amp;"."</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13815</v>
      </c>
      <c r="AM8" s="49" t="str">
        <f t="shared" si="11"/>
        <v>No Aplica</v>
      </c>
      <c r="AN8" s="49" t="str">
        <f t="shared" si="12"/>
        <v>No Aplica</v>
      </c>
      <c r="AO8" s="49" t="str">
        <f t="shared" si="13"/>
        <v>No Aplica</v>
      </c>
      <c r="AP8" s="54">
        <f>VLOOKUP($AC8,Responsables[],3,0)</f>
        <v>6</v>
      </c>
      <c r="AQ8" s="54">
        <f>VLOOKUP($R8,unidad_medida[[#All],[nombre]:[Columna1]],5,0)</f>
        <v>73</v>
      </c>
    </row>
    <row r="9" spans="1:43" ht="51" x14ac:dyDescent="0.25">
      <c r="A9" s="71" t="str">
        <f t="shared" ref="A9:A11" si="24">+D9&amp;"|FILT:"&amp;E9&amp;"| MUES:"&amp;H9&amp;"|"&amp;F9&amp;"|"&amp;O9&amp;"|"&amp;I9</f>
        <v>GR 04|FILT:Producto| MUES:|Cantidad de Mujeres Atendidas|año 2019|</v>
      </c>
      <c r="B9" s="97" t="s">
        <v>13823</v>
      </c>
      <c r="C9" s="77">
        <v>2</v>
      </c>
      <c r="D9" s="74" t="s">
        <v>13799</v>
      </c>
      <c r="E9" s="75" t="s">
        <v>9441</v>
      </c>
      <c r="F9" s="71" t="s">
        <v>13646</v>
      </c>
      <c r="G9" s="71" t="s">
        <v>9444</v>
      </c>
      <c r="H9" s="80"/>
      <c r="I9" s="80"/>
      <c r="J9" s="37" t="s">
        <v>13543</v>
      </c>
      <c r="K9" s="95"/>
      <c r="L9" s="96"/>
      <c r="M9" s="98" t="str">
        <f>"Cantidad de mujeres atendidas por procedimiento en "&amp;J9&amp;" para el "&amp;O9</f>
        <v>Cantidad de mujeres atendidas por procedimiento en Centros de la Mujer para el año 2019</v>
      </c>
      <c r="N9" s="36" t="s">
        <v>151</v>
      </c>
      <c r="O9" s="22" t="s">
        <v>13802</v>
      </c>
      <c r="P9" s="22" t="s">
        <v>9329</v>
      </c>
      <c r="Q9" s="100"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13826</v>
      </c>
      <c r="W9" s="23" t="str">
        <f t="shared" ref="W9:W11" si="28">HYPERLINK(B9,B9)</f>
        <v>https://analytics.zoho.com/open-view/2395394000006929646?ZOHO_CRITERIA=%22Trasposicion_27.14%22.%22Id_producto%22%20%3D%20270108%0A</v>
      </c>
      <c r="X9" s="49" t="str">
        <f t="shared" si="8"/>
        <v>CHL</v>
      </c>
      <c r="Y9" s="22" t="s">
        <v>10694</v>
      </c>
      <c r="Z9" s="99" t="str">
        <f>+"Gráfico que muestra la cantidad de mujeres atendidas por procedimiento en "&amp;J9&amp;", de acuerdo a los datos publicados por el "&amp;AL9&amp;" de Chile para el "&amp;O9&amp;"."</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13815</v>
      </c>
      <c r="AM9" s="49" t="str">
        <f t="shared" si="11"/>
        <v>No Aplica</v>
      </c>
      <c r="AN9" s="49" t="str">
        <f t="shared" si="12"/>
        <v>No Aplica</v>
      </c>
      <c r="AO9" s="49" t="str">
        <f t="shared" si="13"/>
        <v>No Aplica</v>
      </c>
      <c r="AP9" s="54">
        <f>VLOOKUP($AC9,Responsables[],3,0)</f>
        <v>6</v>
      </c>
      <c r="AQ9" s="54">
        <f>VLOOKUP($R9,unidad_medida[[#All],[nombre]:[Columna1]],5,0)</f>
        <v>73</v>
      </c>
    </row>
    <row r="10" spans="1:43" ht="51" x14ac:dyDescent="0.25">
      <c r="A10" s="71" t="str">
        <f t="shared" si="24"/>
        <v>GR 05|FILT:Producto| MUES:|Cantidad de Mujeres Atendidas|año 2019|</v>
      </c>
      <c r="B10" s="97" t="s">
        <v>13824</v>
      </c>
      <c r="C10" s="77">
        <v>2</v>
      </c>
      <c r="D10" s="74" t="s">
        <v>13800</v>
      </c>
      <c r="E10" s="79" t="s">
        <v>9441</v>
      </c>
      <c r="F10" s="71" t="s">
        <v>13646</v>
      </c>
      <c r="G10" s="80" t="s">
        <v>13629</v>
      </c>
      <c r="H10" s="80"/>
      <c r="I10" s="80"/>
      <c r="J10" s="37" t="s">
        <v>13543</v>
      </c>
      <c r="K10" s="95"/>
      <c r="L10" s="96"/>
      <c r="M10" s="98" t="str">
        <f>"Cantidad de mujeres atendidas por tipo de procedimiento en "&amp;J10&amp;" para el "&amp;O10</f>
        <v>Cantidad de mujeres atendidas por tipo de procedimiento en Centros de la Mujer para el año 2019</v>
      </c>
      <c r="N10" s="36" t="s">
        <v>151</v>
      </c>
      <c r="O10" s="22" t="s">
        <v>13802</v>
      </c>
      <c r="P10" s="22" t="s">
        <v>9329</v>
      </c>
      <c r="Q10" s="100"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13826</v>
      </c>
      <c r="W10" s="23" t="str">
        <f t="shared" si="28"/>
        <v>https://analytics.zoho.com/open-view/2395394000006929789?ZOHO_CRITERIA=%22Trasposicion_27.14%22.%22Id_producto%22%20%3D%20270108%0A</v>
      </c>
      <c r="X10" s="49" t="str">
        <f t="shared" si="8"/>
        <v>CHL</v>
      </c>
      <c r="Y10" s="22" t="s">
        <v>10694</v>
      </c>
      <c r="Z10" s="99" t="str">
        <f>+"Gráfico que muestra la cantidad de mujeres atendidas por tipo de procedimiento en "&amp;J10&amp;", de acuerdo a los datos publicados por el "&amp;AL10&amp;" de Chile para el "&amp;O10&amp;"."</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13815</v>
      </c>
      <c r="AM10" s="49" t="str">
        <f t="shared" si="11"/>
        <v>No Aplica</v>
      </c>
      <c r="AN10" s="49" t="str">
        <f t="shared" si="12"/>
        <v>No Aplica</v>
      </c>
      <c r="AO10" s="49" t="str">
        <f t="shared" si="13"/>
        <v>No Aplica</v>
      </c>
      <c r="AP10" s="54">
        <f>VLOOKUP($AC10,Responsables[],3,0)</f>
        <v>6</v>
      </c>
      <c r="AQ10" s="54">
        <f>VLOOKUP($R10,unidad_medida[[#All],[nombre]:[Columna1]],5,0)</f>
        <v>73</v>
      </c>
    </row>
    <row r="11" spans="1:43" ht="51" x14ac:dyDescent="0.25">
      <c r="A11" s="71" t="str">
        <f t="shared" si="24"/>
        <v>GR 06|FILT:Tipo de Procedimiento| MUES:|Cantidad de Mujeres Atendidas|año 2019|</v>
      </c>
      <c r="B11" s="97" t="s">
        <v>13825</v>
      </c>
      <c r="C11" s="77">
        <v>4</v>
      </c>
      <c r="D11" s="74" t="s">
        <v>13801</v>
      </c>
      <c r="E11" s="75" t="s">
        <v>13629</v>
      </c>
      <c r="F11" s="71" t="s">
        <v>13646</v>
      </c>
      <c r="G11" s="80" t="s">
        <v>9444</v>
      </c>
      <c r="H11" s="80"/>
      <c r="I11" s="80"/>
      <c r="J11" s="37" t="s">
        <v>13639</v>
      </c>
      <c r="K11" s="95"/>
      <c r="L11" s="96"/>
      <c r="M11" s="98" t="str">
        <f>"Cantidad de mujeres atendidas por procedimiento en la fase de "&amp;J11&amp;" para el "&amp;O11</f>
        <v>Cantidad de mujeres atendidas por procedimiento en la fase de Atención para el año 2019</v>
      </c>
      <c r="N11" s="36" t="s">
        <v>151</v>
      </c>
      <c r="O11" s="22" t="s">
        <v>13802</v>
      </c>
      <c r="P11" s="22" t="s">
        <v>9329</v>
      </c>
      <c r="Q11" s="100">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13826</v>
      </c>
      <c r="W11" s="23" t="str">
        <f t="shared" si="28"/>
        <v>https://analytics.zoho.com/open-view/2395394000006968011?ZOHO_CRITERIA=%22Trasposicion_27.14%22.%22Id_Tipo_de_Procedimiento%22%20%3D%201</v>
      </c>
      <c r="X11" s="49" t="str">
        <f t="shared" si="8"/>
        <v>CHL</v>
      </c>
      <c r="Y11" s="22" t="s">
        <v>10694</v>
      </c>
      <c r="Z11" s="99" t="str">
        <f>+"Gráfico que muestra la cantidad de mujeres atendidas por procedimiento en la fase de "&amp;J11&amp;", de acuerdo a los datos publicados por el "&amp;AL11&amp;" de Chile para el "&amp;O11&amp;"."</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13815</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AL4:AL11 Y4:Z11 M4:R11 S5:W11">
    <cfRule type="expression" dxfId="139" priority="15068">
      <formula>$Z4="Reporte 2"</formula>
    </cfRule>
    <cfRule type="expression" dxfId="138" priority="15069">
      <formula>$Z4="Reporte 1"</formula>
    </cfRule>
    <cfRule type="expression" dxfId="137" priority="15070">
      <formula>$Z4="Informe 10"</formula>
    </cfRule>
    <cfRule type="expression" dxfId="136" priority="15071">
      <formula>$Z4="Informe 9"</formula>
    </cfRule>
    <cfRule type="expression" dxfId="135" priority="15072">
      <formula>$Z4="Informe 8"</formula>
    </cfRule>
    <cfRule type="expression" dxfId="134" priority="15073">
      <formula>$Z4="Informe 7"</formula>
    </cfRule>
    <cfRule type="expression" dxfId="133" priority="15074">
      <formula>$Z4="Informe 6"</formula>
    </cfRule>
    <cfRule type="expression" dxfId="132" priority="15075">
      <formula>$Z4="Informe 5"</formula>
    </cfRule>
    <cfRule type="expression" dxfId="131" priority="15076">
      <formula>$Z4="Informe 4"</formula>
    </cfRule>
    <cfRule type="expression" dxfId="130" priority="15077">
      <formula>$Z4="Informe 3"</formula>
    </cfRule>
    <cfRule type="expression" dxfId="129" priority="15078">
      <formula>$Z4="Informe 2"</formula>
    </cfRule>
    <cfRule type="expression" dxfId="128" priority="15079">
      <formula>$Z4="Informe 1"</formula>
    </cfRule>
    <cfRule type="expression" dxfId="127" priority="15080">
      <formula>$Z4="Gráfico 10"</formula>
    </cfRule>
    <cfRule type="expression" dxfId="126" priority="15081">
      <formula>$Z4="Gráfico 25"</formula>
    </cfRule>
    <cfRule type="expression" dxfId="125" priority="15082">
      <formula>$Z4="Gráfico 24"</formula>
    </cfRule>
    <cfRule type="expression" dxfId="124" priority="15083">
      <formula>$Z4="Gráfico 23"</formula>
    </cfRule>
    <cfRule type="expression" dxfId="123" priority="15084">
      <formula>$Z4="Gráfico 22"</formula>
    </cfRule>
    <cfRule type="expression" dxfId="122" priority="15085">
      <formula>$Z4="Gráfico 21"</formula>
    </cfRule>
    <cfRule type="expression" dxfId="121" priority="15086">
      <formula>$Z4="Gráfico 20"</formula>
    </cfRule>
    <cfRule type="expression" dxfId="120" priority="15087">
      <formula>$Z4="Gráfico 18"</formula>
    </cfRule>
    <cfRule type="expression" dxfId="119" priority="15088">
      <formula>$Z4="Gráfico 19"</formula>
    </cfRule>
    <cfRule type="expression" dxfId="118" priority="15089">
      <formula>$Z4="Gráfico 17"</formula>
    </cfRule>
    <cfRule type="expression" dxfId="117" priority="15090">
      <formula>$Z4="Gráfico 16"</formula>
    </cfRule>
    <cfRule type="expression" dxfId="116" priority="15091">
      <formula>$Z4="Gráfico 15"</formula>
    </cfRule>
    <cfRule type="expression" dxfId="115" priority="15092">
      <formula>$Z4="Gráfico 14"</formula>
    </cfRule>
    <cfRule type="expression" dxfId="114" priority="15093">
      <formula>$Z4="Gráfico 12"</formula>
    </cfRule>
    <cfRule type="expression" dxfId="113" priority="15094">
      <formula>$Z4="Gráfico 13"</formula>
    </cfRule>
    <cfRule type="expression" dxfId="112" priority="15095">
      <formula>$Z4="Gráfico 11"</formula>
    </cfRule>
    <cfRule type="expression" dxfId="111" priority="15096">
      <formula>$Z4="Gráfico 9"</formula>
    </cfRule>
    <cfRule type="expression" dxfId="110" priority="15097">
      <formula>$Z4="Gráfico 8"</formula>
    </cfRule>
    <cfRule type="expression" dxfId="109" priority="15098">
      <formula>$Z4="Gráfico 7"</formula>
    </cfRule>
    <cfRule type="expression" dxfId="108" priority="15099">
      <formula>$Z4="Gráfico 6"</formula>
    </cfRule>
    <cfRule type="expression" dxfId="107" priority="15100">
      <formula>$Z4="Gráfico 4"</formula>
    </cfRule>
    <cfRule type="expression" dxfId="106" priority="15101">
      <formula>$Z4="Gráfico 3"</formula>
    </cfRule>
    <cfRule type="expression" dxfId="105" priority="15102">
      <formula>$Z4="Gráfico 2"</formula>
    </cfRule>
    <cfRule type="expression" dxfId="104" priority="15103">
      <formula>$Z4="Gráfico 1"</formula>
    </cfRule>
    <cfRule type="expression" dxfId="103" priority="15104">
      <formula>$Z4="Gráfico 5"</formula>
    </cfRule>
  </conditionalFormatting>
  <conditionalFormatting sqref="S4:T4">
    <cfRule type="expression" dxfId="102" priority="14994">
      <formula>$Z4="Reporte 2"</formula>
    </cfRule>
    <cfRule type="expression" dxfId="101" priority="14995">
      <formula>$Z4="Reporte 1"</formula>
    </cfRule>
    <cfRule type="expression" dxfId="100" priority="14996">
      <formula>$Z4="Informe 10"</formula>
    </cfRule>
    <cfRule type="expression" dxfId="99" priority="14997">
      <formula>$Z4="Informe 9"</formula>
    </cfRule>
    <cfRule type="expression" dxfId="98" priority="14998">
      <formula>$Z4="Informe 8"</formula>
    </cfRule>
    <cfRule type="expression" dxfId="97" priority="14999">
      <formula>$Z4="Informe 7"</formula>
    </cfRule>
    <cfRule type="expression" dxfId="96" priority="15000">
      <formula>$Z4="Informe 6"</formula>
    </cfRule>
    <cfRule type="expression" dxfId="95" priority="15001">
      <formula>$Z4="Informe 5"</formula>
    </cfRule>
    <cfRule type="expression" dxfId="94" priority="15002">
      <formula>$Z4="Informe 4"</formula>
    </cfRule>
    <cfRule type="expression" dxfId="93" priority="15003">
      <formula>$Z4="Informe 3"</formula>
    </cfRule>
    <cfRule type="expression" dxfId="92" priority="15004">
      <formula>$Z4="Informe 2"</formula>
    </cfRule>
    <cfRule type="expression" dxfId="91" priority="15005">
      <formula>$Z4="Informe 1"</formula>
    </cfRule>
    <cfRule type="expression" dxfId="90" priority="15006">
      <formula>$Z4="Gráfico 10"</formula>
    </cfRule>
    <cfRule type="expression" dxfId="89" priority="15007">
      <formula>$Z4="Gráfico 25"</formula>
    </cfRule>
    <cfRule type="expression" dxfId="88" priority="15008">
      <formula>$Z4="Gráfico 24"</formula>
    </cfRule>
    <cfRule type="expression" dxfId="87" priority="15009">
      <formula>$Z4="Gráfico 23"</formula>
    </cfRule>
    <cfRule type="expression" dxfId="86" priority="15010">
      <formula>$Z4="Gráfico 22"</formula>
    </cfRule>
    <cfRule type="expression" dxfId="85" priority="15011">
      <formula>$Z4="Gráfico 21"</formula>
    </cfRule>
    <cfRule type="expression" dxfId="84" priority="15012">
      <formula>$Z4="Gráfico 20"</formula>
    </cfRule>
    <cfRule type="expression" dxfId="83" priority="15013">
      <formula>$Z4="Gráfico 18"</formula>
    </cfRule>
    <cfRule type="expression" dxfId="82" priority="15014">
      <formula>$Z4="Gráfico 19"</formula>
    </cfRule>
    <cfRule type="expression" dxfId="81" priority="15015">
      <formula>$Z4="Gráfico 17"</formula>
    </cfRule>
    <cfRule type="expression" dxfId="80" priority="15016">
      <formula>$Z4="Gráfico 16"</formula>
    </cfRule>
    <cfRule type="expression" dxfId="79" priority="15017">
      <formula>$Z4="Gráfico 15"</formula>
    </cfRule>
    <cfRule type="expression" dxfId="78" priority="15018">
      <formula>$Z4="Gráfico 14"</formula>
    </cfRule>
    <cfRule type="expression" dxfId="77" priority="15019">
      <formula>$Z4="Gráfico 12"</formula>
    </cfRule>
    <cfRule type="expression" dxfId="76" priority="15020">
      <formula>$Z4="Gráfico 13"</formula>
    </cfRule>
    <cfRule type="expression" dxfId="75" priority="15021">
      <formula>$Z4="Gráfico 11"</formula>
    </cfRule>
    <cfRule type="expression" dxfId="74" priority="15022">
      <formula>$Z4="Gráfico 9"</formula>
    </cfRule>
    <cfRule type="expression" dxfId="73" priority="15023">
      <formula>$Z4="Gráfico 8"</formula>
    </cfRule>
    <cfRule type="expression" dxfId="72" priority="15024">
      <formula>$Z4="Gráfico 7"</formula>
    </cfRule>
    <cfRule type="expression" dxfId="71" priority="15025">
      <formula>$Z4="Gráfico 6"</formula>
    </cfRule>
    <cfRule type="expression" dxfId="70" priority="15026">
      <formula>$Z4="Gráfico 4"</formula>
    </cfRule>
    <cfRule type="expression" dxfId="69" priority="15027">
      <formula>$Z4="Gráfico 3"</formula>
    </cfRule>
    <cfRule type="expression" dxfId="68" priority="15028">
      <formula>$Z4="Gráfico 2"</formula>
    </cfRule>
    <cfRule type="expression" dxfId="67" priority="15029">
      <formula>$Z4="Gráfico 1"</formula>
    </cfRule>
    <cfRule type="expression" dxfId="66" priority="15030">
      <formula>$Z4="Gráfico 5"</formula>
    </cfRule>
  </conditionalFormatting>
  <conditionalFormatting sqref="L7 K4:K11">
    <cfRule type="expression" dxfId="65" priority="489">
      <formula>+LEFT(D4,2)="GR"</formula>
    </cfRule>
  </conditionalFormatting>
  <conditionalFormatting sqref="L4:L6 L9:L11">
    <cfRule type="expression" dxfId="64" priority="488">
      <formula>+LEFT(D4,2)="GR"</formula>
    </cfRule>
  </conditionalFormatting>
  <conditionalFormatting sqref="L8">
    <cfRule type="expression" dxfId="63" priority="1">
      <formula>+LEFT(E8,2)="GR"</formula>
    </cfRule>
  </conditionalFormatting>
  <dataValidations disablePrompts="1"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13803</v>
      </c>
      <c r="H1771" s="1">
        <f>+Temporalidad[[#This Row],[ID]]</f>
        <v>1760</v>
      </c>
    </row>
    <row r="1772" spans="1:8" x14ac:dyDescent="0.25">
      <c r="A1772">
        <v>1761</v>
      </c>
      <c r="B1772" t="s">
        <v>10704</v>
      </c>
      <c r="C1772" s="1" t="s">
        <v>10621</v>
      </c>
      <c r="D1772" s="1" t="s">
        <v>10707</v>
      </c>
      <c r="E1772" s="2">
        <v>44352</v>
      </c>
      <c r="F1772" s="2">
        <v>44359</v>
      </c>
      <c r="G1772" s="1" t="s">
        <v>13804</v>
      </c>
      <c r="H1772" s="1">
        <f>+Temporalidad[[#This Row],[ID]]</f>
        <v>1761</v>
      </c>
    </row>
    <row r="1773" spans="1:8" x14ac:dyDescent="0.25">
      <c r="A1773">
        <v>1762</v>
      </c>
      <c r="B1773" t="s">
        <v>10705</v>
      </c>
      <c r="C1773" s="1" t="s">
        <v>8340</v>
      </c>
      <c r="D1773" s="1" t="s">
        <v>8341</v>
      </c>
      <c r="E1773" s="2">
        <v>44329</v>
      </c>
      <c r="F1773" s="2">
        <v>44359</v>
      </c>
      <c r="G1773" s="1" t="s">
        <v>13805</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13806</v>
      </c>
      <c r="C1783" s="1" t="s">
        <v>10449</v>
      </c>
      <c r="D1783" s="1" t="s">
        <v>10449</v>
      </c>
      <c r="E1783" s="2">
        <v>17899</v>
      </c>
      <c r="F1783" s="2">
        <v>44196</v>
      </c>
      <c r="G1783" s="1" t="s">
        <v>13807</v>
      </c>
      <c r="H1783" s="1">
        <f>+Temporalidad[[#This Row],[ID]]</f>
        <v>1772</v>
      </c>
    </row>
    <row r="1784" spans="1:8" x14ac:dyDescent="0.25">
      <c r="A1784">
        <v>1773</v>
      </c>
      <c r="B1784" t="s">
        <v>13808</v>
      </c>
      <c r="C1784" s="1" t="s">
        <v>10449</v>
      </c>
      <c r="D1784" s="1" t="s">
        <v>10449</v>
      </c>
      <c r="E1784" s="2">
        <v>39448</v>
      </c>
      <c r="F1784" s="2">
        <v>44196</v>
      </c>
      <c r="G1784" s="1" t="s">
        <v>13809</v>
      </c>
      <c r="H1784" s="1">
        <f>+Temporalidad[[#This Row],[ID]]</f>
        <v>1773</v>
      </c>
    </row>
    <row r="1785" spans="1:8" x14ac:dyDescent="0.25">
      <c r="A1785">
        <v>1774</v>
      </c>
      <c r="B1785" t="s">
        <v>13810</v>
      </c>
      <c r="C1785" s="1" t="s">
        <v>10449</v>
      </c>
      <c r="D1785" s="1" t="s">
        <v>10449</v>
      </c>
      <c r="E1785" s="2">
        <v>41640</v>
      </c>
      <c r="F1785" s="2">
        <v>43830</v>
      </c>
      <c r="G1785" s="1" t="s">
        <v>13811</v>
      </c>
      <c r="H1785" s="1">
        <f>+Temporalidad[[#This Row],[ID]]</f>
        <v>1774</v>
      </c>
    </row>
    <row r="1786" spans="1:8" x14ac:dyDescent="0.25">
      <c r="A1786">
        <v>1775</v>
      </c>
      <c r="B1786" t="s">
        <v>13812</v>
      </c>
      <c r="C1786" s="1" t="s">
        <v>10449</v>
      </c>
      <c r="D1786" s="1" t="s">
        <v>10449</v>
      </c>
      <c r="E1786" s="2">
        <v>42005</v>
      </c>
      <c r="F1786" s="2">
        <v>43830</v>
      </c>
      <c r="G1786" s="1" t="s">
        <v>13813</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13814</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13648</v>
      </c>
      <c r="L213" s="1" t="s">
        <v>13458</v>
      </c>
      <c r="M213" s="1" t="s">
        <v>13649</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13650</v>
      </c>
      <c r="L214" s="1" t="s">
        <v>13461</v>
      </c>
      <c r="M214" s="1" t="s">
        <v>13651</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13652</v>
      </c>
      <c r="L215" s="1" t="s">
        <v>13463</v>
      </c>
      <c r="M215" s="1" t="s">
        <v>13653</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13654</v>
      </c>
      <c r="L216" s="1" t="s">
        <v>13465</v>
      </c>
      <c r="M216" s="1" t="s">
        <v>13655</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13656</v>
      </c>
      <c r="L217" s="1" t="s">
        <v>13467</v>
      </c>
      <c r="M217" s="1" t="s">
        <v>13657</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13658</v>
      </c>
      <c r="L218" s="1" t="s">
        <v>13469</v>
      </c>
      <c r="M218" s="1" t="s">
        <v>13659</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13660</v>
      </c>
      <c r="L219" s="1" t="s">
        <v>13471</v>
      </c>
      <c r="M219" s="1" t="s">
        <v>13661</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13662</v>
      </c>
      <c r="L220" s="1" t="s">
        <v>13473</v>
      </c>
      <c r="M220" s="1" t="s">
        <v>13663</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13664</v>
      </c>
      <c r="L221" s="1" t="s">
        <v>13475</v>
      </c>
      <c r="M221" s="1" t="s">
        <v>13665</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13666</v>
      </c>
      <c r="L222" s="1" t="s">
        <v>13477</v>
      </c>
      <c r="M222" s="1" t="s">
        <v>13667</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13668</v>
      </c>
      <c r="L223" s="1" t="s">
        <v>13479</v>
      </c>
      <c r="M223" s="1" t="s">
        <v>13669</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13670</v>
      </c>
      <c r="L224" s="1" t="s">
        <v>13481</v>
      </c>
      <c r="M224" s="1" t="s">
        <v>13671</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13672</v>
      </c>
      <c r="L225" s="1" t="s">
        <v>13483</v>
      </c>
      <c r="M225" s="1" t="s">
        <v>13673</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13674</v>
      </c>
      <c r="L226" s="1" t="s">
        <v>13485</v>
      </c>
      <c r="M226" s="1" t="s">
        <v>13675</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13676</v>
      </c>
      <c r="L227" s="1" t="s">
        <v>13487</v>
      </c>
      <c r="M227" s="1" t="s">
        <v>13677</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13678</v>
      </c>
      <c r="L228" s="1" t="s">
        <v>13489</v>
      </c>
      <c r="M228" s="1" t="s">
        <v>13679</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13680</v>
      </c>
      <c r="L229" s="1" t="s">
        <v>13491</v>
      </c>
      <c r="M229" s="1" t="s">
        <v>13681</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13682</v>
      </c>
      <c r="L230" s="1" t="s">
        <v>13493</v>
      </c>
      <c r="M230" s="1" t="s">
        <v>13683</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13684</v>
      </c>
      <c r="L231" s="1" t="s">
        <v>13495</v>
      </c>
      <c r="M231" s="1" t="s">
        <v>13685</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13686</v>
      </c>
      <c r="L232" s="1" t="s">
        <v>13498</v>
      </c>
      <c r="M232" s="1" t="s">
        <v>13687</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13688</v>
      </c>
      <c r="L233" s="1" t="s">
        <v>13500</v>
      </c>
      <c r="M233" s="1" t="s">
        <v>13689</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13690</v>
      </c>
      <c r="L234" s="1" t="s">
        <v>13502</v>
      </c>
      <c r="M234" s="1" t="s">
        <v>13691</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13692</v>
      </c>
      <c r="L235" s="1" t="s">
        <v>13504</v>
      </c>
      <c r="M235" s="1" t="s">
        <v>13693</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13694</v>
      </c>
      <c r="L236" s="1" t="s">
        <v>13506</v>
      </c>
      <c r="M236" s="1" t="s">
        <v>13695</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13696</v>
      </c>
      <c r="L237" s="1" t="s">
        <v>13508</v>
      </c>
      <c r="M237" s="1" t="s">
        <v>13697</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13698</v>
      </c>
      <c r="L238" s="1" t="s">
        <v>13612</v>
      </c>
      <c r="M238" s="1" t="s">
        <v>13699</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13700</v>
      </c>
      <c r="L239" s="1" t="s">
        <v>13615</v>
      </c>
      <c r="M239" s="1" t="s">
        <v>13701</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13702</v>
      </c>
      <c r="L240" s="1" t="s">
        <v>13510</v>
      </c>
      <c r="M240" s="1" t="s">
        <v>13703</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13704</v>
      </c>
      <c r="L241" s="1" t="s">
        <v>13512</v>
      </c>
      <c r="M241" s="1" t="s">
        <v>13705</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13706</v>
      </c>
      <c r="L242" s="1" t="s">
        <v>13514</v>
      </c>
      <c r="M242" s="1" t="s">
        <v>13707</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13708</v>
      </c>
      <c r="L243" s="1" t="s">
        <v>13516</v>
      </c>
      <c r="M243" s="1" t="s">
        <v>13709</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13710</v>
      </c>
      <c r="L244" s="1" t="s">
        <v>13617</v>
      </c>
      <c r="M244" s="1" t="s">
        <v>13711</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13712</v>
      </c>
      <c r="L245" s="1" t="s">
        <v>13619</v>
      </c>
      <c r="M245" s="1" t="s">
        <v>13713</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13714</v>
      </c>
      <c r="L246" s="1" t="s">
        <v>13518</v>
      </c>
      <c r="M246" s="1" t="s">
        <v>13715</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13716</v>
      </c>
      <c r="L247" s="1" t="s">
        <v>13521</v>
      </c>
      <c r="M247" s="1" t="s">
        <v>13717</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13718</v>
      </c>
      <c r="L248" s="1" t="s">
        <v>13525</v>
      </c>
      <c r="M248" s="1" t="s">
        <v>13719</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13720</v>
      </c>
      <c r="L249" s="1" t="s">
        <v>13528</v>
      </c>
      <c r="M249" s="1" t="s">
        <v>13721</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13722</v>
      </c>
      <c r="L250" s="1" t="s">
        <v>13530</v>
      </c>
      <c r="M250" s="1" t="s">
        <v>13723</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13724</v>
      </c>
      <c r="L251" s="1" t="s">
        <v>13533</v>
      </c>
      <c r="M251" s="1" t="s">
        <v>13725</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13726</v>
      </c>
      <c r="L252" s="1" t="s">
        <v>13536</v>
      </c>
      <c r="M252" s="1" t="s">
        <v>13727</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13728</v>
      </c>
      <c r="L253" s="1" t="s">
        <v>13539</v>
      </c>
      <c r="M253" s="1" t="s">
        <v>13729</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13730</v>
      </c>
      <c r="L254" s="1" t="s">
        <v>13542</v>
      </c>
      <c r="M254" s="1" t="s">
        <v>13731</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13732</v>
      </c>
      <c r="L255" s="1" t="s">
        <v>13546</v>
      </c>
      <c r="M255" s="1" t="s">
        <v>13733</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13734</v>
      </c>
      <c r="L256" s="1" t="s">
        <v>13549</v>
      </c>
      <c r="M256" s="1" t="s">
        <v>13735</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13736</v>
      </c>
      <c r="L257" s="1" t="s">
        <v>13552</v>
      </c>
      <c r="M257" s="1" t="s">
        <v>13737</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13738</v>
      </c>
      <c r="L258" s="1" t="s">
        <v>13555</v>
      </c>
      <c r="M258" s="1" t="s">
        <v>13739</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13740</v>
      </c>
      <c r="L259" s="1" t="s">
        <v>13558</v>
      </c>
      <c r="M259" s="1" t="s">
        <v>13741</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13742</v>
      </c>
      <c r="L260" s="1" t="s">
        <v>13561</v>
      </c>
      <c r="M260" s="1" t="s">
        <v>13743</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13744</v>
      </c>
      <c r="L261" s="1" t="s">
        <v>13564</v>
      </c>
      <c r="M261" s="1" t="s">
        <v>13745</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13746</v>
      </c>
      <c r="L262" s="1" t="s">
        <v>13567</v>
      </c>
      <c r="M262" s="1" t="s">
        <v>13747</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13748</v>
      </c>
      <c r="L263" s="1" t="s">
        <v>13570</v>
      </c>
      <c r="M263" s="1" t="s">
        <v>13749</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13750</v>
      </c>
      <c r="L264" s="1" t="s">
        <v>13621</v>
      </c>
      <c r="M264" s="1" t="s">
        <v>13751</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13752</v>
      </c>
      <c r="L265" s="1" t="s">
        <v>13573</v>
      </c>
      <c r="M265" s="1" t="s">
        <v>13753</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13754</v>
      </c>
      <c r="L266" s="1" t="s">
        <v>13576</v>
      </c>
      <c r="M266" s="1" t="s">
        <v>13755</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13756</v>
      </c>
      <c r="L267" s="1" t="s">
        <v>13579</v>
      </c>
      <c r="M267" s="1" t="s">
        <v>13757</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13758</v>
      </c>
      <c r="L268" s="1" t="s">
        <v>13582</v>
      </c>
      <c r="M268" s="1" t="s">
        <v>13759</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13760</v>
      </c>
      <c r="L269" s="1" t="s">
        <v>13585</v>
      </c>
      <c r="M269" s="1" t="s">
        <v>13761</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13762</v>
      </c>
      <c r="L270" s="1" t="s">
        <v>13587</v>
      </c>
      <c r="M270" s="1" t="s">
        <v>13763</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13764</v>
      </c>
      <c r="L271" s="1" t="s">
        <v>13589</v>
      </c>
      <c r="M271" s="1" t="s">
        <v>13765</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13766</v>
      </c>
      <c r="L272" s="1" t="s">
        <v>13591</v>
      </c>
      <c r="M272" s="1" t="s">
        <v>13767</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13768</v>
      </c>
      <c r="L273" s="1" t="s">
        <v>13594</v>
      </c>
      <c r="M273" s="1" t="s">
        <v>13769</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13770</v>
      </c>
      <c r="L274" s="1" t="s">
        <v>13623</v>
      </c>
      <c r="M274" s="1" t="s">
        <v>13771</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13772</v>
      </c>
      <c r="G275">
        <v>270110001</v>
      </c>
      <c r="H275">
        <v>1</v>
      </c>
      <c r="I275" s="1" t="s">
        <v>13773</v>
      </c>
      <c r="J275" s="1" t="s">
        <v>13774</v>
      </c>
      <c r="K275" s="1" t="s">
        <v>13775</v>
      </c>
      <c r="L275" s="1" t="s">
        <v>13776</v>
      </c>
      <c r="M275" s="1" t="s">
        <v>13777</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13772</v>
      </c>
      <c r="G276">
        <v>270110002</v>
      </c>
      <c r="H276">
        <v>2</v>
      </c>
      <c r="I276" s="1" t="s">
        <v>13778</v>
      </c>
      <c r="J276" s="1" t="s">
        <v>13779</v>
      </c>
      <c r="K276" s="1" t="s">
        <v>13780</v>
      </c>
      <c r="L276" s="1" t="s">
        <v>13781</v>
      </c>
      <c r="M276" s="1" t="s">
        <v>13782</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13772</v>
      </c>
      <c r="G277">
        <v>270110003</v>
      </c>
      <c r="H277">
        <v>3</v>
      </c>
      <c r="I277" s="1" t="s">
        <v>13783</v>
      </c>
      <c r="J277" s="1" t="s">
        <v>13784</v>
      </c>
      <c r="K277" s="1" t="s">
        <v>13785</v>
      </c>
      <c r="L277" s="1" t="s">
        <v>13786</v>
      </c>
      <c r="M277" s="1" t="s">
        <v>13787</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13788</v>
      </c>
      <c r="G278">
        <v>270111001</v>
      </c>
      <c r="H278">
        <v>1</v>
      </c>
      <c r="I278" s="1" t="s">
        <v>13789</v>
      </c>
      <c r="J278" s="1" t="s">
        <v>13790</v>
      </c>
      <c r="K278" s="1" t="s">
        <v>13791</v>
      </c>
      <c r="L278" s="1" t="s">
        <v>13792</v>
      </c>
      <c r="M278" s="1" t="s">
        <v>13793</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13788</v>
      </c>
      <c r="G279">
        <v>270111002</v>
      </c>
      <c r="H279">
        <v>2</v>
      </c>
      <c r="I279" s="1" t="s">
        <v>13794</v>
      </c>
      <c r="J279" s="1" t="s">
        <v>13795</v>
      </c>
      <c r="K279" s="1" t="s">
        <v>13796</v>
      </c>
      <c r="L279" s="1" t="s">
        <v>13797</v>
      </c>
      <c r="M279" s="1" t="s">
        <v>13798</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A3" sqref="A3"/>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A2" sqref="A2"/>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C10" sqref="C10"/>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1" t="s">
        <v>13626</v>
      </c>
      <c r="B1" s="1" t="s">
        <v>13627</v>
      </c>
      <c r="C1" s="1" t="s">
        <v>13628</v>
      </c>
      <c r="D1" s="1" t="s">
        <v>13629</v>
      </c>
      <c r="E1" s="1" t="s">
        <v>13630</v>
      </c>
      <c r="F1" s="1" t="s">
        <v>13631</v>
      </c>
      <c r="G1" s="1" t="s">
        <v>13632</v>
      </c>
      <c r="H1" s="1" t="s">
        <v>13633</v>
      </c>
      <c r="I1" s="1" t="s">
        <v>13634</v>
      </c>
      <c r="J1" s="1" t="s">
        <v>13635</v>
      </c>
      <c r="K1" s="1" t="s">
        <v>13636</v>
      </c>
      <c r="L1" s="1" t="s">
        <v>13637</v>
      </c>
      <c r="S1" s="62"/>
    </row>
    <row r="2" spans="1:19" x14ac:dyDescent="0.25">
      <c r="A2" s="1" t="s">
        <v>13638</v>
      </c>
      <c r="B2" s="1">
        <v>270108</v>
      </c>
      <c r="C2" s="1">
        <v>1</v>
      </c>
      <c r="D2" s="1" t="s">
        <v>13639</v>
      </c>
      <c r="E2" s="1">
        <v>270108001</v>
      </c>
      <c r="F2" s="1" t="s">
        <v>13544</v>
      </c>
      <c r="G2" s="1">
        <v>0</v>
      </c>
      <c r="H2" s="1">
        <v>0</v>
      </c>
      <c r="I2" s="1">
        <v>0</v>
      </c>
      <c r="J2" s="1">
        <v>0</v>
      </c>
      <c r="K2" s="1">
        <v>0</v>
      </c>
      <c r="L2" s="1">
        <v>18555</v>
      </c>
    </row>
    <row r="3" spans="1:19" x14ac:dyDescent="0.25">
      <c r="A3" s="1" t="s">
        <v>13638</v>
      </c>
      <c r="B3" s="1">
        <v>270108</v>
      </c>
      <c r="C3" s="1">
        <v>2</v>
      </c>
      <c r="D3" s="1" t="s">
        <v>13640</v>
      </c>
      <c r="E3" s="1">
        <v>270108002</v>
      </c>
      <c r="F3" s="1" t="s">
        <v>13547</v>
      </c>
      <c r="G3" s="1">
        <v>0</v>
      </c>
      <c r="H3" s="1">
        <v>13842</v>
      </c>
      <c r="I3" s="1">
        <v>15254</v>
      </c>
      <c r="J3" s="1">
        <v>14108</v>
      </c>
      <c r="K3" s="1">
        <v>15251</v>
      </c>
      <c r="L3" s="1">
        <v>15829</v>
      </c>
    </row>
    <row r="4" spans="1:19" x14ac:dyDescent="0.25">
      <c r="A4" s="1" t="s">
        <v>13638</v>
      </c>
      <c r="B4" s="1">
        <v>270108</v>
      </c>
      <c r="C4" s="1">
        <v>2</v>
      </c>
      <c r="D4" s="1" t="s">
        <v>13640</v>
      </c>
      <c r="E4" s="1">
        <v>270108003</v>
      </c>
      <c r="F4" s="1" t="s">
        <v>13550</v>
      </c>
      <c r="G4" s="1">
        <v>20393</v>
      </c>
      <c r="H4" s="1">
        <v>19285</v>
      </c>
      <c r="I4" s="1">
        <v>18979</v>
      </c>
      <c r="J4" s="1">
        <v>19171</v>
      </c>
      <c r="K4" s="1">
        <v>17059</v>
      </c>
      <c r="L4" s="1">
        <v>16287</v>
      </c>
    </row>
    <row r="5" spans="1:19" x14ac:dyDescent="0.25">
      <c r="A5" s="1" t="s">
        <v>13641</v>
      </c>
      <c r="B5" s="1">
        <v>270109</v>
      </c>
      <c r="C5" s="1">
        <v>2</v>
      </c>
      <c r="D5" s="1" t="s">
        <v>13640</v>
      </c>
      <c r="E5" s="1">
        <v>270109001</v>
      </c>
      <c r="F5" s="1" t="s">
        <v>13547</v>
      </c>
      <c r="G5" s="1">
        <v>0</v>
      </c>
      <c r="H5" s="1">
        <v>95</v>
      </c>
      <c r="I5" s="1">
        <v>152</v>
      </c>
      <c r="J5" s="1">
        <v>141</v>
      </c>
      <c r="K5" s="1">
        <v>291</v>
      </c>
      <c r="L5" s="1">
        <v>176</v>
      </c>
    </row>
    <row r="6" spans="1:19" x14ac:dyDescent="0.25">
      <c r="A6" s="1" t="s">
        <v>13641</v>
      </c>
      <c r="B6" s="1">
        <v>270109</v>
      </c>
      <c r="C6" s="1">
        <v>3</v>
      </c>
      <c r="D6" s="1" t="s">
        <v>13642</v>
      </c>
      <c r="E6" s="1">
        <v>270109002</v>
      </c>
      <c r="F6" s="1" t="s">
        <v>13574</v>
      </c>
      <c r="G6" s="1">
        <v>229</v>
      </c>
      <c r="H6" s="1">
        <v>268</v>
      </c>
      <c r="I6" s="1">
        <v>222</v>
      </c>
      <c r="J6" s="1">
        <v>202</v>
      </c>
      <c r="K6" s="1">
        <v>297</v>
      </c>
      <c r="L6" s="1">
        <v>326</v>
      </c>
    </row>
    <row r="7" spans="1:19" x14ac:dyDescent="0.25">
      <c r="A7" s="1" t="s">
        <v>13641</v>
      </c>
      <c r="B7" s="1">
        <v>270109</v>
      </c>
      <c r="C7" s="1">
        <v>2</v>
      </c>
      <c r="D7" s="1" t="s">
        <v>13640</v>
      </c>
      <c r="E7" s="1">
        <v>270109003</v>
      </c>
      <c r="F7" s="1" t="s">
        <v>13577</v>
      </c>
      <c r="G7" s="1">
        <v>699</v>
      </c>
      <c r="H7" s="1">
        <v>710</v>
      </c>
      <c r="I7" s="1">
        <v>622</v>
      </c>
      <c r="J7" s="1">
        <v>753</v>
      </c>
      <c r="K7" s="1">
        <v>607</v>
      </c>
      <c r="L7" s="1">
        <v>612</v>
      </c>
    </row>
    <row r="8" spans="1:19" x14ac:dyDescent="0.25">
      <c r="A8" s="1" t="s">
        <v>13641</v>
      </c>
      <c r="B8" s="1">
        <v>270109</v>
      </c>
      <c r="C8" s="1">
        <v>2</v>
      </c>
      <c r="D8" s="1" t="s">
        <v>13640</v>
      </c>
      <c r="E8" s="1">
        <v>270109004</v>
      </c>
      <c r="F8" s="1" t="s">
        <v>13580</v>
      </c>
      <c r="G8" s="1">
        <v>909</v>
      </c>
      <c r="H8" s="1">
        <v>694</v>
      </c>
      <c r="I8" s="1">
        <v>706</v>
      </c>
      <c r="J8" s="1">
        <v>991</v>
      </c>
      <c r="K8" s="1">
        <v>686</v>
      </c>
      <c r="L8" s="1">
        <v>888</v>
      </c>
    </row>
    <row r="9" spans="1:19" x14ac:dyDescent="0.25">
      <c r="A9" s="1" t="s">
        <v>13641</v>
      </c>
      <c r="B9" s="1">
        <v>270109</v>
      </c>
      <c r="C9" s="1">
        <v>4</v>
      </c>
      <c r="D9" s="1" t="s">
        <v>13643</v>
      </c>
      <c r="E9" s="1">
        <v>270109005</v>
      </c>
      <c r="F9" s="1" t="s">
        <v>13583</v>
      </c>
      <c r="G9" s="1">
        <v>400</v>
      </c>
      <c r="H9" s="1">
        <v>329</v>
      </c>
      <c r="I9" s="1">
        <v>288</v>
      </c>
      <c r="J9" s="1">
        <v>195</v>
      </c>
      <c r="K9" s="1">
        <v>196</v>
      </c>
      <c r="L9" s="1">
        <v>247</v>
      </c>
    </row>
    <row r="10" spans="1:19" x14ac:dyDescent="0.25">
      <c r="A10" s="1" t="s">
        <v>13641</v>
      </c>
      <c r="B10" s="1">
        <v>270109</v>
      </c>
      <c r="C10" s="1">
        <v>4</v>
      </c>
      <c r="D10" s="1" t="s">
        <v>13643</v>
      </c>
      <c r="E10" s="1">
        <v>270109006</v>
      </c>
      <c r="F10" s="1" t="s">
        <v>13556</v>
      </c>
      <c r="G10" s="1">
        <v>163</v>
      </c>
      <c r="H10" s="1">
        <v>280</v>
      </c>
      <c r="I10" s="1">
        <v>269</v>
      </c>
      <c r="J10" s="1">
        <v>284</v>
      </c>
      <c r="K10" s="1">
        <v>210</v>
      </c>
      <c r="L10" s="1">
        <v>277</v>
      </c>
    </row>
    <row r="11" spans="1:19" x14ac:dyDescent="0.25">
      <c r="A11" s="1" t="s">
        <v>13641</v>
      </c>
      <c r="B11" s="1">
        <v>270109</v>
      </c>
      <c r="C11" s="1">
        <v>4</v>
      </c>
      <c r="D11" s="1" t="s">
        <v>13643</v>
      </c>
      <c r="E11" s="1">
        <v>270109007</v>
      </c>
      <c r="F11" s="1" t="s">
        <v>13565</v>
      </c>
      <c r="G11" s="1">
        <v>0</v>
      </c>
      <c r="H11" s="1">
        <v>0</v>
      </c>
      <c r="I11" s="1">
        <v>16</v>
      </c>
      <c r="J11" s="1">
        <v>74</v>
      </c>
      <c r="K11" s="1">
        <v>44</v>
      </c>
      <c r="L11" s="1">
        <v>61</v>
      </c>
    </row>
    <row r="12" spans="1:19" x14ac:dyDescent="0.25">
      <c r="A12" s="1" t="s">
        <v>13641</v>
      </c>
      <c r="B12" s="1">
        <v>270109</v>
      </c>
      <c r="C12" s="1">
        <v>4</v>
      </c>
      <c r="D12" s="1" t="s">
        <v>13643</v>
      </c>
      <c r="E12" s="1">
        <v>270109008</v>
      </c>
      <c r="F12" s="1" t="s">
        <v>1467</v>
      </c>
      <c r="G12" s="1">
        <v>23</v>
      </c>
      <c r="H12" s="1">
        <v>19</v>
      </c>
      <c r="I12" s="1">
        <v>49</v>
      </c>
      <c r="J12" s="1">
        <v>5</v>
      </c>
      <c r="K12" s="1">
        <v>6</v>
      </c>
      <c r="L12" s="1">
        <v>13</v>
      </c>
    </row>
    <row r="13" spans="1:19" x14ac:dyDescent="0.25">
      <c r="A13" s="1" t="s">
        <v>13641</v>
      </c>
      <c r="B13" s="1">
        <v>270109</v>
      </c>
      <c r="C13" s="1">
        <v>4</v>
      </c>
      <c r="D13" s="1" t="s">
        <v>13643</v>
      </c>
      <c r="E13" s="1">
        <v>270109009</v>
      </c>
      <c r="F13" s="1" t="s">
        <v>13592</v>
      </c>
      <c r="G13" s="1">
        <v>0</v>
      </c>
      <c r="H13" s="1">
        <v>0</v>
      </c>
      <c r="I13" s="1">
        <v>0</v>
      </c>
      <c r="J13" s="1">
        <v>0</v>
      </c>
      <c r="K13" s="1">
        <v>1</v>
      </c>
      <c r="L13" s="1">
        <v>1</v>
      </c>
    </row>
    <row r="14" spans="1:19" x14ac:dyDescent="0.25">
      <c r="A14" s="1" t="s">
        <v>13638</v>
      </c>
      <c r="B14" s="1">
        <v>270108</v>
      </c>
      <c r="C14" s="1">
        <v>4</v>
      </c>
      <c r="D14" s="1" t="s">
        <v>13643</v>
      </c>
      <c r="E14" s="1">
        <v>270108004</v>
      </c>
      <c r="F14" s="1" t="s">
        <v>13553</v>
      </c>
      <c r="G14" s="1">
        <v>12904</v>
      </c>
      <c r="H14" s="1">
        <v>10934</v>
      </c>
      <c r="I14" s="1">
        <v>10180</v>
      </c>
      <c r="J14" s="1">
        <v>8925</v>
      </c>
      <c r="K14" s="1">
        <v>7259</v>
      </c>
      <c r="L14" s="1">
        <v>6287</v>
      </c>
    </row>
    <row r="15" spans="1:19" x14ac:dyDescent="0.25">
      <c r="A15" s="1" t="s">
        <v>13638</v>
      </c>
      <c r="B15" s="1">
        <v>270108</v>
      </c>
      <c r="C15" s="1">
        <v>4</v>
      </c>
      <c r="D15" s="1" t="s">
        <v>13643</v>
      </c>
      <c r="E15" s="1">
        <v>270108005</v>
      </c>
      <c r="F15" s="1" t="s">
        <v>13556</v>
      </c>
      <c r="G15" s="1">
        <v>2918</v>
      </c>
      <c r="H15" s="1">
        <v>3174</v>
      </c>
      <c r="I15" s="1">
        <v>3965</v>
      </c>
      <c r="J15" s="1">
        <v>4666</v>
      </c>
      <c r="K15" s="1">
        <v>4696</v>
      </c>
      <c r="L15" s="1">
        <v>4690</v>
      </c>
    </row>
    <row r="16" spans="1:19" x14ac:dyDescent="0.25">
      <c r="A16" s="1" t="s">
        <v>13638</v>
      </c>
      <c r="B16" s="1">
        <v>270108</v>
      </c>
      <c r="C16" s="1">
        <v>4</v>
      </c>
      <c r="D16" s="1" t="s">
        <v>13643</v>
      </c>
      <c r="E16" s="1">
        <v>270108006</v>
      </c>
      <c r="F16" s="1" t="s">
        <v>13559</v>
      </c>
      <c r="G16" s="1">
        <v>2779</v>
      </c>
      <c r="H16" s="1">
        <v>2447</v>
      </c>
      <c r="I16" s="1">
        <v>2580</v>
      </c>
      <c r="J16" s="1">
        <v>1982</v>
      </c>
      <c r="K16" s="1">
        <v>2116</v>
      </c>
      <c r="L16" s="1">
        <v>2033</v>
      </c>
    </row>
    <row r="17" spans="1:12" x14ac:dyDescent="0.25">
      <c r="A17" s="1" t="s">
        <v>13638</v>
      </c>
      <c r="B17" s="1">
        <v>270108</v>
      </c>
      <c r="C17" s="1">
        <v>4</v>
      </c>
      <c r="D17" s="1" t="s">
        <v>13643</v>
      </c>
      <c r="E17" s="1">
        <v>270108007</v>
      </c>
      <c r="F17" s="1" t="s">
        <v>13562</v>
      </c>
      <c r="G17" s="1">
        <v>649</v>
      </c>
      <c r="H17" s="1">
        <v>352</v>
      </c>
      <c r="I17" s="1">
        <v>701</v>
      </c>
      <c r="J17" s="1">
        <v>598</v>
      </c>
      <c r="K17" s="1">
        <v>0</v>
      </c>
      <c r="L17" s="1">
        <v>0</v>
      </c>
    </row>
    <row r="18" spans="1:12" x14ac:dyDescent="0.25">
      <c r="A18" s="1" t="s">
        <v>13638</v>
      </c>
      <c r="B18" s="1">
        <v>270108</v>
      </c>
      <c r="C18" s="1">
        <v>4</v>
      </c>
      <c r="D18" s="1" t="s">
        <v>13643</v>
      </c>
      <c r="E18" s="1">
        <v>270108008</v>
      </c>
      <c r="F18" s="1" t="s">
        <v>13565</v>
      </c>
      <c r="G18" s="1">
        <v>0</v>
      </c>
      <c r="H18" s="1">
        <v>0</v>
      </c>
      <c r="I18" s="1">
        <v>0</v>
      </c>
      <c r="J18" s="1">
        <v>0</v>
      </c>
      <c r="K18" s="1">
        <v>486</v>
      </c>
      <c r="L18" s="1">
        <v>419</v>
      </c>
    </row>
    <row r="19" spans="1:12" x14ac:dyDescent="0.25">
      <c r="A19" s="1" t="s">
        <v>13638</v>
      </c>
      <c r="B19" s="1">
        <v>270108</v>
      </c>
      <c r="C19" s="1">
        <v>4</v>
      </c>
      <c r="D19" s="1" t="s">
        <v>13643</v>
      </c>
      <c r="E19" s="1">
        <v>270108009</v>
      </c>
      <c r="F19" s="1" t="s">
        <v>13568</v>
      </c>
      <c r="G19" s="1">
        <v>0</v>
      </c>
      <c r="H19" s="1">
        <v>0</v>
      </c>
      <c r="I19" s="1">
        <v>0</v>
      </c>
      <c r="J19" s="1">
        <v>0</v>
      </c>
      <c r="K19" s="1">
        <v>13</v>
      </c>
      <c r="L19" s="1">
        <v>13</v>
      </c>
    </row>
  </sheetData>
  <autoFilter ref="A1:S19" xr:uid="{80616C48-F320-4F73-ACC2-807F1351382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2021-07-31T15:28:38Z</dcterms:modified>
</cp:coreProperties>
</file>