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5.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6.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7.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8.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9.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0.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1.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73779018-CE64-4612-975D-50C18E241FBE}" xr6:coauthVersionLast="47" xr6:coauthVersionMax="47" xr10:uidLastSave="{00000000-0000-0000-0000-000000000000}"/>
  <bookViews>
    <workbookView xWindow="-120" yWindow="-120" windowWidth="20730" windowHeight="11160" xr2:uid="{31C6B60C-928E-4B38-BAAC-718A79AA4037}"/>
  </bookViews>
  <sheets>
    <sheet name="RESUMEN" sheetId="13" r:id="rId1"/>
    <sheet name="Región" sheetId="23" r:id="rId2"/>
    <sheet name="Categoría" sheetId="21" r:id="rId3"/>
    <sheet name="Estructura" sheetId="9" r:id="rId4"/>
    <sheet name="REG-PROV-COM" sheetId="18" r:id="rId5"/>
    <sheet name="Dinamica" sheetId="15" r:id="rId6"/>
    <sheet name="BD" sheetId="7" r:id="rId7"/>
    <sheet name="TD BD" sheetId="8" r:id="rId8"/>
    <sheet name="Parametros" sheetId="6" r:id="rId9"/>
    <sheet name="Temporalidad" sheetId="5" r:id="rId10"/>
    <sheet name="Territorio" sheetId="4" r:id="rId11"/>
    <sheet name="Tipo_Gráfico" sheetId="3" r:id="rId12"/>
    <sheet name="unidad_medida" sheetId="2" r:id="rId13"/>
    <sheet name="Categorias" sheetId="19" r:id="rId14"/>
    <sheet name="Responsables" sheetId="11" r:id="rId15"/>
  </sheets>
  <definedNames>
    <definedName name="_xlnm._FilterDatabase" localSheetId="6" hidden="1">BD!$A$1:$T$677</definedName>
    <definedName name="_xlnm._FilterDatabase" localSheetId="0" hidden="1">RESUMEN!$A$1:$AQ$5</definedName>
    <definedName name="Categoria" localSheetId="2">Categoría[Categoría]</definedName>
    <definedName name="Categoria" localSheetId="1">Categoría[Categoría]</definedName>
    <definedName name="Categoria">Categoría[Categoría]</definedName>
    <definedName name="Comunas" localSheetId="2">Comuna[Comuna]</definedName>
    <definedName name="Comunas" localSheetId="1">Comuna[Comuna]</definedName>
    <definedName name="Comunas">Comuna[Comuna]</definedName>
    <definedName name="Cultivo" localSheetId="2">Categoría[Categoría]</definedName>
    <definedName name="Cultivo" localSheetId="1">Categoría[Categoría]</definedName>
    <definedName name="Cultivo">Categoría[Categoría]</definedName>
    <definedName name="DatosExternos_1" localSheetId="14" hidden="1">'Responsables'!$A$1:$C$14</definedName>
    <definedName name="DatosExternos_1" localSheetId="12" hidden="1">unidad_medida!$A$10:$E$88</definedName>
    <definedName name="DatosExternos_2" localSheetId="11" hidden="1">Tipo_Gráfico!$A$1:$D$5</definedName>
    <definedName name="DatosExternos_3" localSheetId="13" hidden="1">Categorias!$A$12:$M$279</definedName>
    <definedName name="DatosExternos_3" localSheetId="10" hidden="1">Territorio!$B$10:$H$3105</definedName>
    <definedName name="DatosExternos_4" localSheetId="9" hidden="1">Temporalidad!$A$11:$G$1786</definedName>
    <definedName name="DatosExternos_5" localSheetId="8" hidden="1">Parametros!$A$10:$E$127</definedName>
    <definedName name="Destinos" localSheetId="2">Destino[Destino]</definedName>
    <definedName name="Destinos" localSheetId="1">Destino[Destino]</definedName>
    <definedName name="Destinos">Destino[Destino]</definedName>
    <definedName name="Establecimientos">Estructura!$L$3:$L$4</definedName>
    <definedName name="Filtro_Categoría">Categoría[Categoría]</definedName>
    <definedName name="Filtro_Comuna">Estructura!$G$3:$G$115</definedName>
    <definedName name="Filtro_Producto">Estructura!$K$3:$L$4</definedName>
    <definedName name="Filtro_Región">Estructura!$B$3:$B$18</definedName>
    <definedName name="Filtro_Tipo_Atención">Estructura!$T$3:$T$8</definedName>
    <definedName name="Id_Producto">Estructura!$K$3:$L$4</definedName>
    <definedName name="Procedimientos">Estructura!$P$3:$P$20</definedName>
    <definedName name="Procesamiento" localSheetId="2">Tamaño[Tipo de atención]</definedName>
    <definedName name="Procesamiento" localSheetId="1">Tamaño[Tipo de atención]</definedName>
    <definedName name="Procesamiento">Tamaño[Tipo de atención]</definedName>
    <definedName name="Productos" localSheetId="2">Producto[Producto]</definedName>
    <definedName name="Productos" localSheetId="1">Producto[Producto]</definedName>
    <definedName name="Productos">Producto[Producto]</definedName>
    <definedName name="Regiones" localSheetId="2">Region[Región]</definedName>
    <definedName name="Regiones" localSheetId="1">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2">Propietario[Propietario]</definedName>
    <definedName name="SexoPropietarios" localSheetId="1">Propietario[Propietario]</definedName>
    <definedName name="SexoPropietarios">Propietario[Propietario]</definedName>
    <definedName name="Tipo_Procedimientos">Estructura!$T$3:$T$6</definedName>
    <definedName name="TipoEmpresa" localSheetId="2">Tipo_Empresa[Mercado]</definedName>
    <definedName name="TipoEmpresa" localSheetId="1">Tipo_Empresa[Mercado]</definedName>
    <definedName name="TipoEmpresa">Tipo_Empresa[Mercado]</definedName>
    <definedName name="TipoEnvase" localSheetId="2">Embase[Tipo de Envase]</definedName>
    <definedName name="TipoEnvase" localSheetId="1">Embase[Tipo de Envase]</definedName>
    <definedName name="TipoEnvase">Embase[Tipo de Envase]</definedName>
  </definedNames>
  <calcPr calcId="181029"/>
  <pivotCaches>
    <pivotCache cacheId="0" r:id="rId16"/>
    <pivotCache cacheId="1" r:id="rId1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A6" i="13" l="1"/>
  <c r="A4" i="13"/>
  <c r="A5" i="13"/>
  <c r="AM7" i="13" l="1"/>
  <c r="AN7" i="13"/>
  <c r="AO7" i="13"/>
  <c r="AM8" i="13"/>
  <c r="AN8" i="13"/>
  <c r="AO8" i="13"/>
  <c r="AH7" i="13"/>
  <c r="AH8" i="13" s="1"/>
  <c r="AA7" i="13"/>
  <c r="AB7" i="13"/>
  <c r="AC7" i="13"/>
  <c r="AD7" i="13"/>
  <c r="AD8" i="13" s="1"/>
  <c r="AE7" i="13"/>
  <c r="AF7" i="13"/>
  <c r="AA8" i="13"/>
  <c r="AB8" i="13"/>
  <c r="AC8" i="13"/>
  <c r="AE8" i="13"/>
  <c r="AF8" i="13"/>
  <c r="Z6" i="13"/>
  <c r="X7" i="13"/>
  <c r="X8" i="13" s="1"/>
  <c r="S8" i="13"/>
  <c r="T8" i="13" s="1"/>
  <c r="S6" i="13"/>
  <c r="S5" i="13"/>
  <c r="M6" i="13"/>
  <c r="A7" i="13"/>
  <c r="A8" i="13"/>
  <c r="Z8" i="13"/>
  <c r="Z7" i="13"/>
  <c r="Z5" i="13"/>
  <c r="Z4" i="13"/>
  <c r="X5" i="13"/>
  <c r="X6" i="13" s="1"/>
  <c r="U5" i="13"/>
  <c r="U6" i="13"/>
  <c r="U7" i="13"/>
  <c r="U8" i="13"/>
  <c r="U4" i="13"/>
  <c r="S7" i="13"/>
  <c r="T7" i="13" s="1"/>
  <c r="S4" i="13"/>
  <c r="Q5" i="13"/>
  <c r="Q6" i="13"/>
  <c r="Q7" i="13"/>
  <c r="Q8" i="13"/>
  <c r="Q4" i="13"/>
  <c r="M8" i="13"/>
  <c r="M7" i="13"/>
  <c r="M5" i="13"/>
  <c r="M4" i="13"/>
  <c r="AQ8" i="13"/>
  <c r="AK8" i="13"/>
  <c r="AJ8" i="13"/>
  <c r="AI8" i="13"/>
  <c r="AG8" i="13"/>
  <c r="W8" i="13"/>
  <c r="AQ7" i="13"/>
  <c r="AK7" i="13"/>
  <c r="AJ7" i="13"/>
  <c r="AI7" i="13"/>
  <c r="AG7" i="13"/>
  <c r="W7" i="13"/>
  <c r="O13" i="19" l="1"/>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T6" i="13" l="1"/>
  <c r="AQ6" i="13"/>
  <c r="AI6" i="13"/>
  <c r="AJ6" i="13"/>
  <c r="AK6" i="13"/>
  <c r="AG6"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AK5" i="13" l="1"/>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5" i="13" l="1"/>
  <c r="P1" i="9" l="1"/>
  <c r="T1" i="9"/>
  <c r="T5" i="13" l="1"/>
  <c r="AJ1" i="9" l="1"/>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H6" i="13" s="1"/>
  <c r="AG4" i="13"/>
  <c r="W6" i="13" l="1"/>
  <c r="W5" i="13"/>
  <c r="W4" i="13"/>
  <c r="AQ5" i="13"/>
  <c r="AJ4" i="13" l="1"/>
  <c r="AI4" i="13"/>
  <c r="AM5" i="13"/>
  <c r="AM6" i="13" s="1"/>
  <c r="AF5" i="13"/>
  <c r="AF6" i="13" s="1"/>
  <c r="AE5" i="13"/>
  <c r="AE6" i="13" s="1"/>
  <c r="AD5" i="13"/>
  <c r="AD6" i="13" s="1"/>
  <c r="AC5" i="13"/>
  <c r="AC6" i="13" s="1"/>
  <c r="AB5" i="13"/>
  <c r="AB6" i="13" s="1"/>
  <c r="AA5" i="13"/>
  <c r="AA6" i="13" s="1"/>
  <c r="AI5" i="13"/>
  <c r="AO5" i="13"/>
  <c r="AO6" i="13" s="1"/>
  <c r="AN5" i="13"/>
  <c r="AN6" i="13" s="1"/>
  <c r="AP7" i="13" l="1"/>
  <c r="AP8" i="13"/>
  <c r="AP6" i="13"/>
  <c r="AP5" i="13"/>
  <c r="AG5"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<sst xmlns="http://schemas.openxmlformats.org/spreadsheetml/2006/main" count="29046" uniqueCount="13805">
  <si>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</si>
  <si>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</si>
  <si>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</si>
  <si>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</si>
  <si>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</si>
  <si>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</si>
  <si>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</si>
  <si>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</si>
  <si>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</si>
  <si>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</si>
  <si>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</si>
  <si>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</si>
  <si>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</si>
  <si>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</si>
  <si>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</si>
  <si>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</si>
  <si>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</si>
  <si>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</si>
  <si>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</si>
  <si>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</si>
  <si>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</si>
  <si>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</si>
  <si>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</si>
  <si>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</si>
  <si>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</si>
  <si>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</si>
  <si>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</si>
  <si>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</si>
  <si>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</si>
  <si>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</si>
  <si>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</si>
  <si>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</si>
  <si>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</si>
  <si>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</si>
  <si>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</si>
  <si>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</si>
  <si>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</si>
  <si>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</si>
  <si>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</si>
  <si>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</si>
  <si>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</si>
  <si>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</si>
  <si>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</si>
  <si>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</si>
  <si>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</si>
  <si>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</si>
  <si>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</si>
  <si>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</si>
  <si>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</si>
  <si>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</si>
  <si>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</si>
  <si>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</si>
  <si>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</si>
  <si>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</si>
  <si>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</si>
  <si>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</si>
  <si>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</si>
  <si>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</si>
  <si>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</si>
  <si>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</si>
  <si>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</si>
  <si>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</si>
  <si>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</si>
  <si>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</si>
  <si>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</si>
  <si>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</si>
  <si>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</si>
  <si>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</si>
  <si>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</si>
  <si>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</si>
  <si>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</si>
  <si>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</si>
  <si>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</si>
  <si>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</si>
  <si>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</si>
  <si>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</si>
  <si>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</si>
  <si>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</si>
  <si>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</si>
  <si>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</si>
  <si>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</si>
  <si>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</si>
  <si>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</si>
  <si>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</si>
  <si>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</si>
  <si>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</si>
  <si>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</si>
  <si>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</si>
  <si>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</si>
  <si>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</si>
  <si>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</si>
  <si>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</si>
  <si>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</si>
  <si>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</si>
  <si>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</si>
  <si>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</si>
  <si>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</si>
  <si>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</si>
  <si>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</si>
  <si>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</si>
  <si>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</si>
  <si>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</si>
  <si>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</si>
  <si>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</si>
  <si>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</si>
  <si>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</si>
  <si>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</si>
  <si>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</si>
  <si>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</si>
  <si>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</si>
  <si>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</si>
  <si>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</si>
  <si>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</si>
  <si>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</si>
  <si>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</si>
  <si>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</si>
  <si>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</si>
  <si>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</si>
  <si>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</si>
  <si>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</si>
  <si>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</si>
  <si>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</si>
  <si>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</si>
  <si>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</si>
  <si>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</si>
  <si>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</si>
  <si>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</si>
  <si>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</si>
  <si>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</si>
  <si>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</si>
  <si>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</si>
  <si>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</si>
  <si>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</si>
  <si>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</si>
  <si>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</si>
  <si>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</si>
  <si>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</si>
  <si>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</si>
  <si>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</si>
  <si>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</si>
  <si>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</si>
  <si>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</si>
  <si>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</si>
  <si>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</si>
  <si>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</si>
  <si>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</si>
  <si>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</si>
  <si>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</si>
  <si>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</si>
  <si>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</si>
  <si>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</si>
  <si>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</si>
  <si>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</si>
  <si>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</si>
  <si>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</si>
  <si>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</si>
  <si>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</si>
  <si>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</si>
  <si>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</si>
  <si>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</si>
  <si>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</si>
  <si>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</si>
  <si>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</si>
  <si>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</si>
  <si>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</si>
  <si>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</si>
  <si>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</si>
  <si>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</si>
  <si>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</si>
  <si>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</si>
  <si>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</si>
  <si>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</si>
  <si>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</si>
  <si>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</si>
  <si>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</si>
  <si>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</si>
  <si>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</si>
  <si>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</si>
  <si>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</si>
  <si>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</si>
  <si>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</si>
  <si>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</si>
  <si>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</si>
  <si>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</si>
  <si>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</si>
  <si>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</si>
  <si>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</si>
  <si>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</si>
  <si>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</si>
  <si>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</si>
  <si>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</si>
  <si>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</si>
  <si>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</si>
  <si>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</si>
  <si>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</si>
  <si>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</si>
  <si>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</si>
  <si>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</si>
  <si>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</si>
  <si>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</si>
  <si>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</si>
  <si>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</si>
  <si>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</si>
  <si>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</si>
  <si>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</si>
  <si>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</si>
  <si>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</si>
  <si>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</si>
  <si>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</si>
  <si>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</si>
  <si>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</si>
  <si>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</si>
  <si>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</si>
  <si>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</si>
  <si>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</si>
  <si>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</si>
  <si>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</si>
  <si>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</si>
  <si>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</si>
  <si>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</si>
  <si>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</si>
  <si>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</si>
  <si>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</si>
  <si>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</si>
  <si>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</si>
  <si>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</si>
  <si>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</si>
  <si>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</si>
  <si>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</si>
  <si>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</si>
  <si>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</si>
  <si>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</si>
  <si>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</si>
  <si>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</si>
  <si>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</si>
  <si>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</si>
  <si>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</si>
  <si>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</si>
  <si>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</si>
  <si>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</si>
  <si>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</si>
  <si>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</si>
  <si>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</si>
  <si>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</si>
  <si>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</si>
  <si>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</si>
  <si>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</si>
  <si>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</si>
  <si>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</si>
  <si>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</si>
  <si>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</si>
  <si>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</si>
  <si>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</si>
  <si>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</si>
  <si>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</si>
  <si>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</si>
  <si>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</si>
  <si>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</si>
  <si>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</si>
  <si>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</si>
  <si>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</si>
  <si>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</si>
  <si>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</si>
  <si>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</si>
  <si>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</si>
  <si>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</si>
  <si>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</si>
  <si>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</si>
  <si>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</si>
  <si>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</si>
  <si>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</si>
  <si>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</si>
  <si>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</si>
  <si>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</si>
  <si>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</si>
  <si>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</si>
  <si>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</si>
  <si>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</si>
  <si>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</si>
  <si>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</si>
  <si>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</si>
  <si>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</si>
  <si>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</si>
  <si>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</si>
  <si>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</si>
  <si>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</si>
  <si>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</si>
  <si>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</si>
  <si>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</si>
  <si>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</si>
  <si>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</si>
  <si>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</si>
  <si>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</si>
  <si>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</si>
  <si>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</si>
  <si>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</si>
  <si>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</si>
  <si>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</si>
  <si>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</si>
  <si>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</si>
  <si>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</si>
  <si>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</si>
  <si>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</si>
  <si>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</si>
  <si>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</si>
  <si>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</si>
  <si>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</si>
  <si>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</si>
  <si>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</si>
  <si>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</si>
  <si>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</si>
  <si>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</si>
  <si>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</si>
  <si>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</si>
  <si>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</si>
  <si>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</si>
  <si>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</si>
  <si>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</si>
  <si>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</si>
  <si>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</si>
  <si>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</si>
  <si>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</si>
  <si>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</si>
  <si>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</si>
  <si>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</si>
  <si>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</si>
  <si>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</si>
  <si>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</si>
  <si>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</si>
  <si>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</si>
  <si>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</si>
  <si>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</si>
  <si>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</si>
  <si>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</si>
  <si>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</si>
  <si>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</si>
  <si>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</si>
  <si>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</si>
  <si>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</si>
  <si>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</si>
  <si>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</si>
  <si>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</si>
  <si>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</si>
  <si>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</si>
  <si>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</si>
  <si>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</si>
  <si>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</si>
  <si>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</si>
  <si>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</si>
  <si>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</si>
  <si>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</si>
  <si>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</si>
  <si>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</si>
  <si>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</si>
  <si>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</si>
  <si>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</si>
  <si>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</si>
  <si>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</si>
  <si>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</si>
  <si>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</si>
  <si>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</si>
  <si>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</si>
  <si>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</si>
  <si>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</si>
  <si>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</si>
  <si>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</si>
  <si>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</si>
  <si>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</si>
  <si>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</si>
  <si>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</si>
  <si>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</si>
  <si>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</si>
  <si>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</si>
  <si>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</si>
  <si>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</si>
  <si>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</si>
  <si>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</si>
  <si>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</si>
  <si>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</si>
  <si>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</si>
  <si>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</si>
  <si>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</si>
  <si>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</si>
  <si>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</si>
  <si>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</si>
  <si>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</si>
  <si>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</si>
  <si>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</si>
  <si>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</si>
  <si>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</si>
  <si>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</si>
  <si>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</si>
  <si>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</si>
  <si>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</si>
  <si>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</si>
  <si>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</si>
  <si>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</si>
  <si>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</si>
  <si>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</si>
  <si>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</si>
  <si>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</si>
  <si>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</si>
  <si>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</si>
  <si>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</si>
  <si>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</si>
  <si>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</si>
  <si>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</si>
  <si>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</si>
  <si>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</si>
  <si>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</si>
  <si>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</si>
  <si>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</si>
  <si>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</si>
  <si>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</si>
  <si>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</si>
  <si>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</si>
  <si>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</si>
  <si>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</si>
  <si>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</si>
  <si>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</si>
  <si>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</si>
  <si>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</si>
  <si>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</si>
  <si>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</si>
  <si>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</si>
  <si>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</si>
  <si>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</si>
  <si>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</si>
  <si>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</si>
  <si>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</si>
  <si>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</si>
  <si>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</si>
  <si>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</si>
  <si>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</si>
  <si>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</si>
  <si>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</si>
  <si>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</si>
  <si>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</si>
  <si>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</si>
  <si>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</si>
  <si>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</si>
  <si>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</si>
  <si>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</si>
  <si>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</si>
  <si>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</si>
  <si>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</si>
  <si>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</si>
  <si>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</si>
  <si>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</si>
  <si>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</si>
  <si>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</si>
  <si>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</si>
  <si>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</si>
  <si>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</si>
  <si>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</si>
  <si>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</si>
  <si>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</si>
  <si>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</si>
  <si>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</si>
  <si>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</si>
  <si>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</si>
  <si>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</si>
  <si>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</si>
  <si>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</si>
  <si>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</si>
  <si>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</si>
  <si>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</si>
  <si>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</si>
  <si>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</si>
  <si>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</si>
  <si>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</si>
  <si>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</si>
  <si>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</si>
  <si>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</si>
  <si>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</si>
  <si>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</si>
  <si>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</si>
  <si>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</si>
  <si>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</si>
  <si>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</si>
  <si>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</si>
  <si>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</si>
  <si>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</si>
  <si>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</si>
  <si>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</si>
  <si>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</si>
  <si>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</si>
  <si>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</si>
  <si>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</si>
  <si>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</si>
  <si>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</si>
  <si>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</si>
  <si>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</si>
  <si>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</si>
  <si>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</si>
  <si>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</si>
  <si>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</si>
  <si>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</si>
  <si>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</si>
  <si>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</si>
  <si>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</si>
  <si>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</si>
  <si>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</si>
  <si>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</si>
  <si>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</si>
  <si>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</si>
  <si>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</si>
  <si>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</si>
  <si>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</si>
  <si>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</si>
  <si>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</si>
  <si>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</si>
  <si>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</si>
  <si>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</si>
  <si>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</si>
  <si>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</si>
  <si>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</si>
  <si>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</si>
  <si>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</si>
  <si>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</si>
  <si>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</si>
  <si>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</si>
  <si>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</si>
  <si>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</si>
  <si>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</si>
  <si>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</si>
  <si>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</si>
  <si>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</si>
  <si>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</si>
  <si>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</si>
  <si>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</si>
  <si>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</si>
  <si>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</si>
  <si>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</si>
  <si>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</si>
  <si>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</si>
  <si>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</si>
  <si>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</si>
  <si>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</si>
  <si>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</si>
  <si>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</si>
  <si>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</si>
  <si>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</si>
  <si>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</si>
  <si>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</si>
  <si>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</si>
  <si>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</si>
  <si>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</si>
  <si>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</si>
  <si>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</si>
  <si>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</si>
  <si>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</si>
  <si>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</si>
  <si>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</si>
  <si>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</si>
  <si>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</si>
  <si>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</si>
  <si>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</si>
  <si>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</si>
  <si>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</si>
  <si>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</si>
  <si>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</si>
  <si>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</si>
  <si>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</si>
  <si>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</si>
  <si>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</si>
  <si>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</si>
  <si>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</si>
  <si>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</si>
  <si>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</si>
  <si>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</si>
  <si>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</si>
  <si>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</si>
  <si>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</si>
  <si>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</si>
  <si>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</si>
  <si>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</si>
  <si>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</si>
  <si>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</si>
  <si>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</si>
  <si>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</si>
  <si>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</si>
  <si>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</si>
  <si>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</si>
  <si>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</si>
  <si>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</si>
  <si>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</si>
  <si>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</si>
  <si>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</si>
  <si>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</si>
  <si>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</si>
  <si>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</si>
  <si>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</si>
  <si>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</si>
  <si>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</si>
  <si>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</si>
  <si>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</si>
  <si>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</si>
  <si>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</si>
  <si>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</si>
  <si>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</si>
  <si>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</si>
  <si>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</si>
  <si>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</si>
  <si>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</si>
  <si>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</si>
  <si>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</si>
  <si>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</si>
  <si>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</si>
  <si>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</si>
  <si>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</si>
  <si>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</si>
  <si>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</si>
  <si>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</si>
  <si>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</si>
  <si>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</si>
  <si>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</si>
  <si>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</si>
  <si>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</si>
  <si>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</si>
  <si>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</si>
  <si>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</si>
  <si>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</si>
  <si>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</si>
  <si>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</si>
  <si>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</si>
  <si>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</si>
  <si>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</si>
  <si>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</si>
  <si>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</si>
  <si>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</si>
  <si>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</si>
  <si>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</si>
  <si>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</si>
  <si>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</si>
  <si>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</si>
  <si>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</si>
  <si>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</si>
  <si>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</si>
  <si>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</si>
  <si>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</si>
  <si>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</si>
  <si>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</si>
  <si>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</si>
  <si>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</si>
  <si>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</si>
  <si>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</si>
  <si>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</si>
  <si>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</si>
  <si>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</si>
  <si>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</si>
  <si>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</si>
  <si>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</si>
  <si>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</si>
  <si>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</si>
  <si>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</si>
  <si>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</si>
  <si>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</si>
  <si>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</si>
  <si>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</si>
  <si>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</si>
  <si>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</si>
  <si>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</si>
  <si>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</si>
  <si>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</si>
  <si>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</si>
  <si>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</si>
  <si>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</si>
  <si>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</si>
  <si>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</si>
  <si>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</si>
  <si>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</si>
  <si>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</si>
  <si>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</si>
  <si>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</si>
  <si>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</si>
  <si>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</si>
  <si>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</si>
  <si>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</si>
  <si>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</si>
  <si>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</si>
  <si>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</si>
  <si>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</si>
  <si>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</si>
  <si>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</si>
  <si>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</si>
  <si>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</si>
  <si>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</si>
  <si>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</si>
  <si>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</si>
  <si>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</si>
  <si>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</si>
  <si>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</si>
  <si>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</si>
  <si>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</si>
  <si>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</si>
  <si>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</si>
  <si>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</si>
  <si>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</si>
  <si>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</si>
  <si>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</si>
  <si>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</si>
  <si>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</si>
  <si>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</si>
  <si>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</si>
  <si>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</si>
  <si>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</si>
  <si>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</si>
  <si>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</si>
  <si>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</si>
  <si>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</si>
  <si>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</si>
  <si>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</si>
  <si>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</si>
  <si>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</si>
  <si>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</si>
  <si>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</si>
  <si>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</si>
  <si>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</si>
  <si>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</si>
  <si>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</si>
  <si>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</si>
  <si>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</si>
  <si>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</si>
  <si>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</si>
  <si>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</si>
  <si>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</si>
  <si>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</si>
  <si>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</si>
  <si>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</si>
  <si>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</si>
  <si>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</si>
  <si>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</si>
  <si>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</si>
  <si>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</si>
  <si>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</si>
  <si>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</si>
  <si>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</si>
  <si>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</si>
  <si>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</si>
  <si>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</si>
  <si>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</si>
  <si>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</si>
  <si>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</si>
  <si>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</si>
  <si>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</si>
  <si>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</si>
  <si>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</si>
  <si>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</si>
  <si>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</si>
  <si>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</si>
  <si>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</si>
  <si>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</si>
  <si>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</si>
  <si>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</si>
  <si>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</si>
  <si>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</si>
  <si>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</si>
  <si>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</si>
  <si>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</si>
  <si>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</si>
  <si>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</si>
  <si>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</si>
  <si>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</si>
  <si>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</si>
  <si>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</si>
  <si>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</si>
  <si>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</si>
  <si>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</si>
  <si>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</si>
  <si>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</si>
  <si>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</si>
  <si>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</si>
  <si>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</si>
  <si>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</si>
  <si>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</si>
  <si>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</si>
  <si>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</si>
  <si>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</si>
  <si>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</si>
  <si>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</si>
  <si>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</si>
  <si>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</si>
  <si>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</si>
  <si>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</si>
  <si>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</si>
  <si>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</si>
  <si>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</si>
  <si>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</si>
  <si>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</si>
  <si>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</si>
  <si>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</si>
  <si>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</si>
  <si>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</si>
  <si>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</si>
  <si>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</si>
  <si>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</si>
  <si>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</si>
  <si>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</si>
  <si>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</si>
  <si>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</si>
  <si>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</si>
  <si>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</si>
  <si>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</si>
  <si>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</si>
  <si>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</si>
  <si>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</si>
  <si>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</si>
  <si>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</si>
  <si>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</si>
  <si>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</si>
  <si>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</si>
  <si>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</si>
  <si>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</si>
  <si>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</si>
  <si>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</si>
  <si>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</si>
  <si>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</si>
  <si>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</si>
  <si>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</si>
  <si>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</si>
  <si>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</si>
  <si>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</si>
  <si>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</si>
  <si>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</si>
  <si>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</si>
  <si>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</si>
  <si>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</si>
  <si>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</si>
  <si>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</si>
  <si>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</si>
  <si>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</si>
  <si>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</si>
  <si>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</si>
  <si>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</si>
  <si>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</si>
  <si>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</si>
  <si>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</si>
  <si>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</si>
  <si>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</si>
  <si>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</si>
  <si>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</si>
  <si>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</si>
  <si>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</si>
  <si>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</si>
  <si>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</si>
  <si>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</si>
  <si>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</si>
  <si>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</si>
  <si>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</si>
  <si>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</si>
  <si>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</si>
  <si>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</si>
  <si>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</si>
  <si>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</si>
  <si>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</si>
  <si>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</si>
  <si>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</si>
  <si>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</si>
  <si>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</si>
  <si>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</si>
  <si>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</si>
  <si>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</si>
  <si>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</si>
  <si>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</si>
  <si>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</si>
  <si>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</si>
  <si>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</si>
  <si>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</si>
  <si>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</si>
  <si>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</si>
  <si>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</si>
  <si>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</si>
  <si>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</si>
  <si>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</si>
  <si>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</si>
  <si>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</si>
  <si>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</si>
  <si>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</si>
  <si>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</si>
  <si>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</si>
  <si>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</si>
  <si>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</si>
  <si>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</si>
  <si>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</si>
  <si>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</si>
  <si>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</si>
  <si>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</si>
  <si>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</si>
  <si>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</si>
  <si>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</si>
  <si>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</si>
  <si>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</si>
  <si>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</si>
  <si>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</si>
  <si>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</si>
  <si>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</si>
  <si>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</si>
  <si>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</si>
  <si>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</si>
  <si>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</si>
  <si>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</si>
  <si>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</si>
  <si>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</si>
  <si>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</si>
  <si>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</si>
  <si>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</si>
  <si>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</si>
  <si>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</si>
  <si>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</si>
  <si>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</si>
  <si>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</si>
  <si>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</si>
  <si>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</si>
  <si>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</si>
  <si>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</si>
  <si>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</si>
  <si>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</si>
  <si>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</si>
  <si>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</si>
  <si>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</si>
  <si>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</si>
  <si>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</si>
  <si>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</si>
  <si>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</si>
  <si>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</si>
  <si>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</si>
  <si>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</si>
  <si>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</si>
  <si>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</si>
  <si>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</si>
  <si>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</si>
  <si>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</si>
  <si>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</si>
  <si>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</si>
  <si>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</si>
  <si>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</si>
  <si>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</si>
  <si>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</si>
  <si>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</si>
  <si>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</si>
  <si>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</si>
  <si>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</si>
  <si>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</si>
  <si>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</si>
  <si>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</si>
  <si>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</si>
  <si>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</si>
  <si>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</si>
  <si>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</si>
  <si>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</si>
  <si>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</si>
  <si>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</si>
  <si>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</si>
  <si>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</si>
  <si>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</si>
  <si>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</si>
  <si>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</si>
  <si>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</si>
  <si>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</si>
  <si>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</si>
  <si>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</si>
  <si>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</si>
  <si>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</si>
  <si>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</si>
  <si>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</si>
  <si>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</si>
  <si>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</si>
  <si>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</si>
  <si>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</si>
  <si>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</si>
  <si>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</si>
  <si>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</si>
  <si>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</si>
  <si>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</si>
  <si>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</si>
  <si>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</si>
  <si>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</si>
  <si>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</si>
  <si>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</si>
  <si>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</si>
  <si>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</si>
  <si>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</si>
  <si>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</si>
  <si>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</si>
  <si>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</si>
  <si>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</si>
  <si>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</si>
  <si>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</si>
  <si>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</si>
  <si>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</si>
  <si>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</si>
  <si>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</si>
  <si>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</si>
  <si>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</si>
  <si>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</si>
  <si>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</si>
  <si>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</si>
  <si>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</si>
  <si>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</si>
  <si>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</si>
  <si>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</si>
  <si>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</si>
  <si>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</si>
  <si>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</si>
  <si>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</si>
  <si>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</si>
  <si>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</si>
  <si>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</si>
  <si>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</si>
  <si>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</si>
  <si>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</si>
  <si>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</si>
  <si>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</si>
  <si>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</si>
  <si>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</si>
  <si>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</si>
  <si>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</si>
  <si>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</si>
  <si>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</si>
  <si>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</si>
  <si>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</si>
  <si>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</si>
  <si>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</si>
  <si>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</si>
  <si>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</si>
  <si>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</si>
  <si>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</si>
  <si>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</si>
  <si>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</si>
  <si>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</si>
  <si>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</si>
  <si>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</si>
  <si>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</si>
  <si>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</si>
  <si>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</si>
  <si>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</si>
  <si>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</si>
  <si>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</si>
  <si>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</si>
  <si>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</si>
  <si>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</si>
  <si>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</si>
  <si>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</si>
  <si>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</si>
  <si>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</si>
  <si>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</si>
  <si>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</si>
  <si>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</si>
  <si>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</si>
  <si>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</si>
  <si>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</si>
  <si>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</si>
  <si>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</si>
  <si>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</si>
  <si>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</si>
  <si>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</si>
  <si>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</si>
  <si>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</si>
  <si>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</si>
  <si>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</si>
  <si>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</si>
  <si>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</si>
  <si>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</si>
  <si>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</si>
  <si>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</si>
  <si>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</si>
  <si>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</si>
  <si>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</si>
  <si>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</si>
  <si>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</si>
  <si>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</si>
  <si>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</si>
  <si>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</si>
  <si>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</si>
  <si>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</si>
  <si>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</si>
  <si>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</si>
  <si>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</si>
  <si>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</si>
  <si>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</si>
  <si>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</si>
  <si>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</si>
  <si>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</si>
  <si>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</si>
  <si>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</si>
  <si>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</si>
  <si>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</si>
  <si>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</si>
  <si>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</si>
  <si>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</si>
  <si>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</si>
  <si>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</si>
  <si>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</si>
  <si>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</si>
  <si>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</si>
  <si>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</si>
  <si>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</si>
  <si>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</si>
  <si>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</si>
  <si>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</si>
  <si>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</si>
  <si>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</si>
  <si>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</si>
  <si>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</si>
  <si>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</si>
  <si>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</si>
  <si>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</si>
  <si>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</si>
  <si>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</si>
  <si>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</si>
  <si>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</si>
  <si>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</si>
  <si>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</si>
  <si>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</si>
  <si>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</si>
  <si>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</si>
  <si>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</si>
  <si>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</si>
  <si>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</si>
  <si>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</si>
  <si>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</si>
  <si>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</si>
  <si>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</si>
  <si>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</si>
  <si>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</si>
  <si>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</si>
  <si>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</si>
  <si>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</si>
  <si>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</si>
  <si>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</si>
  <si>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</si>
  <si>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</si>
  <si>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</si>
  <si>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</si>
  <si>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</si>
  <si>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</si>
  <si>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</si>
  <si>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</si>
  <si>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</si>
  <si>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</si>
  <si>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</si>
  <si>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</si>
  <si>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</si>
  <si>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</si>
  <si>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</si>
  <si>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</si>
  <si>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</si>
  <si>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</si>
  <si>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</si>
  <si>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</si>
  <si>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</si>
  <si>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</si>
  <si>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</si>
  <si>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</si>
  <si>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</si>
  <si>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</si>
  <si>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</si>
  <si>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</si>
  <si>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</si>
  <si>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</si>
  <si>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</si>
  <si>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</si>
  <si>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</si>
  <si>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</si>
  <si>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</si>
  <si>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</si>
  <si>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</si>
  <si>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</si>
  <si>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</si>
  <si>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</si>
  <si>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</si>
  <si>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</si>
  <si>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</si>
  <si>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</si>
  <si>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</si>
  <si>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</si>
  <si>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</si>
  <si>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</si>
  <si>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</si>
  <si>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</si>
  <si>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</si>
  <si>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</si>
  <si>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</si>
  <si>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</si>
  <si>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</si>
  <si>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</si>
  <si>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</si>
  <si>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</si>
  <si>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</si>
  <si>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</si>
  <si>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</si>
  <si>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</si>
  <si>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</si>
  <si>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</si>
  <si>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</si>
  <si>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</si>
  <si>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</si>
  <si>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</si>
  <si>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</si>
  <si>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</si>
  <si>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</si>
  <si>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</si>
  <si>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</si>
  <si>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</si>
  <si>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</si>
  <si>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</si>
  <si>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</si>
  <si>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</si>
  <si>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</si>
  <si>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</si>
  <si>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</si>
  <si>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</si>
  <si>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</si>
  <si>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</si>
  <si>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</si>
  <si>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</si>
  <si>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</si>
  <si>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</si>
  <si>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</si>
  <si>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</si>
  <si>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</si>
  <si>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</si>
  <si>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</si>
  <si>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</si>
  <si>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</si>
  <si>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</si>
  <si>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</si>
  <si>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</si>
  <si>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</si>
  <si>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</si>
  <si>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</si>
  <si>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</si>
  <si>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</si>
  <si>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</si>
  <si>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</si>
  <si>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</si>
  <si>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</si>
  <si>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</si>
  <si>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</si>
  <si>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</si>
  <si>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</si>
  <si>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</si>
  <si>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</si>
  <si>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</si>
  <si>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</si>
  <si>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</si>
  <si>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</si>
  <si>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</si>
  <si>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</si>
  <si>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</si>
  <si>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</si>
  <si>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</si>
  <si>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</si>
  <si>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</si>
  <si>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</si>
  <si>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</si>
  <si>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</si>
  <si>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</si>
  <si>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</si>
  <si>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</si>
  <si>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</si>
  <si>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</si>
  <si>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</si>
  <si>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</si>
  <si>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</si>
  <si>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</si>
  <si>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</si>
  <si>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</si>
  <si>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</si>
  <si>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</si>
  <si>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</si>
  <si>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</si>
  <si>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</si>
  <si>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</si>
  <si>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</si>
  <si>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</si>
  <si>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</si>
  <si>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</si>
  <si>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</si>
  <si>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</si>
  <si>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</si>
  <si>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</si>
  <si>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</si>
  <si>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</si>
  <si>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</si>
  <si>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</si>
  <si>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</si>
  <si>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</si>
  <si>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</si>
  <si>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</si>
  <si>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</si>
  <si>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</si>
  <si>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</si>
  <si>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</si>
  <si>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</si>
  <si>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</si>
  <si>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</si>
  <si>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</si>
  <si>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</si>
  <si>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</si>
  <si>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</si>
  <si>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</si>
  <si>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</si>
  <si>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</si>
  <si>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</si>
  <si>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</si>
  <si>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</si>
  <si>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</si>
  <si>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</si>
  <si>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</si>
  <si>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</si>
  <si>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</si>
  <si>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</si>
  <si>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</si>
  <si>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</si>
  <si>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</si>
  <si>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</si>
  <si>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</si>
  <si>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</si>
  <si>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</si>
  <si>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</si>
  <si>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</si>
  <si>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</si>
  <si>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</si>
  <si>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</si>
  <si>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</si>
  <si>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</si>
  <si>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</si>
  <si>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</si>
  <si>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</si>
  <si>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</si>
  <si>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</si>
  <si>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</si>
  <si>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</si>
  <si>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</si>
  <si>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</si>
  <si>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</si>
  <si>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</si>
  <si>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</si>
  <si>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</si>
  <si>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</si>
  <si>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</si>
  <si>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</si>
  <si>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</si>
  <si>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</si>
  <si>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</si>
  <si>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</si>
  <si>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</si>
  <si>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</si>
  <si>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</si>
  <si>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</si>
  <si>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</si>
  <si>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</si>
  <si>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</si>
  <si>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</si>
  <si>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</si>
  <si>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</si>
  <si>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</si>
  <si>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</si>
  <si>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</si>
  <si>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</si>
  <si>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</si>
  <si>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</si>
  <si>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</si>
  <si>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</si>
  <si>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</si>
  <si>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</si>
  <si>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</si>
  <si>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</si>
  <si>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</si>
  <si>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</si>
  <si>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</si>
  <si>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</si>
  <si>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</si>
  <si>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</si>
  <si>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</si>
  <si>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</si>
  <si>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</si>
  <si>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</si>
  <si>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</si>
  <si>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</si>
  <si>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</si>
  <si>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</si>
  <si>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</si>
  <si>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</si>
  <si>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</si>
  <si>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</si>
  <si>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</si>
  <si>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</si>
  <si>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</si>
  <si>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</si>
  <si>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</si>
  <si>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</si>
  <si>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</si>
  <si>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</si>
  <si>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</si>
  <si>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</si>
  <si>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</si>
  <si>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</si>
  <si>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</si>
  <si>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</si>
  <si>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</si>
  <si>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</si>
  <si>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</si>
  <si>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</si>
  <si>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</si>
  <si>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</si>
  <si>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</si>
  <si>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</si>
  <si>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</si>
  <si>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</si>
  <si>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</si>
  <si>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</si>
  <si>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</si>
  <si>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</si>
  <si>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</si>
  <si>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</si>
  <si>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</si>
  <si>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</si>
  <si>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</si>
  <si>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</si>
  <si>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</si>
  <si>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</si>
  <si>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</si>
  <si>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</si>
  <si>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</si>
  <si>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</si>
  <si>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</si>
  <si>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</si>
  <si>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</si>
  <si>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</si>
  <si>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</si>
  <si>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</si>
  <si>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</si>
  <si>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</si>
  <si>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</si>
  <si>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</si>
  <si>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</si>
  <si>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</si>
  <si>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</si>
  <si>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</si>
  <si>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</si>
  <si>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</si>
  <si>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</si>
  <si>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</si>
  <si>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</si>
  <si>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</si>
  <si>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</si>
  <si>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</si>
  <si>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</si>
  <si>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</si>
  <si>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</si>
  <si>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</si>
  <si>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</si>
  <si>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</si>
  <si>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</si>
  <si>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</si>
  <si>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</si>
  <si>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</si>
  <si>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</si>
  <si>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</si>
  <si>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</si>
  <si>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</si>
  <si>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</si>
  <si>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</si>
  <si>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</si>
  <si>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</si>
  <si>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</si>
  <si>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</si>
  <si>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</si>
  <si>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</si>
  <si>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</si>
  <si>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</si>
  <si>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</si>
  <si>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</si>
  <si>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</si>
  <si>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</si>
  <si>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</si>
  <si>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</si>
  <si>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</si>
  <si>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</si>
  <si>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</si>
  <si>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</si>
  <si>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</si>
  <si>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</si>
  <si>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</si>
  <si>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</si>
  <si>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</si>
  <si>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</si>
  <si>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</si>
  <si>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</si>
  <si>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</si>
  <si>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</si>
  <si>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</si>
  <si>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</si>
  <si>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</si>
  <si>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</si>
  <si>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</si>
  <si>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</si>
  <si>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</si>
  <si>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</si>
  <si>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</si>
  <si>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</si>
  <si>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</si>
  <si>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</si>
  <si>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</si>
  <si>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</si>
  <si>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</si>
  <si>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</si>
  <si>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</si>
  <si>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</si>
  <si>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</si>
  <si>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</si>
  <si>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</si>
  <si>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</si>
  <si>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</si>
  <si>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</si>
  <si>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</si>
  <si>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</si>
  <si>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</si>
  <si>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</si>
  <si>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</si>
  <si>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</si>
  <si>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</si>
  <si>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</si>
  <si>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</si>
  <si>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</si>
  <si>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</si>
  <si>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</si>
  <si>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</si>
  <si>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</si>
  <si>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</si>
  <si>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</si>
  <si>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</si>
  <si>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</si>
  <si>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</si>
  <si>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</si>
  <si>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</si>
  <si>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</si>
  <si>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</si>
  <si>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</si>
  <si>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</si>
  <si>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</si>
  <si>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</si>
  <si>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</si>
  <si>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</si>
  <si>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</si>
  <si>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</si>
  <si>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</si>
  <si>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</si>
  <si>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</si>
  <si>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</si>
  <si>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</si>
  <si>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</si>
  <si>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</si>
  <si>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</si>
  <si>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</si>
  <si>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</si>
  <si>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</si>
  <si>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</si>
  <si>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</si>
  <si>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</si>
  <si>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</si>
  <si>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</si>
  <si>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</si>
  <si>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</si>
  <si>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</si>
  <si>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</si>
  <si>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</si>
  <si>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</si>
  <si>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</si>
  <si>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</si>
  <si>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</si>
  <si>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</si>
  <si>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</si>
  <si>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</si>
  <si>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</si>
  <si>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</si>
  <si>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</si>
  <si>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</si>
  <si>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</si>
  <si>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</si>
  <si>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</si>
  <si>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</si>
  <si>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</si>
  <si>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</si>
  <si>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</si>
  <si>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</si>
  <si>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</si>
  <si>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</si>
  <si>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</si>
  <si>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</si>
  <si>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</si>
  <si>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</si>
  <si>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</si>
  <si>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</si>
  <si>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</si>
  <si>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</si>
  <si>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</si>
  <si>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</si>
  <si>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</si>
  <si>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</si>
  <si>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</si>
  <si>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</si>
  <si>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</si>
  <si>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</si>
  <si>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</si>
  <si>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</si>
  <si>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</si>
  <si>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</si>
  <si>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</si>
  <si>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</si>
  <si>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</si>
  <si>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</si>
  <si>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</si>
  <si>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</si>
  <si>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</si>
  <si>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</si>
  <si>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</si>
  <si>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</si>
  <si>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</si>
  <si>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</si>
  <si>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</si>
  <si>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</si>
  <si>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</si>
  <si>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</si>
  <si>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</si>
  <si>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</si>
  <si>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</si>
  <si>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</si>
  <si>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</si>
  <si>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</si>
  <si>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</si>
  <si>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</si>
  <si>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</si>
  <si>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</si>
  <si>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</si>
  <si>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</si>
  <si>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</si>
  <si>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</si>
  <si>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</si>
  <si>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</si>
  <si>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</si>
  <si>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</si>
  <si>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</si>
  <si>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</si>
  <si>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</si>
  <si>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</si>
  <si>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</si>
  <si>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</si>
  <si>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</si>
  <si>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</si>
  <si>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</si>
  <si>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</si>
  <si>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</si>
  <si>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</si>
  <si>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</si>
  <si>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</si>
  <si>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</si>
  <si>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</si>
  <si>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</si>
  <si>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</si>
  <si>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</si>
  <si>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</si>
  <si>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</si>
  <si>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</si>
  <si>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</si>
  <si>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</si>
  <si>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</si>
  <si>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</si>
  <si>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</si>
  <si>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</si>
  <si>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</si>
  <si>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</si>
  <si>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</si>
  <si>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</si>
  <si>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</si>
  <si>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</si>
  <si>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</si>
  <si>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</si>
  <si>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</si>
  <si>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</si>
  <si>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</si>
  <si>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</si>
  <si>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</si>
  <si>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</si>
  <si>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</si>
  <si>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</si>
  <si>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</si>
  <si>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</si>
  <si>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</si>
  <si>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</si>
  <si>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</si>
  <si>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</si>
  <si>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</si>
  <si>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</si>
  <si>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</si>
  <si>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</si>
  <si>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</si>
  <si>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</si>
  <si>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</si>
  <si>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</si>
  <si>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</si>
  <si>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</si>
  <si>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</si>
  <si>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</si>
  <si>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</si>
  <si>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</si>
  <si>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</si>
  <si>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</si>
  <si>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</si>
  <si>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</si>
  <si>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</si>
  <si>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</si>
  <si>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</si>
  <si>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</si>
  <si>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</si>
  <si>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</si>
  <si>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</si>
  <si>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</si>
  <si>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</si>
  <si>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</si>
  <si>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</si>
  <si>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</si>
  <si>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</si>
  <si>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</si>
  <si>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</si>
  <si>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</si>
  <si>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</si>
  <si>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</si>
  <si>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</si>
  <si>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</si>
  <si>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</si>
  <si>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</si>
  <si>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</si>
  <si>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</si>
  <si>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</si>
  <si>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</si>
  <si>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</si>
  <si>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</si>
  <si>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</si>
  <si>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</si>
  <si>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</si>
  <si>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</si>
  <si>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</si>
  <si>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</si>
  <si>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</si>
  <si>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</si>
  <si>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</si>
  <si>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</si>
  <si>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</si>
  <si>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</si>
  <si>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</si>
  <si>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</si>
  <si>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</si>
  <si>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</si>
  <si>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</si>
  <si>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</si>
  <si>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</si>
  <si>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</si>
  <si>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</si>
  <si>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</si>
  <si>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</si>
  <si>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</si>
  <si>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</si>
  <si>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</si>
  <si>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</si>
  <si>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</si>
  <si>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</si>
  <si>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</si>
  <si>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</si>
  <si>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</si>
  <si>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</si>
  <si>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</si>
  <si>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</si>
  <si>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</si>
  <si>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</si>
  <si>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</si>
  <si>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</si>
  <si>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</si>
  <si>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</si>
  <si>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</si>
  <si>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</si>
  <si>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</si>
  <si>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</si>
  <si>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</si>
  <si>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</si>
  <si>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</si>
  <si>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</si>
  <si>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</si>
  <si>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</si>
  <si>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</si>
  <si>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</si>
  <si>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</si>
  <si>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</si>
  <si>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</si>
  <si>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</si>
  <si>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</si>
  <si>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</si>
  <si>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</si>
  <si>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</si>
  <si>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</si>
  <si>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</si>
  <si>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</si>
  <si>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</si>
  <si>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</si>
  <si>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</si>
  <si>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</si>
  <si>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</si>
  <si>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</si>
  <si>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</si>
  <si>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</si>
  <si>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</si>
  <si>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</si>
  <si>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</si>
  <si>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</si>
  <si>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</si>
  <si>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</si>
  <si>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</si>
  <si>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</si>
  <si>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</si>
  <si>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</si>
  <si>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</si>
  <si>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</si>
  <si>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</si>
  <si>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</si>
  <si>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</si>
  <si>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</si>
  <si>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</si>
  <si>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</si>
  <si>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</si>
  <si>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</si>
  <si>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</si>
  <si>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</si>
  <si>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</si>
  <si>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</si>
  <si>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</si>
  <si>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</si>
  <si>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</si>
  <si>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</si>
  <si>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</si>
  <si>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</si>
  <si>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</si>
  <si>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</si>
  <si>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</si>
  <si>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</si>
  <si>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</si>
  <si>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</si>
  <si>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</si>
  <si>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</si>
  <si>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</si>
  <si>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</si>
  <si>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</si>
  <si>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</si>
  <si>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</si>
  <si>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</si>
  <si>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</si>
  <si>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</si>
  <si>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</si>
  <si>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</si>
  <si>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</si>
  <si>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</si>
  <si>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</si>
  <si>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</si>
  <si>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</si>
  <si>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</si>
  <si>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</si>
  <si>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</si>
  <si>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</si>
  <si>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</si>
  <si>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</si>
  <si>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</si>
  <si>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</si>
  <si>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</si>
  <si>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</si>
  <si>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</si>
  <si>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</si>
  <si>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</si>
  <si>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</si>
  <si>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</si>
  <si>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</si>
  <si>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</si>
  <si>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</si>
  <si>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</si>
  <si>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</si>
  <si>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</si>
  <si>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</si>
  <si>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</si>
  <si>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</si>
  <si>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</si>
  <si>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</si>
  <si>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</si>
  <si>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</si>
  <si>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</si>
  <si>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</si>
  <si>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</si>
  <si>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</si>
  <si>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</si>
  <si>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</si>
  <si>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</si>
  <si>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</si>
  <si>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</si>
  <si>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</si>
  <si>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</si>
  <si>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</si>
  <si>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</si>
  <si>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</si>
  <si>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</si>
  <si>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</si>
  <si>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</si>
  <si>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</si>
  <si>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</si>
  <si>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</si>
  <si>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</si>
  <si>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</si>
  <si>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</si>
  <si>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</si>
  <si>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</si>
  <si>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</si>
  <si>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</si>
  <si>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</si>
  <si>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</si>
  <si>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</si>
  <si>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</si>
  <si>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</si>
  <si>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</si>
  <si>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</si>
  <si>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</si>
  <si>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</si>
  <si>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</si>
  <si>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</si>
  <si>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</si>
  <si>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</si>
  <si>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</si>
  <si>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</si>
  <si>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</si>
  <si>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</si>
  <si>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</si>
  <si>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</si>
  <si>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</si>
  <si>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</si>
  <si>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</si>
  <si>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</si>
  <si>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</si>
  <si>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</si>
  <si>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</si>
  <si>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</si>
  <si>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</si>
  <si>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</si>
  <si>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</si>
  <si>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</si>
  <si>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</si>
  <si>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</si>
  <si>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</si>
  <si>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</si>
  <si>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</si>
  <si>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</si>
  <si>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</si>
  <si>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</si>
  <si>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</si>
  <si>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</si>
  <si>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</si>
  <si>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</si>
  <si>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</si>
  <si>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</si>
  <si>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</si>
  <si>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</si>
  <si>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</si>
  <si>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</si>
  <si>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</si>
  <si>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</si>
  <si>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</si>
  <si>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</si>
  <si>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</si>
  <si>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</si>
  <si>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</si>
  <si>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</si>
  <si>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</si>
  <si>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</si>
  <si>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</si>
  <si>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</si>
  <si>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</si>
  <si>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</si>
  <si>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</si>
  <si>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</si>
  <si>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</si>
  <si>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</si>
  <si>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</si>
  <si>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</si>
  <si>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</si>
  <si>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</si>
  <si>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</si>
  <si>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</si>
  <si>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</si>
  <si>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</si>
  <si>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</si>
  <si>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</si>
  <si>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</si>
  <si>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</si>
  <si>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</si>
  <si>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</si>
  <si>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</si>
  <si>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</si>
  <si>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</si>
  <si>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</si>
  <si>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</si>
  <si>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</si>
  <si>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</si>
  <si>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</si>
  <si>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</si>
  <si>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</si>
  <si>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</si>
  <si>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</si>
  <si>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</si>
  <si>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</si>
  <si>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</si>
  <si>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</si>
  <si>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</si>
  <si>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</si>
  <si>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</si>
  <si>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</si>
  <si>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</si>
  <si>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</si>
  <si>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</si>
  <si>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</si>
  <si>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</si>
  <si>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</si>
  <si>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</si>
  <si>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</si>
  <si>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</si>
  <si>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</si>
  <si>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</si>
  <si>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</si>
  <si>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</si>
  <si>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</si>
  <si>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</si>
  <si>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</si>
  <si>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</si>
  <si>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</si>
  <si>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</si>
  <si>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</si>
  <si>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</si>
  <si>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</si>
  <si>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</si>
  <si>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</si>
  <si>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</si>
  <si>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</si>
  <si>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</si>
  <si>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</si>
  <si>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</si>
  <si>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</si>
  <si>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</si>
  <si>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</si>
  <si>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</si>
  <si>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</si>
  <si>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</si>
  <si>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</si>
  <si>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</si>
  <si>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</si>
  <si>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</si>
  <si>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</si>
  <si>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</si>
  <si>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</si>
  <si>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</si>
  <si>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</si>
  <si>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</si>
  <si>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</si>
  <si>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</si>
  <si>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</si>
  <si>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</si>
  <si>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</si>
  <si>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</si>
  <si>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</si>
  <si>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</si>
  <si>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</si>
  <si>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</si>
  <si>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</si>
  <si>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</si>
  <si>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</si>
  <si>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</si>
  <si>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</si>
  <si>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</si>
  <si>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</si>
  <si>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</si>
  <si>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</si>
  <si>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</si>
  <si>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</si>
  <si>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</si>
  <si>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</si>
  <si>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</si>
  <si>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</si>
  <si>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</si>
  <si>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</si>
  <si>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</si>
  <si>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</si>
  <si>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</si>
  <si>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</si>
  <si>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</si>
  <si>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</si>
  <si>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</si>
  <si>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</si>
  <si>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</si>
  <si>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</si>
  <si>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</si>
  <si>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</si>
  <si>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</si>
  <si>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</si>
  <si>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</si>
  <si>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</si>
  <si>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</si>
  <si>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</si>
  <si>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</si>
  <si>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</si>
  <si>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</si>
  <si>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</si>
  <si>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</si>
  <si>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</si>
  <si>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</si>
  <si>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</si>
  <si>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</si>
  <si>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</si>
  <si>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</si>
  <si>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</si>
  <si>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</si>
  <si>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</si>
  <si>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</si>
  <si>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</si>
  <si>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</si>
  <si>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</si>
  <si>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</si>
  <si>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</si>
  <si>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</si>
  <si>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</si>
  <si>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</si>
  <si>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</si>
  <si>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</si>
  <si>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</si>
  <si>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</si>
  <si>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</si>
  <si>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</si>
  <si>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</si>
  <si>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</si>
  <si>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</si>
  <si>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</si>
  <si>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</si>
  <si>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</si>
  <si>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</si>
  <si>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</si>
  <si>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</si>
  <si>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</si>
  <si>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</si>
  <si>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</si>
  <si>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</si>
  <si>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</si>
  <si>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</si>
  <si>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</si>
  <si>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</si>
  <si>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</si>
  <si>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</si>
  <si>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</si>
  <si>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</si>
  <si>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</si>
  <si>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</si>
  <si>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</si>
  <si>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</si>
  <si>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</si>
  <si>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</si>
  <si>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</si>
  <si>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</si>
  <si>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</si>
  <si>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</si>
  <si>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</si>
  <si>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</si>
  <si>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</si>
  <si>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</si>
  <si>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</si>
  <si>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</si>
  <si>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</si>
  <si>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</si>
  <si>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</si>
  <si>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</si>
  <si>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</si>
  <si>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</si>
  <si>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</si>
  <si>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</si>
  <si>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</si>
  <si>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</si>
  <si>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</si>
  <si>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</si>
  <si>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</si>
  <si>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</si>
  <si>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</si>
  <si>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</si>
  <si>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</si>
  <si>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</si>
  <si>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</si>
  <si>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</si>
  <si>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</si>
  <si>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</si>
  <si>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</si>
  <si>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</si>
  <si>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</si>
  <si>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</si>
  <si>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</si>
  <si>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</si>
  <si>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</si>
  <si>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</si>
  <si>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</si>
  <si>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</si>
  <si>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</si>
  <si>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</si>
  <si>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</si>
  <si>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</si>
  <si>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</si>
  <si>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</si>
  <si>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</si>
  <si>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</si>
  <si>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</si>
  <si>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</si>
  <si>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</si>
  <si>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</si>
  <si>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</si>
  <si>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</si>
  <si>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</si>
  <si>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</si>
  <si>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</si>
  <si>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</si>
  <si>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</si>
  <si>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</si>
  <si>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</si>
  <si>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</si>
  <si>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</si>
  <si>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</si>
  <si>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</si>
  <si>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</si>
  <si>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</si>
  <si>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</si>
  <si>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</si>
  <si>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</si>
  <si>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</si>
  <si>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</si>
  <si>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</si>
  <si>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</si>
  <si>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</si>
  <si>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</si>
  <si>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</si>
  <si>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</si>
  <si>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</si>
  <si>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</si>
  <si>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</si>
  <si>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</si>
  <si>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</si>
  <si>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</si>
  <si>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</si>
  <si>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</si>
  <si>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</si>
  <si>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</si>
  <si>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</si>
  <si>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</si>
  <si>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</si>
  <si>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</si>
  <si>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</si>
  <si>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</si>
  <si>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</si>
  <si>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</si>
  <si>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</si>
  <si>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</si>
  <si>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</si>
  <si>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</si>
  <si>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</si>
  <si>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</si>
  <si>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</si>
  <si>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</si>
  <si>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</si>
  <si>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</si>
  <si>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</si>
  <si>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</si>
  <si>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</si>
  <si>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</si>
  <si>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</si>
  <si>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</si>
  <si>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</si>
  <si>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</si>
  <si>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</si>
  <si>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</si>
  <si>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</si>
  <si>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</si>
  <si>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</si>
  <si>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</si>
  <si>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</si>
  <si>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</si>
  <si>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</si>
  <si>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</si>
  <si>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</si>
  <si>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</si>
  <si>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</si>
  <si>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</si>
  <si>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</si>
  <si>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</si>
  <si>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</si>
  <si>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</si>
  <si>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</si>
  <si>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</si>
  <si>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</si>
  <si>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</si>
  <si>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</si>
  <si>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</si>
  <si>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</si>
  <si>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</si>
  <si>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</si>
  <si>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</si>
  <si>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</si>
  <si>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</si>
  <si>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</si>
  <si>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</si>
  <si>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</si>
  <si>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</si>
  <si>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</si>
  <si>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</si>
  <si>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</si>
  <si>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</si>
  <si>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</si>
  <si>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</si>
  <si>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</si>
  <si>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</si>
  <si>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</si>
  <si>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</si>
  <si>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</si>
  <si>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</si>
  <si>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</si>
  <si>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</si>
  <si>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</si>
  <si>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</si>
  <si>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</si>
  <si>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</si>
  <si>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</si>
  <si>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</si>
  <si>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</si>
  <si>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</si>
  <si>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</si>
  <si>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</si>
  <si>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</si>
  <si>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</si>
  <si>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</si>
  <si>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</si>
  <si>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</si>
  <si>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</si>
  <si>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</si>
  <si>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</si>
  <si>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</si>
  <si>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</si>
  <si>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</si>
  <si>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</si>
  <si>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</si>
  <si>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</si>
  <si>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</si>
  <si>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</si>
  <si>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</si>
  <si>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</si>
  <si>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</si>
  <si>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</si>
  <si>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</si>
  <si>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</si>
  <si>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</si>
  <si>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</si>
  <si>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</si>
  <si>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</si>
  <si>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</si>
  <si>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</si>
  <si>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</si>
  <si>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</si>
  <si>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</si>
  <si>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</si>
  <si>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</si>
  <si>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</si>
  <si>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</si>
  <si>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</si>
  <si>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</si>
  <si>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</si>
  <si>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</si>
  <si>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</si>
  <si>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</si>
  <si>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</si>
  <si>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</si>
  <si>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</si>
  <si>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</si>
  <si>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</si>
  <si>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</si>
  <si>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</si>
  <si>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</si>
  <si>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</si>
  <si>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</si>
  <si>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</si>
  <si>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</si>
  <si>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</si>
  <si>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</si>
  <si>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</si>
  <si>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</si>
  <si>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</si>
  <si>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</si>
  <si>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</si>
  <si>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</si>
  <si>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</si>
  <si>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</si>
  <si>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</si>
  <si>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</si>
  <si>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</si>
  <si>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</si>
  <si>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</si>
  <si>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</si>
  <si>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</si>
  <si>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</si>
  <si>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</si>
  <si>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</si>
  <si>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</si>
  <si>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</si>
  <si>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</si>
  <si>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</si>
  <si>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</si>
  <si>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</si>
  <si>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</si>
  <si>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</si>
  <si>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</si>
  <si>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</si>
  <si>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</si>
  <si>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</si>
  <si>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</si>
  <si>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</si>
  <si>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</si>
  <si>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</si>
  <si>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</si>
  <si>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</si>
  <si>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</si>
  <si>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</si>
  <si>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</si>
  <si>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</si>
  <si>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</si>
  <si>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</si>
  <si>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</si>
  <si>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</si>
  <si>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</si>
  <si>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</si>
  <si>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</si>
  <si>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</si>
  <si>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</si>
  <si>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</si>
  <si>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</si>
  <si>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</si>
  <si>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</si>
  <si>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</si>
  <si>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</si>
  <si>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</si>
  <si>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</si>
  <si>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</si>
  <si>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</si>
  <si>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</si>
  <si>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</si>
  <si>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</si>
  <si>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</si>
  <si>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</si>
  <si>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</si>
  <si>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</si>
  <si>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</si>
  <si>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</si>
  <si>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</si>
  <si>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</si>
  <si>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</si>
  <si>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</si>
  <si>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</si>
  <si>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</si>
  <si>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</si>
  <si>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</si>
  <si>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</si>
  <si>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</si>
  <si>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</si>
  <si>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</si>
  <si>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</si>
  <si>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</si>
  <si>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</si>
  <si>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</si>
  <si>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</si>
  <si>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</si>
  <si>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</si>
  <si>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</si>
  <si>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</si>
  <si>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</si>
  <si>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</si>
  <si>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</si>
  <si>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</si>
  <si>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</si>
  <si>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</si>
  <si>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</si>
  <si>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</si>
  <si>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</si>
  <si>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</si>
  <si>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</si>
  <si>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</si>
  <si>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</si>
  <si>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</si>
  <si>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</si>
  <si>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</si>
  <si>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</si>
  <si>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</si>
  <si>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</si>
  <si>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</si>
  <si>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</si>
  <si>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</si>
  <si>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</si>
  <si>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</si>
  <si>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</si>
  <si>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</si>
  <si>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</si>
  <si>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</si>
  <si>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</si>
  <si>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</si>
  <si>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</si>
  <si>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</si>
  <si>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</si>
  <si>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</si>
  <si>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</si>
  <si>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</si>
  <si>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</si>
  <si>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</si>
  <si>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</si>
  <si>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</si>
  <si>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</si>
  <si>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</si>
  <si>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</si>
  <si>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</si>
  <si>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</si>
  <si>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</si>
  <si>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</si>
  <si>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</si>
  <si>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</si>
  <si>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</si>
  <si>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</si>
  <si>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</si>
  <si>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</si>
  <si>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</si>
  <si>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</si>
  <si>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</si>
  <si>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</si>
  <si>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</si>
  <si>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</si>
  <si>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</si>
  <si>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</si>
  <si>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</si>
  <si>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</si>
  <si>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</si>
  <si>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</si>
  <si>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</si>
  <si>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</si>
  <si>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</si>
  <si>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</si>
  <si>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</si>
  <si>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</si>
  <si>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</si>
  <si>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</si>
  <si>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</si>
  <si>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</si>
  <si>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</si>
  <si>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</si>
  <si>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</si>
  <si>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</si>
  <si>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</si>
  <si>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</si>
  <si>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</si>
  <si>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</si>
  <si>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</si>
  <si>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</si>
  <si>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</si>
  <si>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</si>
  <si>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</si>
  <si>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</si>
  <si>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</si>
  <si>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</si>
  <si>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</si>
  <si>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</si>
  <si>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</si>
  <si>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</si>
  <si>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</si>
  <si>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</si>
  <si>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</si>
  <si>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</si>
  <si>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</si>
  <si>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</si>
  <si>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</si>
  <si>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</si>
  <si>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</si>
  <si>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</si>
  <si>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</si>
  <si>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</si>
  <si>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</si>
  <si>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</si>
  <si>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</si>
  <si>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</si>
  <si>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</si>
  <si>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</si>
  <si>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</si>
  <si>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</si>
  <si>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</si>
  <si>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</si>
  <si>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</si>
  <si>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</si>
  <si>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</si>
  <si>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</si>
  <si>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</si>
  <si>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</si>
  <si>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</si>
  <si>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</si>
  <si>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</si>
  <si>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</si>
  <si>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</si>
  <si>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</si>
  <si>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</si>
  <si>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</si>
  <si>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</si>
  <si>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</si>
  <si>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</si>
  <si>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</si>
  <si>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</si>
  <si>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</si>
  <si>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</si>
  <si>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</si>
  <si>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</si>
  <si>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</si>
  <si>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</si>
  <si>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</si>
  <si>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</si>
  <si>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</si>
  <si>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</si>
  <si>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</si>
  <si>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</si>
  <si>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</si>
  <si>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</si>
  <si>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</si>
  <si>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</si>
  <si>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</si>
  <si>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</si>
  <si>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</si>
  <si>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</si>
  <si>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</si>
  <si>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</si>
  <si>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</si>
  <si>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</si>
  <si>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</si>
  <si>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</si>
  <si>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</si>
  <si>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</si>
  <si>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</si>
  <si>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</si>
  <si>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</si>
  <si>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</si>
  <si>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</si>
  <si>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</si>
  <si>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</si>
  <si>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</si>
  <si>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</si>
  <si>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</si>
  <si>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</si>
  <si>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</si>
  <si>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</si>
  <si>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</si>
  <si>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</si>
  <si>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</si>
  <si>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</si>
  <si>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</si>
  <si>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</si>
  <si>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</si>
  <si>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</si>
  <si>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</si>
  <si>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</si>
  <si>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</si>
  <si>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</si>
  <si>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</si>
  <si>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</si>
  <si>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</si>
  <si>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</si>
  <si>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</si>
  <si>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</si>
  <si>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</si>
  <si>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</si>
  <si>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</si>
  <si>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</si>
  <si>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</si>
  <si>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</si>
  <si>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</si>
  <si>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</si>
  <si>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</si>
  <si>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</si>
  <si>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</si>
  <si>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</si>
  <si>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</si>
  <si>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</si>
  <si>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</si>
  <si>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</si>
  <si>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</si>
  <si>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</si>
  <si>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</si>
  <si>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</si>
  <si>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</si>
  <si>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</si>
  <si>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</si>
  <si>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</si>
  <si>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</si>
  <si>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</si>
  <si>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</si>
  <si>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</si>
  <si>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</si>
  <si>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</si>
  <si>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</si>
  <si>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</si>
  <si>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</si>
  <si>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</si>
  <si>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</si>
  <si>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</si>
  <si>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</si>
  <si>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</si>
  <si>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</si>
  <si>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</si>
  <si>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</si>
  <si>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</si>
  <si>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</si>
  <si>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</si>
  <si>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</si>
  <si>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</si>
  <si>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</si>
  <si>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</si>
  <si>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</si>
  <si>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</si>
  <si>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</si>
  <si>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</si>
  <si>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</si>
  <si>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</si>
  <si>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</si>
  <si>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</si>
  <si>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</si>
  <si>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</si>
  <si>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</si>
  <si>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</si>
  <si>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</si>
  <si>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</si>
  <si>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</si>
  <si>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</si>
  <si>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</si>
  <si>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</si>
  <si>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</si>
  <si>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</si>
  <si>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</si>
  <si>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</si>
  <si>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</si>
  <si>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</si>
  <si>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</si>
  <si>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</si>
  <si>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</si>
  <si>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</si>
  <si>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</si>
  <si>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</si>
  <si>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</si>
  <si>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</si>
  <si>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</si>
  <si>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</si>
  <si>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</si>
  <si>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</si>
  <si>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</si>
  <si>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</si>
  <si>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</si>
  <si>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</si>
  <si>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</si>
  <si>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</si>
  <si>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</si>
  <si>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</si>
  <si>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</si>
  <si>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</si>
  <si>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</si>
  <si>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</si>
  <si>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</si>
  <si>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</si>
  <si>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</si>
  <si>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</si>
  <si>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</si>
  <si>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</si>
  <si>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</si>
  <si>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</si>
  <si>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</si>
  <si>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</si>
  <si>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</si>
  <si>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</si>
  <si>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</si>
  <si>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</si>
  <si>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</si>
  <si>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</si>
  <si>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</si>
  <si>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</si>
  <si>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</si>
  <si>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</si>
  <si>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</si>
  <si>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</si>
  <si>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</si>
  <si>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</si>
  <si>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</si>
  <si>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</si>
  <si>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</si>
  <si>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</si>
  <si>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</si>
  <si>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</si>
  <si>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</si>
  <si>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</si>
  <si>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</si>
  <si>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</si>
  <si>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</si>
  <si>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</si>
  <si>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</si>
  <si>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</si>
  <si>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</si>
  <si>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</si>
  <si>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</si>
  <si>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</si>
  <si>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</si>
  <si>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</si>
  <si>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</si>
  <si>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</si>
  <si>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</si>
  <si>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</si>
  <si>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</si>
  <si>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</si>
  <si>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</si>
  <si>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</si>
  <si>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</si>
  <si>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</si>
  <si>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</si>
  <si>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</si>
  <si>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</si>
  <si>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</si>
  <si>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</si>
  <si>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</si>
  <si>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</si>
  <si>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</si>
  <si>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</si>
  <si>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</si>
  <si>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</si>
  <si>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</si>
  <si>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</si>
  <si>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</si>
  <si>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</si>
  <si>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</si>
  <si>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</si>
  <si>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</si>
  <si>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</si>
  <si>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</si>
  <si>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</si>
  <si>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</si>
  <si>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</si>
  <si>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</si>
  <si>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</si>
  <si>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</si>
  <si>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</si>
  <si>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</si>
  <si>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</si>
  <si>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</si>
  <si>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</si>
  <si>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</si>
  <si>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</si>
  <si>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</si>
  <si>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</si>
  <si>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</si>
  <si>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</si>
  <si>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</si>
  <si>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</si>
  <si>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</si>
  <si>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</si>
  <si>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</si>
  <si>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</si>
  <si>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</si>
  <si>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</si>
  <si>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</si>
  <si>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</si>
  <si>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</si>
  <si>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</si>
  <si>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</si>
  <si>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</si>
  <si>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</si>
  <si>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</si>
  <si>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</si>
  <si>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</si>
  <si>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</si>
  <si>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</si>
  <si>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</si>
  <si>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</si>
  <si>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</si>
  <si>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</si>
  <si>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</si>
  <si>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</si>
  <si>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</si>
  <si>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</si>
  <si>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</si>
  <si>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</si>
  <si>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</si>
  <si>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</si>
  <si>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</si>
  <si>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</si>
  <si>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</si>
  <si>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</si>
  <si>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</si>
  <si>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</si>
  <si>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</si>
  <si>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</si>
  <si>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</si>
  <si>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</si>
  <si>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</si>
  <si>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</si>
  <si>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</si>
  <si>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</si>
  <si>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</si>
  <si>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</si>
  <si>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</si>
  <si>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</si>
  <si>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</si>
  <si>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</si>
  <si>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</si>
  <si>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</si>
  <si>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</si>
  <si>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</si>
  <si>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</si>
  <si>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</si>
  <si>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</si>
  <si>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</si>
  <si>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</si>
  <si>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</si>
  <si>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</si>
  <si>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</si>
  <si>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</si>
  <si>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</si>
  <si>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</si>
  <si>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</si>
  <si>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</si>
  <si>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</si>
  <si>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</si>
  <si>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</si>
  <si>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</si>
  <si>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</si>
  <si>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</si>
  <si>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</si>
  <si>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</si>
  <si>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</si>
  <si>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</si>
  <si>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</si>
  <si>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</si>
  <si>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</si>
  <si>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</si>
  <si>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</si>
  <si>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</si>
  <si>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</si>
  <si>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</si>
  <si>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</si>
  <si>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</si>
  <si>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</si>
  <si>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</si>
  <si>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</si>
  <si>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</si>
  <si>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</si>
  <si>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</si>
  <si>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</si>
  <si>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</si>
  <si>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</si>
  <si>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</si>
  <si>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</si>
  <si>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</si>
  <si>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</si>
  <si>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</si>
  <si>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</si>
  <si>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</si>
  <si>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</si>
  <si>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</si>
  <si>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</si>
  <si>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</si>
  <si>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</si>
  <si>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</si>
  <si>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</si>
  <si>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</si>
  <si>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</si>
  <si>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</si>
  <si>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</si>
  <si>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</si>
  <si>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</si>
  <si>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</si>
  <si>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</si>
  <si>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</si>
  <si>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</si>
  <si>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</si>
  <si>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</si>
  <si>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</si>
  <si>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</si>
  <si>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</si>
  <si>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</si>
  <si>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</si>
  <si>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</si>
  <si>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</si>
  <si>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</si>
  <si>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</si>
  <si>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</si>
  <si>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</si>
  <si>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</si>
  <si>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</si>
  <si>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</si>
  <si>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</si>
  <si>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</si>
  <si>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</si>
  <si>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</si>
  <si>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</si>
  <si>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</si>
  <si>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</si>
  <si>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</si>
  <si>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</si>
  <si>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</si>
  <si>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</si>
  <si>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</si>
  <si>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</si>
  <si>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</si>
  <si>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</si>
  <si>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</si>
  <si>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</si>
  <si>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</si>
  <si>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</si>
  <si>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</si>
  <si>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</si>
  <si>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</si>
  <si>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</si>
  <si>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</si>
  <si>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</si>
  <si>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</si>
  <si>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</si>
  <si>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</si>
  <si>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</si>
  <si>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</si>
  <si>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</si>
  <si>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</si>
  <si>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</si>
  <si>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</si>
  <si>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</si>
  <si>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</si>
  <si>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</si>
  <si>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</si>
  <si>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</si>
  <si>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</si>
  <si>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</si>
  <si>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</si>
  <si>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</si>
  <si>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</si>
  <si>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</si>
  <si>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</si>
  <si>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</si>
  <si>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</si>
  <si>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</si>
  <si>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</si>
  <si>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</si>
  <si>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</si>
  <si>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</si>
  <si>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</si>
  <si>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</si>
  <si>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</si>
  <si>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</si>
  <si>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</si>
  <si>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</si>
  <si>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</si>
  <si>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</si>
  <si>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</si>
  <si>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</si>
  <si>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</si>
  <si>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</si>
  <si>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</si>
  <si>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</si>
  <si>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</si>
  <si>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</si>
  <si>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</si>
  <si>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</si>
  <si>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</si>
  <si>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</si>
  <si>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</si>
  <si>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</si>
  <si>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</si>
  <si>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</si>
  <si>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</si>
  <si>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</si>
  <si>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</si>
  <si>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</si>
  <si>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</si>
  <si>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</si>
  <si>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</si>
  <si>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</si>
  <si>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</si>
  <si>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</si>
  <si>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</si>
  <si>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</si>
  <si>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</si>
  <si>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</si>
  <si>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</si>
  <si>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</si>
  <si>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</si>
  <si>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</si>
  <si>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</si>
  <si>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</si>
  <si>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</si>
  <si>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</si>
  <si>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</si>
  <si>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</si>
  <si>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</si>
  <si>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</si>
  <si>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</si>
  <si>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</si>
  <si>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</si>
  <si>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</si>
  <si>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</si>
  <si>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</si>
  <si>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</si>
  <si>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</si>
  <si>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</si>
  <si>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</si>
  <si>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</si>
  <si>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</si>
  <si>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</si>
  <si>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</si>
  <si>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</si>
  <si>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</si>
  <si>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</si>
  <si>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</si>
  <si>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</si>
  <si>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</si>
  <si>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</si>
  <si>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</si>
  <si>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</si>
  <si>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</si>
  <si>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</si>
  <si>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</si>
  <si>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</si>
  <si>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</si>
  <si>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</si>
  <si>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</si>
  <si>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</si>
  <si>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</si>
  <si>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</si>
  <si>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</si>
  <si>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</si>
  <si>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</si>
  <si>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</si>
  <si>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</si>
  <si>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</si>
  <si>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</si>
  <si>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</si>
  <si>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</si>
  <si>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</si>
  <si>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</si>
  <si>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</si>
  <si>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</si>
  <si>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</si>
  <si>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</si>
  <si>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</si>
  <si>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</si>
  <si>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</si>
  <si>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</si>
  <si>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</si>
  <si>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</si>
  <si>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</si>
  <si>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</si>
  <si>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</si>
  <si>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</si>
  <si>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</si>
  <si>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</si>
  <si>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</si>
  <si>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</si>
  <si>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</si>
  <si>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</si>
  <si>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</si>
  <si>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</si>
  <si>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</si>
  <si>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</si>
  <si>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</si>
  <si>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</si>
  <si>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</si>
  <si>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</si>
  <si>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</si>
  <si>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</si>
  <si>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</si>
  <si>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</si>
  <si>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</si>
  <si>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</si>
  <si>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</si>
  <si>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</si>
  <si>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</si>
  <si>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</si>
  <si>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</si>
  <si>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</si>
  <si>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</si>
  <si>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</si>
  <si>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</si>
  <si>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</si>
  <si>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</si>
  <si>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</si>
  <si>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</si>
  <si>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</si>
  <si>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</si>
  <si>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</si>
  <si>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</si>
  <si>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</si>
  <si>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</si>
  <si>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</si>
  <si>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</si>
  <si>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</si>
  <si>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</si>
  <si>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</si>
  <si>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</si>
  <si>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</si>
  <si>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</si>
  <si>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</si>
  <si>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</si>
  <si>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</si>
  <si>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</si>
  <si>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</si>
  <si>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</si>
  <si>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</si>
  <si>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</si>
  <si>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</si>
  <si>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</si>
  <si>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</si>
  <si>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</si>
  <si>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</si>
  <si>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</si>
  <si>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</si>
  <si>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</si>
  <si>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</si>
  <si>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</si>
  <si>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</si>
  <si>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</si>
  <si>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</si>
  <si>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</si>
  <si>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</si>
  <si>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</si>
  <si>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</si>
  <si>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</si>
  <si>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</si>
  <si>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</si>
  <si>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</si>
  <si>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</si>
  <si>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</si>
  <si>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</si>
  <si>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</si>
  <si>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</si>
  <si>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</si>
  <si>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</si>
  <si>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</si>
  <si>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</si>
  <si>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</si>
  <si>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</si>
  <si>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</si>
  <si>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</si>
  <si>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</si>
  <si>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</si>
  <si>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</si>
  <si>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</si>
  <si>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</si>
  <si>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</si>
  <si>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</si>
  <si>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</si>
  <si>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</si>
  <si>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</si>
  <si>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</si>
  <si>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</si>
  <si>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</si>
  <si>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</si>
  <si>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</si>
  <si>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</si>
  <si>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</si>
  <si>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</si>
  <si>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</si>
  <si>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</si>
  <si>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</si>
  <si>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</si>
  <si>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</si>
  <si>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</si>
  <si>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</si>
  <si>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</si>
  <si>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</si>
  <si>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</si>
  <si>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</si>
  <si>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</si>
  <si>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</si>
  <si>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</si>
  <si>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</si>
  <si>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</si>
  <si>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</si>
  <si>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</si>
  <si>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</si>
  <si>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</si>
  <si>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</si>
  <si>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</si>
  <si>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</si>
  <si>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</si>
  <si>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</si>
  <si>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</si>
  <si>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</si>
  <si>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</si>
  <si>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</si>
  <si>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</si>
  <si>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</si>
  <si>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</si>
  <si>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</si>
  <si>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</si>
  <si>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</si>
  <si>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</si>
  <si>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</si>
  <si>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</si>
  <si>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</si>
  <si>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</si>
  <si>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</si>
  <si>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</si>
  <si>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</si>
  <si>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</si>
  <si>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</si>
  <si>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</si>
  <si>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</si>
  <si>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</si>
  <si>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</si>
  <si>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</si>
  <si>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</si>
  <si>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</si>
  <si>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</si>
  <si>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</si>
  <si>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</si>
  <si>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</si>
  <si>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</si>
  <si>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</si>
  <si>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</si>
  <si>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</si>
  <si>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</si>
  <si>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</si>
  <si>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</si>
  <si>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</si>
  <si>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</si>
  <si>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</si>
  <si>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</si>
  <si>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</si>
  <si>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</si>
  <si>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</si>
  <si>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</si>
  <si>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</si>
  <si>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</si>
  <si>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</si>
  <si>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</si>
  <si>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</si>
  <si>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</si>
  <si>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</si>
  <si>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</si>
  <si>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</si>
  <si>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</si>
  <si>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</si>
  <si>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</si>
  <si>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</si>
  <si>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</si>
  <si>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</si>
  <si>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</si>
  <si>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</si>
  <si>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</si>
  <si>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</si>
  <si>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</si>
  <si>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</si>
  <si>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</si>
  <si>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</si>
  <si>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</si>
  <si>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</si>
  <si>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</si>
  <si>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</si>
  <si>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</si>
  <si>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</si>
  <si>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</si>
  <si>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</si>
  <si>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</si>
  <si>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</si>
  <si>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</si>
  <si>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</si>
  <si>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</si>
  <si>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</si>
  <si>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</si>
  <si>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</si>
  <si>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</si>
  <si>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</si>
  <si>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</si>
  <si>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</si>
  <si>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</si>
  <si>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</si>
  <si>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</si>
  <si>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</si>
  <si>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</si>
  <si>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</si>
  <si>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</si>
  <si>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</si>
  <si>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</si>
  <si>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</si>
  <si>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</si>
  <si>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</si>
  <si>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</si>
  <si>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</si>
  <si>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</si>
  <si>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</si>
  <si>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</si>
  <si>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</si>
  <si>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</si>
  <si>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</si>
  <si>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</si>
  <si>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</si>
  <si>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</si>
  <si>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</si>
  <si>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</si>
  <si>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</si>
  <si>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</si>
  <si>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</si>
  <si>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</si>
  <si>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</si>
  <si>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</si>
  <si>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</si>
  <si>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</si>
  <si>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</si>
  <si>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</si>
  <si>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</si>
  <si>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</si>
  <si>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</si>
  <si>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</si>
  <si>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</si>
  <si>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</si>
  <si>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</si>
  <si>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</si>
  <si>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</si>
  <si>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</si>
  <si>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</si>
  <si>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</si>
  <si>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</si>
  <si>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</si>
  <si>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</si>
  <si>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</si>
  <si>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</si>
  <si>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</si>
  <si>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</si>
  <si>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</si>
  <si>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</si>
  <si>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</si>
  <si>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</si>
  <si>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</si>
  <si>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</si>
  <si>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</si>
  <si>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</si>
  <si>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</si>
  <si>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</si>
  <si>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</si>
  <si>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</si>
  <si>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</si>
  <si>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</si>
  <si>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</si>
  <si>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</si>
  <si>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</si>
  <si>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</si>
  <si>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</si>
  <si>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</si>
  <si>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</si>
  <si>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</si>
  <si>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</si>
  <si>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</si>
  <si>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</si>
  <si>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</si>
  <si>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</si>
  <si>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</si>
  <si>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</si>
  <si>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</si>
  <si>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</si>
  <si>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</si>
  <si>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</si>
  <si>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</si>
  <si>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</si>
  <si>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</si>
  <si>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</si>
  <si>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</si>
  <si>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</si>
  <si>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</si>
  <si>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</si>
  <si>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</si>
  <si>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</si>
  <si>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</si>
  <si>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</si>
  <si>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</si>
  <si>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</si>
  <si>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</si>
  <si>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</si>
  <si>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</si>
  <si>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</si>
  <si>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</si>
  <si>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</si>
  <si>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</si>
  <si>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</si>
  <si>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</si>
  <si>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</si>
  <si>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</si>
  <si>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</si>
  <si>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</si>
  <si>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</si>
  <si>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</si>
  <si>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</si>
  <si>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</si>
  <si>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</si>
  <si>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</si>
  <si>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</si>
  <si>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</si>
  <si>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</si>
  <si>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</si>
  <si>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</si>
  <si>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</si>
  <si>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</si>
  <si>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</si>
  <si>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</si>
  <si>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</si>
  <si>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</si>
  <si>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</si>
  <si>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</si>
  <si>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</si>
  <si>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</si>
  <si>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</si>
  <si>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</si>
  <si>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</si>
  <si>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</si>
  <si>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</si>
  <si>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</si>
  <si>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</si>
  <si>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</si>
  <si>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</si>
  <si>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</si>
  <si>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</si>
  <si>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</si>
  <si>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</si>
  <si>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</si>
  <si>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</si>
  <si>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</si>
  <si>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</si>
  <si>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</si>
  <si>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</si>
  <si>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</si>
  <si>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</si>
  <si>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</si>
  <si>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</si>
  <si>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</si>
  <si>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</si>
  <si>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</si>
  <si>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</si>
  <si>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</si>
  <si>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</si>
  <si>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</si>
  <si>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</si>
  <si>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</si>
  <si>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</si>
  <si>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</si>
  <si>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</si>
  <si>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</si>
  <si>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</si>
  <si>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</si>
  <si>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</si>
  <si>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</si>
  <si>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</si>
  <si>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</si>
  <si>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</si>
  <si>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</si>
  <si>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</si>
  <si>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</si>
  <si>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</si>
  <si>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</si>
  <si>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</si>
  <si>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</si>
  <si>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</si>
  <si>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</si>
  <si>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</si>
  <si>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</si>
  <si>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</si>
  <si>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</si>
  <si>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</si>
  <si>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</si>
  <si>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</si>
  <si>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</si>
  <si>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</si>
  <si>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</si>
  <si>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</si>
  <si>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</si>
  <si>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</si>
  <si>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</si>
  <si>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</si>
  <si>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</si>
  <si>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</si>
  <si>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</si>
  <si>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</si>
  <si>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</si>
  <si>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</si>
  <si>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</si>
  <si>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</si>
  <si>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</si>
  <si>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</si>
  <si>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</si>
  <si>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</si>
  <si>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</si>
  <si>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</si>
  <si>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</si>
  <si>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</si>
  <si>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</si>
  <si>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</si>
  <si>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</si>
  <si>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</si>
  <si>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</si>
  <si>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</si>
  <si>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</si>
  <si>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</si>
  <si>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</si>
  <si>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</si>
  <si>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</si>
  <si>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</si>
  <si>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</si>
  <si>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</si>
  <si>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</si>
  <si>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</si>
  <si>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</si>
  <si>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</si>
  <si>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</si>
  <si>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</si>
  <si>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</si>
  <si>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</si>
  <si>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</si>
  <si>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</si>
  <si>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</si>
  <si>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</si>
  <si>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</si>
  <si>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</si>
  <si>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</si>
  <si>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</si>
  <si>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</si>
  <si>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</si>
  <si>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</si>
  <si>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</si>
  <si>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</si>
  <si>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</si>
  <si>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</si>
  <si>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</si>
  <si>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</si>
  <si>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</si>
  <si>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</si>
  <si>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</si>
  <si>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</si>
  <si>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</si>
  <si>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</si>
  <si>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</si>
  <si>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</si>
  <si>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</si>
  <si>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</si>
  <si>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</si>
  <si>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</si>
  <si>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</si>
  <si>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</si>
  <si>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</si>
  <si>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</si>
  <si>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</si>
  <si>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</si>
  <si>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</si>
  <si>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</si>
  <si>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</si>
  <si>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</si>
  <si>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</si>
  <si>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</si>
  <si>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</si>
  <si>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</si>
  <si>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</si>
  <si>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</si>
  <si>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</si>
  <si>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</si>
  <si>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</si>
  <si>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</si>
  <si>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</si>
  <si>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</si>
  <si>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</si>
  <si>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</si>
  <si>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</si>
  <si>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</si>
  <si>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</si>
  <si>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</si>
  <si>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</si>
  <si>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</si>
  <si>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</si>
  <si>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</si>
  <si>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</si>
  <si>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</si>
  <si>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</si>
  <si>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</si>
  <si>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</si>
  <si>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</si>
  <si>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</si>
  <si>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</si>
  <si>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</si>
  <si>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</si>
  <si>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</si>
  <si>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</si>
  <si>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</si>
  <si>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</si>
  <si>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</si>
  <si>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</si>
  <si>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</si>
  <si>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</si>
  <si>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</si>
  <si>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</si>
  <si>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</si>
  <si>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</si>
  <si>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</si>
  <si>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</si>
  <si>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</si>
  <si>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</si>
  <si>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</si>
  <si>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</si>
  <si>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</si>
  <si>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</si>
  <si>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</si>
  <si>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</si>
  <si>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</si>
  <si>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</si>
  <si>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</si>
  <si>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</si>
  <si>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</si>
  <si>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</si>
  <si>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</si>
  <si>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</si>
  <si>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</si>
  <si>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</si>
  <si>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</si>
  <si>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</si>
  <si>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</si>
  <si>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</si>
  <si>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</si>
  <si>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</si>
  <si>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</si>
  <si>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</si>
  <si>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</si>
  <si>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</si>
  <si>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</si>
  <si>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</si>
  <si>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</si>
  <si>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</si>
  <si>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</si>
  <si>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</si>
  <si>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</si>
  <si>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</si>
  <si>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</si>
  <si>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</si>
  <si>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</si>
  <si>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</si>
  <si>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</si>
  <si>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</si>
  <si>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</si>
  <si>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</si>
  <si>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</si>
  <si>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</si>
  <si>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</si>
  <si>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</si>
  <si>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</si>
  <si>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</si>
  <si>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</si>
  <si>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</si>
  <si>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</si>
  <si>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</si>
  <si>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</si>
  <si>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</si>
  <si>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</si>
  <si>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</si>
  <si>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</si>
  <si>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</si>
  <si>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</si>
  <si>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</si>
  <si>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</si>
  <si>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</si>
  <si>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</si>
  <si>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</si>
  <si>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</si>
  <si>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</si>
  <si>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</si>
  <si>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</si>
  <si>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</si>
  <si>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</si>
  <si>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</si>
  <si>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</si>
  <si>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</si>
  <si>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</si>
  <si>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</si>
  <si>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</si>
  <si>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</si>
  <si>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</si>
  <si>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</si>
  <si>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</si>
  <si>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</si>
  <si>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</si>
  <si>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</si>
  <si>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</si>
  <si>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</si>
  <si>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</si>
  <si>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</si>
  <si>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</si>
  <si>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</si>
  <si>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</si>
  <si>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</si>
  <si>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</si>
  <si>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</si>
  <si>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</si>
  <si>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</si>
  <si>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</si>
  <si>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</si>
  <si>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</si>
  <si>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</si>
  <si>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</si>
  <si>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</si>
  <si>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</si>
  <si>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</si>
  <si>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</si>
  <si>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</si>
  <si>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</si>
  <si>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</si>
  <si>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</si>
  <si>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</si>
  <si>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</si>
  <si>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</si>
  <si>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</si>
  <si>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</si>
  <si>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</si>
  <si>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</si>
  <si>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</si>
  <si>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</si>
  <si>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</si>
  <si>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</si>
  <si>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</si>
  <si>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</si>
  <si>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</si>
  <si>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</si>
  <si>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</si>
  <si>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</si>
  <si>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</si>
  <si>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</si>
  <si>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</si>
  <si>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</si>
  <si>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</si>
  <si>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</si>
  <si>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</si>
  <si>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</si>
  <si>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</si>
  <si>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</si>
  <si>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</si>
  <si>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</si>
  <si>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</si>
  <si>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</si>
  <si>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</si>
  <si>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</si>
  <si>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</si>
  <si>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</si>
  <si>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</si>
  <si>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</si>
  <si>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</si>
  <si>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</si>
  <si>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</si>
  <si>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</si>
  <si>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</si>
  <si>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</si>
  <si>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</si>
  <si>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</si>
  <si>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</si>
  <si>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</si>
  <si>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</si>
  <si>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</si>
  <si>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</si>
  <si>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</si>
  <si>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</si>
  <si>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</si>
  <si>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</si>
  <si>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</si>
  <si>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</si>
  <si>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</si>
  <si>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</si>
  <si>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</si>
  <si>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</si>
  <si>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</si>
  <si>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</si>
  <si>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</si>
  <si>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</si>
  <si>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</si>
  <si>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</si>
  <si>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</si>
  <si>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</si>
  <si>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</si>
  <si>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</si>
  <si>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</si>
  <si>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</si>
  <si>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</si>
  <si>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</si>
  <si>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</si>
  <si>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</si>
  <si>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</si>
  <si>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</si>
  <si>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</si>
  <si>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</si>
  <si>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</si>
  <si>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</si>
  <si>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</si>
  <si>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</si>
  <si>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</si>
  <si>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</si>
  <si>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</si>
  <si>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</si>
  <si>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</si>
  <si>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</si>
  <si>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</si>
  <si>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</si>
  <si>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</si>
  <si>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</si>
  <si>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</si>
  <si>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</si>
  <si>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</si>
  <si>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</si>
  <si>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</si>
  <si>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</si>
  <si>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</si>
  <si>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</si>
  <si>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</si>
  <si>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</si>
  <si>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</si>
  <si>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</si>
  <si>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</si>
  <si>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</si>
  <si>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</si>
  <si>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</si>
  <si>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</si>
  <si>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</si>
  <si>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</si>
  <si>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</si>
  <si>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</si>
  <si>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</si>
  <si>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</si>
  <si>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</si>
  <si>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</si>
  <si>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</si>
  <si>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</si>
  <si>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</si>
  <si>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</si>
  <si>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</si>
  <si>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</si>
  <si>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</si>
  <si>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</si>
  <si>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</si>
  <si>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</si>
  <si>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</si>
  <si>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</si>
  <si>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</si>
  <si>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</si>
  <si>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</si>
  <si>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</si>
  <si>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</si>
  <si>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</si>
  <si>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</si>
  <si>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</si>
  <si>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</si>
  <si>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</si>
  <si>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</si>
  <si>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</si>
  <si>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</si>
  <si>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</si>
  <si>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</si>
  <si>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</si>
  <si>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</si>
  <si>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</si>
  <si>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</si>
  <si>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</si>
  <si>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</si>
  <si>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</si>
  <si>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</si>
  <si>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</si>
  <si>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</si>
  <si>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</si>
  <si>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</si>
  <si>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</si>
  <si>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</si>
  <si>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</si>
  <si>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</si>
  <si>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</si>
  <si>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</si>
  <si>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</si>
  <si>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</si>
  <si>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</si>
  <si>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</si>
  <si>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</si>
  <si>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</si>
  <si>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</si>
  <si>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</si>
  <si>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</si>
  <si>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</si>
  <si>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</si>
  <si>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</si>
  <si>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</si>
  <si>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</si>
  <si>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</si>
  <si>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</si>
  <si>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</si>
  <si>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</si>
  <si>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</si>
  <si>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</si>
  <si>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</si>
  <si>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</si>
  <si>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</si>
  <si>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</si>
  <si>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</si>
  <si>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</si>
  <si>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</si>
  <si>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</si>
  <si>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</si>
  <si>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</si>
  <si>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</si>
  <si>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</si>
  <si>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</si>
  <si>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</si>
  <si>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</si>
  <si>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</si>
  <si>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</si>
  <si>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</si>
  <si>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</si>
  <si>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</si>
  <si>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</si>
  <si>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</si>
  <si>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</si>
  <si>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</si>
  <si>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</si>
  <si>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</si>
  <si>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</si>
  <si>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</si>
  <si>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</si>
  <si>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</si>
  <si>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</si>
  <si>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</si>
  <si>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</si>
  <si>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</si>
  <si>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</si>
  <si>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</si>
  <si>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</si>
  <si>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</si>
  <si>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</si>
  <si>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</si>
  <si>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</si>
  <si>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</si>
  <si>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</si>
  <si>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</si>
  <si>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</si>
  <si>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</si>
  <si>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</si>
  <si>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</si>
  <si>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</si>
  <si>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</si>
  <si>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</si>
  <si>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</si>
  <si>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</si>
  <si>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</si>
  <si>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</si>
  <si>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</si>
  <si>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</si>
  <si>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</si>
  <si>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</si>
  <si>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</si>
  <si>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</si>
  <si>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</si>
  <si>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</si>
  <si>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</si>
  <si>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</si>
  <si>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</si>
  <si>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</si>
  <si>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</si>
  <si>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</si>
  <si>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</si>
  <si>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</si>
  <si>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</si>
  <si>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</si>
  <si>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</si>
  <si>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</si>
  <si>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</si>
  <si>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</si>
  <si>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</si>
  <si>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</si>
  <si>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</si>
  <si>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</si>
  <si>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</si>
  <si>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</si>
  <si>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</si>
  <si>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</si>
  <si>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</si>
  <si>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</si>
  <si>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</si>
  <si>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</si>
  <si>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</si>
  <si>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</si>
  <si>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</si>
  <si>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</si>
  <si>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</si>
  <si>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</si>
  <si>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</si>
  <si>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</si>
  <si>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</si>
  <si>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</si>
  <si>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</si>
  <si>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</si>
  <si>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</si>
  <si>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</si>
  <si>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</si>
  <si>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</si>
  <si>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</si>
  <si>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</si>
  <si>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</si>
  <si>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</si>
  <si>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</si>
  <si>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</si>
  <si>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</si>
  <si>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</si>
  <si>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</si>
  <si>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</si>
  <si>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</si>
  <si>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</si>
  <si>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</si>
  <si>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</si>
  <si>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</si>
  <si>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</si>
  <si>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</si>
  <si>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</si>
  <si>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</si>
  <si>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</si>
  <si>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</si>
  <si>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</si>
  <si>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</si>
  <si>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</si>
  <si>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</si>
  <si>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</si>
  <si>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</si>
  <si>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</si>
  <si>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</si>
  <si>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</si>
  <si>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</si>
  <si>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</si>
  <si>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</si>
  <si>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</si>
  <si>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</si>
  <si>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</si>
  <si>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</si>
  <si>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</si>
  <si>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</si>
  <si>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</si>
  <si>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</si>
  <si>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</si>
  <si>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</si>
  <si>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</si>
  <si>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</si>
  <si>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</si>
  <si>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</si>
  <si>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</si>
  <si>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</si>
  <si>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</si>
  <si>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</si>
  <si>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</si>
  <si>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</si>
  <si>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</si>
  <si>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</si>
  <si>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</si>
  <si>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</si>
  <si>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</si>
  <si>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</si>
  <si>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</si>
  <si>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</si>
  <si>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</si>
  <si>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</si>
  <si>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</si>
  <si>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</si>
  <si>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</si>
  <si>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</si>
  <si>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</si>
  <si>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</si>
  <si>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</si>
  <si>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</si>
  <si>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</si>
  <si>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</si>
  <si>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</si>
  <si>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</si>
  <si>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</si>
  <si>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</si>
  <si>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</si>
  <si>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</si>
  <si>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</si>
  <si>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</si>
  <si>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</si>
  <si>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</si>
  <si>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</si>
  <si>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</si>
  <si>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</si>
  <si>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</si>
  <si>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</si>
  <si>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</si>
  <si>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</si>
  <si>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</si>
  <si>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</si>
  <si>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</si>
  <si>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</si>
  <si>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</si>
  <si>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</si>
  <si>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</si>
  <si>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</si>
  <si>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</si>
  <si>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</si>
  <si>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</si>
  <si>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</si>
  <si>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</si>
  <si>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</si>
  <si>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</si>
  <si>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</si>
  <si>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</si>
  <si>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</si>
  <si>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</si>
  <si>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</si>
  <si>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</si>
  <si>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</si>
  <si>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</si>
  <si>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</si>
  <si>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</si>
  <si>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</si>
  <si>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</si>
  <si>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</si>
  <si>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</si>
  <si>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</si>
  <si>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</si>
  <si>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</si>
  <si>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</si>
  <si>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</si>
  <si>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</si>
  <si>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</si>
  <si>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</si>
  <si>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</si>
  <si>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</si>
  <si>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</si>
  <si>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</si>
  <si>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</si>
  <si>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</si>
  <si>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</si>
  <si>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</si>
  <si>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</si>
  <si>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</si>
  <si>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</si>
  <si>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</si>
  <si>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</si>
  <si>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</si>
  <si>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</si>
  <si>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</si>
  <si>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</si>
  <si>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</si>
  <si>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</si>
  <si>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</si>
  <si>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</si>
  <si>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</si>
  <si>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</si>
  <si>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</si>
  <si>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</si>
  <si>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</si>
  <si>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</si>
  <si>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</si>
  <si>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</si>
  <si>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</si>
  <si>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</si>
  <si>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</si>
  <si>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</si>
  <si>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</si>
  <si>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</si>
  <si>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</si>
  <si>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</si>
  <si>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</si>
  <si>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</si>
  <si>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</si>
  <si>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</si>
  <si>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</si>
  <si>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</si>
  <si>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</si>
  <si>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</si>
  <si>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</si>
  <si>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</si>
  <si>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</si>
  <si>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</si>
  <si>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</si>
  <si>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</si>
  <si>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</si>
  <si>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</si>
  <si>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</si>
  <si>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</si>
  <si>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</si>
  <si>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</si>
  <si>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</si>
  <si>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</si>
  <si>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</si>
  <si>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</si>
  <si>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</si>
  <si>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</si>
  <si>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</si>
  <si>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</si>
  <si>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</si>
  <si>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</si>
  <si>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</si>
  <si>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</si>
  <si>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</si>
  <si>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</si>
  <si>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</si>
  <si>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</si>
  <si>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</si>
  <si>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</si>
  <si>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</si>
  <si>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</si>
  <si>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</si>
  <si>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</si>
  <si>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</si>
  <si>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</si>
  <si>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</si>
  <si>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</si>
  <si>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</si>
  <si>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</si>
  <si>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</si>
  <si>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</si>
  <si>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</si>
  <si>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</si>
  <si>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</si>
  <si>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</si>
  <si>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</si>
  <si>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</si>
  <si>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</si>
  <si>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</si>
  <si>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</si>
  <si>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</si>
  <si>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</si>
  <si>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</si>
  <si>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</si>
  <si>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</si>
  <si>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</si>
  <si>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</si>
  <si>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</si>
  <si>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</si>
  <si>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</si>
  <si>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</si>
  <si>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</si>
  <si>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</si>
  <si>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</si>
  <si>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</si>
  <si>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</si>
  <si>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</si>
  <si>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</si>
  <si>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</si>
  <si>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</si>
  <si>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</si>
  <si>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</si>
  <si>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</si>
  <si>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</si>
  <si>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</si>
  <si>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</si>
  <si>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</si>
  <si>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</si>
  <si>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</si>
  <si>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</si>
  <si>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</si>
  <si>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</si>
  <si>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</si>
  <si>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</si>
  <si>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</si>
  <si>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</si>
  <si>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</si>
  <si>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</si>
  <si>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</si>
  <si>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</si>
  <si>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</si>
  <si>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</si>
  <si>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</si>
  <si>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</si>
  <si>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</si>
  <si>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</si>
  <si>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</si>
  <si>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</si>
  <si>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</si>
  <si>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</si>
  <si>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</si>
  <si>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</si>
  <si>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</si>
  <si>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</si>
  <si>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</si>
  <si>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</si>
  <si>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</si>
  <si>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</si>
  <si>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</si>
  <si>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</si>
  <si>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</si>
  <si>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</si>
  <si>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</si>
  <si>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</si>
  <si>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</si>
  <si>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</si>
  <si>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</si>
  <si>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</si>
  <si>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</si>
  <si>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</si>
  <si>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</si>
  <si>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</si>
  <si>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</si>
  <si>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</si>
  <si>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</si>
  <si>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</si>
  <si>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</si>
  <si>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</si>
  <si>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</si>
  <si>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</si>
  <si>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</si>
  <si>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</si>
  <si>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</si>
  <si>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</si>
  <si>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</si>
  <si>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</si>
  <si>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</si>
  <si>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</si>
  <si>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</si>
  <si>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</si>
  <si>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</si>
  <si>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</si>
  <si>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</si>
  <si>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</si>
  <si>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</si>
  <si>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</si>
  <si>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</si>
  <si>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</si>
  <si>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</si>
  <si>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</si>
  <si>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</si>
  <si>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</si>
  <si>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</si>
  <si>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</si>
  <si>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</si>
  <si>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</si>
  <si>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</si>
  <si>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</si>
  <si>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</si>
  <si>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</si>
  <si>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</si>
  <si>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</si>
  <si>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</si>
  <si>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</si>
  <si>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</si>
  <si>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</si>
  <si>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</si>
  <si>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</si>
  <si>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</si>
  <si>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</si>
  <si>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</si>
  <si>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</si>
  <si>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</si>
  <si>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</si>
  <si>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</si>
  <si>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</si>
  <si>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</si>
  <si>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</si>
  <si>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</si>
  <si>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</si>
  <si>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</si>
  <si>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</si>
  <si>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</si>
  <si>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</si>
  <si>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</si>
  <si>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</si>
  <si>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</si>
  <si>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</si>
  <si>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</si>
  <si>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</si>
  <si>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</si>
  <si>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</si>
  <si>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</si>
  <si>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</si>
  <si>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</si>
  <si>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</si>
  <si>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</si>
  <si>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</si>
  <si>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</si>
  <si>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</si>
  <si>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</si>
  <si>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</si>
  <si>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</si>
  <si>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</si>
  <si>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</si>
  <si>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</si>
  <si>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</si>
  <si>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</si>
  <si>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</si>
  <si>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</si>
  <si>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</si>
  <si>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</si>
  <si>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</si>
  <si>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</si>
  <si>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</si>
  <si>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</si>
  <si>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</si>
  <si>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</si>
  <si>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</si>
  <si>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</si>
  <si>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</si>
  <si>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</si>
  <si>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</si>
  <si>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</si>
  <si>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</si>
  <si>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</si>
  <si>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</si>
  <si>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</si>
  <si>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</si>
  <si>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</si>
  <si>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</si>
  <si>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</si>
  <si>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</si>
  <si>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</si>
  <si>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</si>
  <si>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</si>
  <si>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</si>
  <si>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</si>
  <si>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</si>
  <si>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</si>
  <si>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</si>
  <si>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</si>
  <si>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</si>
  <si>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</si>
  <si>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</si>
  <si>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</si>
  <si>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</si>
  <si>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</si>
  <si>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</si>
  <si>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</si>
  <si>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</si>
  <si>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</si>
  <si>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</si>
  <si>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</si>
  <si>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</si>
  <si>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</si>
  <si>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</si>
  <si>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</si>
  <si>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</si>
  <si>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</si>
  <si>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</si>
  <si>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</si>
  <si>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</si>
  <si>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</si>
  <si>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</si>
  <si>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</si>
  <si>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</si>
  <si>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</si>
  <si>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</si>
  <si>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</si>
  <si>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</si>
  <si>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</si>
  <si>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</si>
  <si>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</si>
  <si>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</si>
  <si>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</si>
  <si>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</si>
  <si>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</si>
  <si>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</si>
  <si>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</si>
  <si>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</si>
  <si>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</si>
  <si>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</si>
  <si>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</si>
  <si>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</si>
  <si>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</si>
  <si>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</si>
  <si>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</si>
  <si>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</si>
  <si>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</si>
  <si>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</si>
  <si>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</si>
  <si>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</si>
  <si>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</si>
  <si>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</si>
  <si>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</si>
  <si>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</si>
  <si>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</si>
  <si>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</si>
  <si>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</si>
  <si>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</si>
  <si>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</si>
  <si>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</si>
  <si>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</si>
  <si>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</si>
  <si>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</si>
  <si>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</si>
  <si>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</si>
  <si>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</si>
  <si>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</si>
  <si>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</si>
  <si>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</si>
  <si>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</si>
  <si>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</si>
  <si>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</si>
  <si>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</si>
  <si>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</si>
  <si>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</si>
  <si>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</si>
  <si>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</si>
  <si>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</si>
  <si>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</si>
  <si>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</si>
  <si>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</si>
  <si>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</si>
  <si>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</si>
  <si>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</si>
  <si>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</si>
  <si>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</si>
  <si>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</si>
  <si>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</si>
  <si>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</si>
  <si>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</si>
  <si>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</si>
  <si>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</si>
  <si>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</si>
  <si>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</si>
  <si>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</si>
  <si>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</si>
  <si>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</si>
  <si>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</si>
  <si>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</si>
  <si>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</si>
  <si>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</si>
  <si>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</si>
  <si>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</si>
  <si>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</si>
  <si>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</si>
  <si>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</si>
  <si>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</si>
  <si>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</si>
  <si>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</si>
  <si>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</si>
  <si>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</si>
  <si>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</si>
  <si>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</si>
  <si>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</si>
  <si>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</si>
  <si>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</si>
  <si>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</si>
  <si>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</si>
  <si>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</si>
  <si>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</si>
  <si>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</si>
  <si>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</si>
  <si>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</si>
  <si>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</si>
  <si>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</si>
  <si>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</si>
  <si>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</si>
  <si>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</si>
  <si>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</si>
  <si>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</si>
  <si>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</si>
  <si>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</si>
  <si>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</si>
  <si>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</si>
  <si>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</si>
  <si>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</si>
  <si>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</si>
  <si>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</si>
  <si>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</si>
  <si>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</si>
  <si>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</si>
  <si>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</si>
  <si>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</si>
  <si>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</si>
  <si>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</si>
  <si>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</si>
  <si>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</si>
  <si>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</si>
  <si>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</si>
  <si>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</si>
  <si>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</si>
  <si>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</si>
  <si>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</si>
  <si>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</si>
  <si>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</si>
  <si>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</si>
  <si>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</si>
  <si>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</si>
  <si>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</si>
  <si>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</si>
  <si>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</si>
  <si>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</si>
  <si>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</si>
  <si>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</si>
  <si>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</si>
  <si>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</si>
  <si>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</si>
  <si>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</si>
  <si>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</si>
  <si>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</si>
  <si>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</si>
  <si>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</si>
  <si>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</si>
  <si>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</si>
  <si>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</si>
  <si>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</si>
  <si>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</si>
  <si>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</si>
  <si>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</si>
  <si>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</si>
  <si>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</si>
  <si>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</si>
  <si>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</si>
  <si>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</si>
  <si>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</si>
  <si>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</si>
  <si>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</si>
  <si>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</si>
  <si>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</si>
  <si>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</si>
  <si>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</si>
  <si>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</si>
  <si>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</si>
  <si>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</si>
  <si>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</si>
  <si>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</si>
  <si>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</si>
  <si>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</si>
  <si>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</si>
  <si>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</si>
  <si>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</si>
  <si>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</si>
  <si>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</si>
  <si>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</si>
  <si>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</si>
  <si>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</si>
  <si>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</si>
  <si>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</si>
  <si>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</si>
  <si>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</si>
  <si>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</si>
  <si>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</si>
  <si>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</si>
  <si>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</si>
  <si>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</si>
  <si>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</si>
  <si>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</si>
  <si>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</si>
  <si>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</si>
  <si>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</si>
  <si>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</si>
  <si>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</si>
  <si>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</si>
  <si>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</si>
  <si>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</si>
  <si>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</si>
  <si>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</si>
  <si>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</si>
  <si>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</si>
  <si>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</si>
  <si>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</si>
  <si>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</si>
  <si>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</si>
  <si>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</si>
  <si>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</si>
  <si>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</si>
  <si>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</si>
  <si>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</si>
  <si>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</si>
  <si>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</si>
  <si>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</si>
  <si>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</si>
  <si>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</si>
  <si>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</si>
  <si>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</si>
  <si>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</si>
  <si>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</si>
  <si>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</si>
  <si>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</si>
  <si>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</si>
  <si>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</si>
  <si>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</si>
  <si>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</si>
  <si>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</si>
  <si>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</si>
  <si>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</si>
  <si>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</si>
  <si>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</si>
  <si>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</si>
  <si>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</si>
  <si>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</si>
  <si>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</si>
  <si>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</si>
  <si>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</si>
  <si>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</si>
  <si>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</si>
  <si>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</si>
  <si>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</si>
  <si>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</si>
  <si>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</si>
  <si>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</si>
  <si>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</si>
  <si>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</si>
  <si>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</si>
  <si>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</si>
  <si>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</si>
  <si>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</si>
  <si>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</si>
  <si>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</si>
  <si>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</si>
  <si>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</si>
  <si>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</si>
  <si>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</si>
  <si>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</si>
  <si>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</si>
  <si>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</si>
  <si>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</si>
  <si>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</si>
  <si>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</si>
  <si>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</si>
  <si>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</si>
  <si>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</si>
  <si>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</si>
  <si>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</si>
  <si>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</si>
  <si>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</si>
  <si>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</si>
  <si>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</si>
  <si>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</si>
  <si>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</si>
  <si>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</si>
  <si>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</si>
  <si>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</si>
  <si>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</si>
  <si>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</si>
  <si>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</si>
  <si>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</si>
  <si>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</si>
  <si>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</si>
  <si>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</si>
  <si>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</si>
  <si>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</si>
  <si>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</si>
  <si>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</si>
  <si>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</si>
  <si>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</si>
  <si>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</si>
  <si>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</si>
  <si>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</si>
  <si>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</si>
  <si>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</si>
  <si>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</si>
  <si>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</si>
  <si>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</si>
  <si>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</si>
  <si>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</si>
  <si>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</si>
  <si>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</si>
  <si>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</si>
  <si>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</si>
  <si>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</si>
  <si>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</si>
  <si>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</si>
  <si>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</si>
  <si>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</si>
  <si>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</si>
  <si>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</si>
  <si>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</si>
  <si>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</si>
  <si>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</si>
  <si>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</si>
  <si>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</si>
  <si>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</si>
  <si>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</si>
  <si>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</si>
  <si>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</si>
  <si>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</si>
  <si>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</si>
  <si>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</si>
  <si>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</si>
  <si>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</si>
  <si>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</si>
  <si>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</si>
  <si>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</si>
  <si>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</si>
  <si>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</si>
  <si>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</si>
  <si>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</si>
  <si>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</si>
  <si>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</si>
  <si>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</si>
  <si>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</si>
  <si>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</si>
  <si>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</si>
  <si>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</si>
  <si>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</si>
  <si>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</si>
  <si>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</si>
  <si>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</si>
  <si>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</si>
  <si>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</si>
  <si>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</si>
  <si>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</si>
  <si>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</si>
  <si>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</si>
  <si>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</si>
  <si>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</si>
  <si>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</si>
  <si>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</si>
  <si>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</si>
  <si>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</si>
  <si>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</si>
  <si>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</si>
  <si>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</si>
  <si>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</si>
  <si>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</si>
  <si>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</si>
  <si>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</si>
  <si>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</si>
  <si>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</si>
  <si>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</si>
  <si>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</si>
  <si>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</si>
  <si>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</si>
  <si>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</si>
  <si>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</si>
  <si>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</si>
  <si>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</si>
  <si>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</si>
  <si>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</si>
  <si>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</si>
  <si>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</si>
  <si>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</si>
  <si>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</si>
  <si>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</si>
  <si>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</si>
  <si>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</si>
  <si>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</si>
  <si>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</si>
  <si>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</si>
  <si>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</si>
  <si>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</si>
  <si>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</si>
  <si>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</si>
  <si>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</si>
  <si>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</si>
  <si>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</si>
  <si>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</si>
  <si>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</si>
  <si>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</si>
  <si>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</si>
  <si>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</si>
  <si>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</si>
  <si>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</si>
  <si>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</si>
  <si>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</si>
  <si>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</si>
  <si>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</si>
  <si>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</si>
  <si>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</si>
  <si>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</si>
  <si>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</si>
  <si>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</si>
  <si>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</si>
  <si>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</si>
  <si>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</si>
  <si>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</si>
  <si>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</si>
  <si>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</si>
  <si>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</si>
  <si>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</si>
  <si>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</si>
  <si>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</si>
  <si>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</si>
  <si>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</si>
  <si>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</si>
  <si>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</si>
  <si>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</si>
  <si>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</si>
  <si>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</si>
  <si>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</si>
  <si>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</si>
  <si>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</si>
  <si>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</si>
  <si>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</si>
  <si>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</si>
  <si>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</si>
  <si>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</si>
  <si>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</si>
  <si>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</si>
  <si>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</si>
  <si>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</si>
  <si>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</si>
  <si>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</si>
  <si>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</si>
  <si>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</si>
  <si>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</si>
  <si>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</si>
  <si>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</si>
  <si>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</si>
  <si>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</si>
  <si>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</si>
  <si>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</si>
  <si>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</si>
  <si>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</si>
  <si>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</si>
  <si>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</si>
  <si>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</si>
  <si>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</si>
  <si>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</si>
  <si>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</si>
  <si>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</si>
  <si>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</si>
  <si>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</si>
  <si>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</si>
  <si>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</si>
  <si>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</si>
  <si>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</si>
  <si>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</si>
  <si>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</si>
  <si>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</si>
  <si>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</si>
  <si>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</si>
  <si>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</si>
  <si>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</si>
  <si>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</si>
  <si>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</si>
  <si>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</si>
  <si>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</si>
  <si>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</si>
  <si>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</si>
  <si>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</si>
  <si>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</si>
  <si>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</si>
  <si>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</si>
  <si>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</si>
  <si>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</si>
  <si>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</si>
  <si>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</si>
  <si>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</si>
  <si>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</si>
  <si>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</si>
  <si>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</si>
  <si>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</si>
  <si>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</si>
  <si>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</si>
  <si>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</si>
  <si>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</si>
  <si>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</si>
  <si>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</si>
  <si>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</si>
  <si>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</si>
  <si>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</si>
  <si>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</si>
  <si>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</si>
  <si>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</si>
  <si>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</si>
  <si>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</si>
  <si>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</si>
  <si>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</si>
  <si>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</si>
  <si>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</si>
  <si>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</si>
  <si>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</si>
  <si>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</si>
  <si>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</si>
  <si>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</si>
  <si>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</si>
  <si>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</si>
  <si>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</si>
  <si>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</si>
  <si>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</si>
  <si>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</si>
  <si>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</si>
  <si>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</si>
  <si>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</si>
  <si>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</si>
  <si>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</si>
  <si>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</si>
  <si>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</si>
  <si>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</si>
  <si>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</si>
  <si>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</si>
  <si>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</si>
  <si>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</si>
  <si>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</si>
  <si>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</si>
  <si>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</si>
  <si>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</si>
  <si>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</si>
  <si>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</si>
  <si>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</si>
  <si>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</si>
  <si>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</si>
  <si>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</si>
  <si>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</si>
  <si>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</si>
  <si>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</si>
  <si>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</si>
  <si>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</si>
  <si>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</si>
  <si>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</si>
  <si>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</si>
  <si>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</si>
  <si>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</si>
  <si>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</si>
  <si>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</si>
  <si>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</si>
  <si>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</si>
  <si>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</si>
  <si>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</si>
  <si>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</si>
  <si>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</si>
  <si>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</si>
  <si>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</si>
  <si>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</si>
  <si>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</si>
  <si>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</si>
  <si>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</si>
  <si>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</si>
  <si>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</si>
  <si>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</si>
  <si>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</si>
  <si>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</si>
  <si>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</si>
  <si>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</si>
  <si>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</si>
  <si>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</si>
  <si>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</si>
  <si>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</si>
  <si>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</si>
  <si>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</si>
  <si>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</si>
  <si>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</si>
  <si>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</si>
  <si>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</si>
  <si>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</si>
  <si>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</si>
  <si>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</si>
  <si>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</si>
  <si>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</si>
  <si>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</si>
  <si>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</si>
  <si>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</si>
  <si>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</si>
  <si>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</si>
  <si>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</si>
  <si>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</si>
  <si>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</si>
  <si>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</si>
  <si>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</si>
  <si>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</si>
  <si>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</si>
  <si>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</si>
  <si>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</si>
  <si>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</si>
  <si>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</si>
  <si>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</si>
  <si>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</si>
  <si>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</si>
  <si>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</si>
  <si>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</si>
  <si>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</si>
  <si>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</si>
  <si>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</si>
  <si>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</si>
  <si>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</si>
  <si>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</si>
  <si>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</si>
  <si>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</si>
  <si>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</si>
  <si>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</si>
  <si>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</si>
  <si>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</si>
  <si>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</si>
  <si>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</si>
  <si>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</si>
  <si>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</si>
  <si>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</si>
  <si>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</si>
  <si>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</si>
  <si>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</si>
  <si>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</si>
  <si>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</si>
  <si>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</si>
  <si>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</si>
  <si>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</si>
  <si>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</si>
  <si>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</si>
  <si>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</si>
  <si>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</si>
  <si>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</si>
  <si>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</si>
  <si>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</si>
  <si>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</si>
  <si>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</si>
  <si>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</si>
  <si>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</si>
  <si>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</si>
  <si>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</si>
  <si>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</si>
  <si>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</si>
  <si>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</si>
  <si>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</si>
  <si>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</si>
  <si>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</si>
  <si>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</si>
  <si>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</si>
  <si>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</si>
  <si>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</si>
  <si>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</si>
  <si>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</si>
  <si>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</si>
  <si>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</si>
  <si>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</si>
  <si>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</si>
  <si>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</si>
  <si>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</si>
  <si>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</si>
  <si>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</si>
  <si>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</si>
  <si>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</si>
  <si>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</si>
  <si>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</si>
  <si>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</si>
  <si>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</si>
  <si>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</si>
  <si>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</si>
  <si>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</si>
  <si>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</si>
  <si>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</si>
  <si>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</si>
  <si>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</si>
  <si>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</si>
  <si>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</si>
  <si>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</si>
  <si>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</si>
  <si>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</si>
  <si>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</si>
  <si>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</si>
  <si>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</si>
  <si>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</si>
  <si>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</si>
  <si>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</si>
  <si>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</si>
  <si>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</si>
  <si>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</si>
  <si>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</si>
  <si>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</si>
  <si>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</si>
  <si>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</si>
  <si>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</si>
  <si>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</si>
  <si>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</si>
  <si>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</si>
  <si>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</si>
  <si>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</si>
  <si>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</si>
  <si>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</si>
  <si>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</si>
  <si>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</si>
  <si>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</si>
  <si>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</si>
  <si>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</si>
  <si>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</si>
  <si>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</si>
  <si>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</si>
  <si>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</si>
  <si>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</si>
  <si>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</si>
  <si>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</si>
  <si>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</si>
  <si>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</si>
  <si>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</si>
  <si>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</si>
  <si>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</si>
  <si>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</si>
  <si>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</si>
  <si>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</si>
  <si>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</si>
  <si>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</si>
  <si>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</si>
  <si>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</si>
  <si>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</si>
  <si>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</si>
  <si>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</si>
  <si>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</si>
  <si>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</si>
  <si>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</si>
  <si>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</si>
  <si>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</si>
  <si>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</si>
  <si>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</si>
  <si>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</si>
  <si>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</si>
  <si>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</si>
  <si>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</si>
  <si>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</si>
  <si>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</si>
  <si>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</si>
  <si>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</si>
  <si>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</si>
  <si>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</si>
  <si>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</si>
  <si>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</si>
  <si>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</si>
  <si>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</si>
  <si>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</si>
  <si>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</si>
  <si>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</si>
  <si>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</si>
  <si>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</si>
  <si>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</si>
  <si>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</si>
  <si>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</si>
  <si>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</si>
  <si>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</si>
  <si>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</si>
  <si>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</si>
  <si>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</si>
  <si>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</si>
  <si>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</si>
  <si>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</si>
  <si>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</si>
  <si>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</si>
  <si>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</si>
  <si>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</si>
  <si>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</si>
  <si>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</si>
  <si>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</si>
  <si>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</si>
  <si>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</si>
  <si>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</si>
  <si>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</si>
  <si>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</si>
  <si>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</si>
  <si>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</si>
  <si>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</si>
  <si>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</si>
  <si>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</si>
  <si>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</si>
  <si>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</si>
  <si>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</si>
  <si>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</si>
  <si>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</si>
  <si>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</si>
  <si>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</si>
  <si>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</si>
  <si>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</si>
  <si>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</si>
  <si>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</si>
  <si>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</si>
  <si>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</si>
  <si>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</si>
  <si>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</si>
  <si>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</si>
  <si>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</si>
  <si>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</si>
  <si>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</si>
  <si>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</si>
  <si>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</si>
  <si>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</si>
  <si>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</si>
  <si>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</si>
  <si>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</si>
  <si>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</si>
  <si>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</si>
  <si>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</si>
  <si>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</si>
  <si>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</si>
  <si>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</si>
  <si>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</si>
  <si>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</si>
  <si>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</si>
  <si>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</si>
  <si>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</si>
  <si>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</si>
  <si>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</si>
  <si>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</si>
  <si>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</si>
  <si>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</si>
  <si>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</si>
  <si>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</si>
  <si>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</si>
  <si>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</si>
  <si>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</si>
  <si>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</si>
  <si>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</si>
  <si>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</si>
  <si>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</si>
  <si>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</si>
  <si>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</si>
  <si>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</si>
  <si>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</si>
  <si>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</si>
  <si>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</si>
  <si>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</si>
  <si>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</si>
  <si>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</si>
  <si>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</si>
  <si>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</si>
  <si>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</si>
  <si>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</si>
  <si>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</si>
  <si>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</si>
  <si>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</si>
  <si>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</si>
  <si>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</si>
  <si>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</si>
  <si>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</si>
  <si>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</si>
  <si>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</si>
  <si>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</si>
  <si>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</si>
  <si>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</si>
  <si>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</si>
  <si>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</si>
  <si>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</si>
  <si>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</si>
  <si>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</si>
  <si>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</si>
  <si>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</si>
  <si>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</si>
  <si>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</si>
  <si>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</si>
  <si>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</si>
  <si>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</si>
  <si>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</si>
  <si>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</si>
  <si>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</si>
  <si>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</si>
  <si>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</si>
  <si>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</si>
  <si>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</si>
  <si>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</si>
  <si>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</si>
  <si>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</si>
  <si>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</si>
  <si>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</si>
  <si>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</si>
  <si>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</si>
  <si>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</si>
  <si>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</si>
  <si>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</si>
  <si>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</si>
  <si>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</si>
  <si>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</si>
  <si>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</si>
  <si>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</si>
  <si>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</si>
  <si>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</si>
  <si>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</si>
  <si>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</si>
  <si>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</si>
  <si>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</si>
  <si>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</si>
  <si>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</si>
  <si>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</si>
  <si>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</si>
  <si>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</si>
  <si>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</si>
  <si>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</si>
  <si>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</si>
  <si>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</si>
  <si>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</si>
  <si>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</si>
  <si>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</si>
  <si>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</si>
  <si>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</si>
  <si>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</si>
  <si>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</si>
  <si>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</si>
  <si>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</si>
  <si>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</si>
  <si>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</si>
  <si>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</si>
  <si>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</si>
  <si>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</si>
  <si>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</si>
  <si>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</si>
  <si>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</si>
  <si>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</si>
  <si>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</si>
  <si>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</si>
  <si>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</si>
  <si>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</si>
  <si>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</si>
  <si>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</si>
  <si>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</si>
  <si>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</si>
  <si>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</si>
  <si>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</si>
  <si>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</si>
  <si>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</si>
  <si>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</si>
  <si>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</si>
  <si>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</si>
  <si>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</si>
  <si>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</si>
  <si>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</si>
  <si>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</si>
  <si>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</si>
  <si>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</si>
  <si>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</si>
  <si>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</si>
  <si>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</si>
  <si>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</si>
  <si>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</si>
  <si>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</si>
  <si>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</si>
  <si>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</si>
  <si>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</si>
  <si>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</si>
  <si>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</si>
  <si>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</si>
  <si>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</si>
  <si>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</si>
  <si>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</si>
  <si>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</si>
  <si>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</si>
  <si>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</si>
  <si>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</si>
  <si>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</si>
  <si>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</si>
  <si>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</si>
  <si>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</si>
  <si>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</si>
  <si>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</si>
  <si>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</si>
  <si>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</si>
  <si>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</si>
  <si>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</si>
  <si>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</si>
  <si>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</si>
  <si>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</si>
  <si>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</si>
  <si>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</si>
  <si>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</si>
  <si>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</si>
  <si>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</si>
  <si>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</si>
  <si>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</si>
  <si>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</si>
  <si>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</si>
  <si>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</si>
  <si>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</si>
  <si>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</si>
  <si>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</si>
  <si>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</si>
  <si>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</si>
  <si>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</si>
  <si>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</si>
  <si>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</si>
  <si>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</si>
  <si>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</si>
  <si>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</si>
  <si>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</si>
  <si>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</si>
  <si>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</si>
  <si>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</si>
  <si>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</si>
  <si>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</si>
  <si>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</si>
  <si>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</si>
  <si>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</si>
  <si>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</si>
  <si>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</si>
  <si>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</si>
  <si>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</si>
  <si>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</si>
  <si>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</si>
  <si>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</si>
  <si>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</si>
  <si>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</si>
  <si>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</si>
  <si>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</si>
  <si>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</si>
  <si>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</si>
  <si>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</si>
  <si>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</si>
  <si>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</si>
  <si>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</si>
  <si>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</si>
  <si>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</si>
  <si>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</si>
  <si>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</si>
  <si>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</si>
  <si>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</si>
  <si>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</si>
  <si>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</si>
  <si>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</si>
  <si>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</si>
  <si>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</si>
  <si>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</si>
  <si>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</si>
  <si>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</si>
  <si>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</si>
  <si>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</si>
  <si>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</si>
  <si>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</si>
  <si>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</si>
  <si>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</si>
  <si>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</si>
  <si>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</si>
  <si>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</si>
  <si>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</si>
  <si>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</si>
  <si>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</si>
  <si>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</si>
  <si>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</si>
  <si>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</si>
  <si>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</si>
  <si>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</si>
  <si>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</si>
  <si>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</si>
  <si>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</si>
  <si>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</si>
  <si>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</si>
  <si>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</si>
  <si>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</si>
  <si>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</si>
  <si>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</si>
  <si>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</si>
  <si>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</si>
  <si>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</si>
  <si>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</si>
  <si>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</si>
  <si>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</si>
  <si>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</si>
  <si>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</si>
  <si>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</si>
  <si>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</si>
  <si>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</si>
  <si>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</si>
  <si>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</si>
  <si>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</si>
  <si>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</si>
  <si>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</si>
  <si>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</si>
  <si>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</si>
  <si>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</si>
  <si>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</si>
  <si>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</si>
  <si>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</si>
  <si>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</si>
  <si>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</si>
  <si>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</si>
  <si>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</si>
  <si>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</si>
  <si>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</si>
  <si>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</si>
  <si>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</si>
  <si>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</si>
  <si>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</si>
  <si>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</si>
  <si>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</si>
  <si>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</si>
  <si>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</si>
  <si>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</si>
  <si>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</si>
  <si>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</si>
  <si>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</si>
  <si>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</si>
  <si>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</si>
  <si>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</si>
  <si>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</si>
  <si>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</si>
  <si>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</si>
  <si>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</si>
  <si>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</si>
  <si>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</si>
  <si>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</si>
  <si>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</si>
  <si>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</si>
  <si>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</si>
  <si>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</si>
  <si>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</si>
  <si>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</si>
  <si>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</si>
  <si>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</si>
  <si>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</si>
  <si>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</si>
  <si>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</si>
  <si>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</si>
  <si>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</si>
  <si>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</si>
  <si>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</si>
  <si>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</si>
  <si>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</si>
  <si>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</si>
  <si>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</si>
  <si>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</si>
  <si>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</si>
  <si>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</si>
  <si>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</si>
  <si>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</si>
  <si>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</si>
  <si>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</si>
  <si>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</si>
  <si>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</si>
  <si>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</si>
  <si>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</si>
  <si>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</si>
  <si>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</si>
  <si>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</si>
  <si>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</si>
  <si>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</si>
  <si>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</si>
  <si>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</si>
  <si>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</si>
  <si>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</si>
  <si>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</si>
  <si>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</si>
  <si>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</si>
  <si>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</si>
  <si>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</si>
  <si>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</si>
  <si>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</si>
  <si>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</si>
  <si>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</si>
  <si>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</si>
  <si>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</si>
  <si>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</si>
  <si>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</si>
  <si>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</si>
  <si>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</si>
  <si>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</si>
  <si>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</si>
  <si>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</si>
  <si>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</si>
  <si>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</si>
  <si>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</si>
  <si>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</si>
  <si>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</si>
  <si>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</si>
  <si>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</si>
  <si>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</si>
  <si>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</si>
  <si>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</si>
  <si>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</si>
  <si>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</si>
  <si>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</si>
  <si>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</si>
  <si>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</si>
  <si>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</si>
  <si>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</si>
  <si>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</si>
  <si>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</si>
  <si>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</si>
  <si>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</si>
  <si>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</si>
  <si>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</si>
  <si>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</si>
  <si>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</si>
  <si>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</si>
  <si>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</si>
  <si>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</si>
  <si>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</si>
  <si>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</si>
  <si>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</si>
  <si>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</si>
  <si>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</si>
  <si>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</si>
  <si>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</si>
  <si>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</si>
  <si>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</si>
  <si>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</si>
  <si>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</si>
  <si>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</si>
  <si>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</si>
  <si>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</si>
  <si>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</si>
  <si>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</si>
  <si>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</si>
  <si>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</si>
  <si>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</si>
  <si>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</si>
  <si>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</si>
  <si>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</si>
  <si>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</si>
  <si>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</si>
  <si>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</si>
  <si>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</si>
  <si>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</si>
  <si>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</si>
  <si>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</si>
  <si>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</si>
  <si>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</si>
  <si>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</si>
  <si>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</si>
  <si>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</si>
  <si>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</si>
  <si>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</si>
  <si>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</si>
  <si>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</si>
  <si>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</si>
  <si>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</si>
  <si>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</si>
  <si>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</si>
  <si>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</si>
  <si>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</si>
  <si>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</si>
  <si>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</si>
  <si>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</si>
  <si>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</si>
  <si>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</si>
  <si>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</si>
  <si>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</si>
  <si>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</si>
  <si>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</si>
  <si>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</si>
  <si>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</si>
  <si>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</si>
  <si>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</si>
  <si>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</si>
  <si>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</si>
  <si>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</si>
  <si>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</si>
  <si>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</si>
  <si>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</si>
  <si>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</si>
  <si>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</si>
  <si>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</si>
  <si>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</si>
  <si>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</si>
  <si>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</si>
  <si>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</si>
  <si>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</si>
  <si>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</si>
  <si>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</si>
  <si>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</si>
  <si>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</si>
  <si>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</si>
  <si>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</si>
  <si>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</si>
  <si>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</si>
  <si>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</si>
  <si>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</si>
  <si>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</si>
  <si>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</si>
  <si>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</si>
  <si>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</si>
  <si>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</si>
  <si>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</si>
  <si>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</si>
  <si>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</si>
  <si>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</si>
  <si>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</si>
  <si>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</si>
  <si>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</si>
  <si>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</si>
  <si>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</si>
  <si>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</si>
  <si>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</si>
  <si>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</si>
  <si>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</si>
  <si>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</si>
  <si>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</si>
  <si>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</si>
  <si>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</si>
  <si>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</si>
  <si>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</si>
  <si>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</si>
  <si>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</si>
  <si>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</si>
  <si>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</si>
  <si>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</si>
  <si>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</si>
  <si>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</si>
  <si>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</si>
  <si>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</si>
  <si>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</si>
  <si>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</si>
  <si>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</si>
  <si>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</si>
  <si>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</si>
  <si>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</si>
  <si>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</si>
  <si>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</si>
  <si>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</si>
  <si>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</si>
  <si>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</si>
  <si>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</si>
  <si>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</si>
  <si>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</si>
  <si>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</si>
  <si>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</si>
  <si>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</si>
  <si>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</si>
  <si>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</si>
  <si>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</si>
  <si>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</si>
  <si>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</si>
  <si>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</si>
  <si>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</si>
  <si>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</si>
  <si>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</si>
  <si>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</si>
  <si>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</si>
  <si>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</si>
  <si>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</si>
  <si>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</si>
  <si>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</si>
  <si>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</si>
  <si>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</si>
  <si>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</si>
  <si>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</si>
  <si>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</si>
  <si>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</si>
  <si>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</si>
  <si>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</si>
  <si>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</si>
  <si>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</si>
  <si>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</si>
  <si>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</si>
  <si>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</si>
  <si>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</si>
  <si>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</si>
  <si>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</si>
  <si>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</si>
  <si>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</si>
  <si>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</si>
  <si>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</si>
  <si>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</si>
  <si>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</si>
  <si>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</si>
  <si>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</si>
  <si>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</si>
  <si>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</si>
  <si>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</si>
  <si>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</si>
  <si>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</si>
  <si>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</si>
  <si>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</si>
  <si>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</si>
  <si>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</si>
  <si>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</si>
  <si>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</si>
  <si>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</si>
  <si>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</si>
  <si>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</si>
  <si>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</si>
  <si>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</si>
  <si>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</si>
  <si>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</si>
  <si>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</si>
  <si>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</si>
  <si>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</si>
  <si>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</si>
  <si>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</si>
  <si>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</si>
  <si>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</si>
  <si>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</si>
  <si>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</si>
  <si>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</si>
  <si>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</si>
  <si>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</si>
  <si>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</si>
  <si>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</si>
  <si>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</si>
  <si>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</si>
  <si>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</si>
  <si>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</si>
  <si>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</si>
  <si>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</si>
  <si>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</si>
  <si>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</si>
  <si>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</si>
  <si>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</si>
  <si>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</si>
  <si>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</si>
  <si>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</si>
  <si>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</si>
  <si>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</si>
  <si>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</si>
  <si>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</si>
  <si>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</si>
  <si>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</si>
  <si>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</si>
  <si>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</si>
  <si>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</si>
  <si>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</si>
  <si>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</si>
  <si>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</si>
  <si>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</si>
  <si>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</si>
  <si>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</si>
  <si>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</si>
  <si>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</si>
  <si>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</si>
  <si>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</si>
  <si>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</si>
  <si>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</si>
  <si>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</si>
  <si>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</si>
  <si>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</si>
  <si>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</si>
  <si>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</si>
  <si>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</si>
  <si>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</si>
  <si>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</si>
  <si>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</si>
  <si>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</si>
  <si>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</si>
  <si>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</si>
  <si>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</si>
  <si>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</si>
  <si>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</si>
  <si>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</si>
  <si>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</si>
  <si>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</si>
  <si>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</si>
  <si>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</si>
  <si>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</si>
  <si>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</si>
  <si>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</si>
  <si>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</si>
  <si>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</si>
  <si>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</si>
  <si>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</si>
  <si>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</si>
  <si>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</si>
  <si>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</si>
  <si>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</si>
  <si>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</si>
  <si>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</si>
  <si>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</si>
  <si>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</si>
  <si>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</si>
  <si>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</si>
  <si>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</si>
  <si>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</si>
  <si>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</si>
  <si>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</si>
  <si>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</si>
  <si>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</si>
  <si>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</si>
  <si>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</si>
  <si>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</si>
  <si>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</si>
  <si>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</si>
  <si>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</si>
  <si>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</si>
  <si>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</si>
  <si>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</si>
  <si>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</si>
  <si>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</si>
  <si>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</si>
  <si>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</si>
  <si>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</si>
  <si>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</si>
  <si>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</si>
  <si>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</si>
  <si>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</si>
  <si>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</si>
  <si>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</si>
  <si>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</si>
  <si>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</si>
  <si>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</si>
  <si>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</si>
  <si>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</si>
  <si>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</si>
  <si>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</si>
  <si>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</si>
  <si>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</si>
  <si>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</si>
  <si>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</si>
  <si>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</si>
  <si>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</si>
  <si>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</si>
  <si>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</si>
  <si>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</si>
  <si>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</si>
  <si>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</si>
  <si>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</si>
  <si>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</si>
  <si>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</si>
  <si>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</si>
  <si>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</si>
  <si>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</si>
  <si>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</si>
  <si>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</si>
  <si>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</si>
  <si>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</si>
  <si>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</si>
  <si>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</si>
  <si>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</si>
  <si>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</si>
  <si>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</si>
  <si>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</si>
  <si>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</si>
  <si>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</si>
  <si>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</si>
  <si>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</si>
  <si>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</si>
  <si>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</si>
  <si>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</si>
  <si>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</si>
  <si>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</si>
  <si>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</si>
  <si>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</si>
  <si>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</si>
  <si>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</si>
  <si>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</si>
  <si>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</si>
  <si>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</si>
  <si>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</si>
  <si>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</si>
  <si>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</si>
  <si>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</si>
  <si>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</si>
  <si>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</si>
  <si>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</si>
  <si>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</si>
  <si>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</si>
  <si>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</si>
  <si>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</si>
  <si>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</si>
  <si>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</si>
  <si>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</si>
  <si>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</si>
  <si>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</si>
  <si>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</si>
  <si>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</si>
  <si>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</si>
  <si>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</si>
  <si>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</si>
  <si>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</si>
  <si>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</si>
  <si>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</si>
  <si>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</si>
  <si>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</si>
  <si>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</si>
  <si>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</si>
  <si>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</si>
  <si>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</si>
  <si>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</si>
  <si>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</si>
  <si>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</si>
  <si>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</si>
  <si>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</si>
  <si>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</si>
  <si>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</si>
  <si>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</si>
  <si>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</si>
  <si>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</si>
  <si>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</si>
  <si>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</si>
  <si>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</si>
  <si>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</si>
  <si>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</si>
  <si>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</si>
  <si>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</si>
  <si>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</si>
  <si>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</si>
  <si>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</si>
  <si>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</si>
  <si>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</si>
  <si>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</si>
  <si>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</si>
  <si>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</si>
  <si>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</si>
  <si>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</si>
  <si>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</si>
  <si>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</si>
  <si>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</si>
  <si>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</si>
  <si>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</si>
  <si>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</si>
  <si>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</si>
  <si>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</si>
  <si>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</si>
  <si>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</si>
  <si>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</si>
  <si>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</si>
  <si>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</si>
  <si>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</si>
  <si>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</si>
  <si>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</si>
  <si>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</si>
  <si>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</si>
  <si>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</si>
  <si>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</si>
  <si>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</si>
  <si>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</si>
  <si>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</si>
  <si>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</si>
  <si>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</si>
  <si>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</si>
  <si>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</si>
  <si>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</si>
  <si>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</si>
  <si>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</si>
  <si>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</si>
  <si>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</si>
  <si>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</si>
  <si>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</si>
  <si>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</si>
  <si>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</si>
  <si>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</si>
  <si>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</si>
  <si>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</si>
  <si>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</si>
  <si>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</si>
  <si>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</si>
  <si>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</si>
  <si>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</si>
  <si>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</si>
  <si>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</si>
  <si>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</si>
  <si>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</si>
  <si>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</si>
  <si>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</si>
  <si>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</si>
  <si>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</si>
  <si>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</si>
  <si>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</si>
  <si>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</si>
  <si>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</si>
  <si>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</si>
  <si>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</si>
  <si>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</si>
  <si>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</si>
  <si>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</si>
  <si>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</si>
  <si>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</si>
  <si>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</si>
  <si>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</si>
  <si>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</si>
  <si>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</si>
  <si>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</si>
  <si>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</si>
  <si>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</si>
  <si>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</si>
  <si>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</si>
  <si>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</si>
  <si>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</si>
  <si>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</si>
  <si>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</si>
  <si>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</si>
  <si>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</si>
  <si>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</si>
  <si>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</si>
  <si>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</si>
  <si>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</si>
  <si>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</si>
  <si>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</si>
  <si>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</si>
  <si>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</si>
  <si>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</si>
  <si>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</si>
  <si>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</si>
  <si>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</si>
  <si>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</si>
  <si>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</si>
  <si>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</si>
  <si>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</si>
  <si>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</si>
  <si>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</si>
  <si>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</si>
  <si>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</si>
  <si>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</si>
  <si>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</si>
  <si>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</si>
  <si>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</si>
  <si>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</si>
  <si>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</si>
  <si>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</si>
  <si>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</si>
  <si>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</si>
  <si>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</si>
  <si>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</si>
  <si>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</si>
  <si>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</si>
  <si>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</si>
  <si>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</si>
  <si>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</si>
  <si>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</si>
  <si>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</si>
  <si>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</si>
  <si>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</si>
  <si>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</si>
  <si>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</si>
  <si>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</si>
  <si>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</si>
  <si>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</si>
  <si>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</si>
  <si>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</si>
  <si>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</si>
  <si>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</si>
  <si>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</si>
  <si>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</si>
  <si>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</si>
  <si>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</si>
  <si>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</si>
  <si>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</si>
  <si>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</si>
  <si>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</si>
  <si>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</si>
  <si>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</si>
  <si>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</si>
  <si>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</si>
  <si>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</si>
  <si>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</si>
  <si>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</si>
  <si>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</si>
  <si>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</si>
  <si>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</si>
  <si>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</si>
  <si>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</si>
  <si>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</si>
  <si>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</si>
  <si>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</si>
  <si>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</si>
  <si>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</si>
  <si>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</si>
  <si>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</si>
  <si>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</si>
  <si>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</si>
  <si>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</si>
  <si>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</si>
  <si>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</si>
  <si>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</si>
  <si>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</si>
  <si>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</si>
  <si>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</si>
  <si>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</si>
  <si>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</si>
  <si>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</si>
  <si>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</si>
  <si>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</si>
  <si>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</si>
  <si>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</si>
  <si>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</si>
  <si>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</si>
  <si>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</si>
  <si>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</si>
  <si>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</si>
  <si>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</si>
  <si>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</si>
  <si>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</si>
  <si>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</si>
  <si>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</si>
  <si>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</si>
  <si>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</si>
  <si>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</si>
  <si>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</si>
  <si>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</si>
  <si>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</si>
  <si>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</si>
  <si>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</si>
  <si>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</si>
  <si>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</si>
  <si>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</si>
  <si>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</si>
  <si>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</si>
  <si>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</si>
  <si>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</si>
  <si>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</si>
  <si>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</si>
  <si>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</si>
  <si>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</si>
  <si>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</si>
  <si>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</si>
  <si>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</si>
  <si>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</si>
  <si>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</si>
  <si>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</si>
  <si>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</si>
  <si>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</si>
  <si>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</si>
  <si>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</si>
  <si>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</si>
  <si>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</si>
  <si>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</si>
  <si>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</si>
  <si>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</si>
  <si>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</si>
  <si>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</si>
  <si>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</si>
  <si>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</si>
  <si>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</si>
  <si>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</si>
  <si>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</si>
  <si>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</si>
  <si>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</si>
  <si>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</si>
  <si>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</si>
  <si>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</si>
  <si>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</si>
  <si>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</si>
  <si>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</si>
  <si>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</si>
  <si>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</si>
  <si>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</si>
  <si>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</si>
  <si>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</si>
  <si>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</si>
  <si>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</si>
  <si>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</si>
  <si>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</si>
  <si>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</si>
  <si>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</si>
  <si>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</si>
  <si>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</si>
  <si>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</si>
  <si>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</si>
  <si>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</si>
  <si>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</si>
  <si>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</si>
  <si>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</si>
  <si>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</si>
  <si>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</si>
  <si>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</si>
  <si>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</si>
  <si>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</si>
  <si>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</si>
  <si>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</si>
  <si>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</si>
  <si>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</si>
  <si>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</si>
  <si>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</si>
  <si>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</si>
  <si>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</si>
  <si>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</si>
  <si>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</si>
  <si>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</si>
  <si>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</si>
  <si>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</si>
  <si>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</si>
  <si>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</si>
  <si>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</si>
  <si>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</si>
  <si>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</si>
  <si>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</si>
  <si>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</si>
  <si>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</si>
  <si>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</si>
  <si>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</si>
  <si>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</si>
  <si>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</si>
  <si>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</si>
  <si>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</si>
  <si>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</si>
  <si>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</si>
  <si>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</si>
  <si>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</si>
  <si>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</si>
  <si>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</si>
  <si>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</si>
  <si>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</si>
  <si>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</si>
  <si>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</si>
  <si>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</si>
  <si>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</si>
  <si>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</si>
  <si>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</si>
  <si>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</si>
  <si>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</si>
  <si>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</si>
  <si>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</si>
  <si>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</si>
  <si>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</si>
  <si>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</si>
  <si>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</si>
  <si>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</si>
  <si>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</si>
  <si>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</si>
  <si>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</si>
  <si>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</si>
  <si>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</si>
  <si>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</si>
  <si>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</si>
  <si>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</si>
  <si>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</si>
  <si>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</si>
  <si>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</si>
  <si>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</si>
  <si>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</si>
  <si>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</si>
  <si>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</si>
  <si>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</si>
  <si>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</si>
  <si>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</si>
  <si>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</si>
  <si>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</si>
  <si>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</si>
  <si>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</si>
  <si>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</si>
  <si>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</si>
  <si>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</si>
  <si>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</si>
  <si>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</si>
  <si>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</si>
  <si>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</si>
  <si>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</si>
  <si>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</si>
  <si>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</si>
  <si>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</si>
  <si>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</si>
  <si>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</si>
  <si>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</si>
  <si>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</si>
  <si>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</si>
  <si>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</si>
  <si>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</si>
  <si>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</si>
  <si>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</si>
  <si>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</si>
  <si>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</si>
  <si>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</si>
  <si>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</si>
  <si>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</si>
  <si>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</si>
  <si>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</si>
  <si>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</si>
  <si>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</si>
  <si>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</si>
  <si>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</si>
  <si>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</si>
  <si>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</si>
  <si>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</si>
  <si>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</si>
  <si>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</si>
  <si>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</si>
  <si>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</si>
  <si>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</si>
  <si>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</si>
  <si>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</si>
  <si>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</si>
  <si>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</si>
  <si>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</si>
  <si>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</si>
  <si>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</si>
  <si>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</si>
  <si>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</si>
  <si>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</si>
  <si>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</si>
  <si>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</si>
  <si>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</si>
  <si>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</si>
  <si>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</si>
  <si>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</si>
  <si>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</si>
  <si>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</si>
  <si>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</si>
  <si>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</si>
  <si>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</si>
  <si>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</si>
  <si>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</si>
  <si>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</si>
  <si>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</si>
  <si>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</si>
  <si>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</si>
  <si>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</si>
  <si>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</si>
  <si>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</si>
  <si>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</si>
  <si>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</si>
  <si>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</si>
  <si>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</si>
  <si>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</si>
  <si>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</si>
  <si>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</si>
  <si>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</si>
  <si>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</si>
  <si>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</si>
  <si>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</si>
  <si>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</si>
  <si>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</si>
  <si>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</si>
  <si>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</si>
  <si>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</si>
  <si>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</si>
  <si>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</si>
  <si>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</si>
  <si>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</si>
  <si>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</si>
  <si>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</si>
  <si>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</si>
  <si>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</si>
  <si>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</si>
  <si>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</si>
  <si>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</si>
  <si>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</si>
  <si>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</si>
  <si>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</si>
  <si>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</si>
  <si>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</si>
  <si>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</si>
  <si>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</si>
  <si>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</si>
  <si>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</si>
  <si>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</si>
  <si>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</si>
  <si>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</si>
  <si>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</si>
  <si>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</si>
  <si>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</si>
  <si>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</si>
  <si>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</si>
  <si>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</si>
  <si>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</si>
  <si>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</si>
  <si>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</si>
  <si>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</si>
  <si>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</si>
  <si>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</si>
  <si>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</si>
  <si>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</si>
  <si>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</si>
  <si>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</si>
  <si>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</si>
  <si>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</si>
  <si>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</si>
  <si>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</si>
  <si>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</si>
  <si>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</si>
  <si>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</si>
  <si>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</si>
  <si>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</si>
  <si>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</si>
  <si>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</si>
  <si>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</si>
  <si>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</si>
  <si>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</si>
  <si>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</si>
  <si>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</si>
  <si>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</si>
  <si>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</si>
  <si>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</si>
  <si>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</si>
  <si>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</si>
  <si>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</si>
  <si>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</si>
  <si>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</si>
  <si>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</si>
  <si>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</si>
  <si>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</si>
  <si>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</si>
  <si>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</si>
  <si>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</si>
  <si>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</si>
  <si>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</si>
  <si>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</si>
  <si>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</si>
  <si>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</si>
  <si>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</si>
  <si>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</si>
  <si>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</si>
  <si>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</si>
  <si>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</si>
  <si>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</si>
  <si>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</si>
  <si>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</si>
  <si>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</si>
  <si>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</si>
  <si>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</si>
  <si>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</si>
  <si>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</si>
  <si>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</si>
  <si>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</si>
  <si>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</si>
  <si>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</si>
  <si>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</si>
  <si>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</si>
  <si>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</si>
  <si>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</si>
  <si>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</si>
  <si>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</si>
  <si>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</si>
  <si>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</si>
  <si>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</si>
  <si>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</si>
  <si>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</si>
  <si>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</si>
  <si>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</si>
  <si>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</si>
  <si>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</si>
  <si>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</si>
  <si>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</si>
  <si>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</si>
  <si>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</si>
  <si>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</si>
  <si>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</si>
  <si>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</si>
  <si>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</si>
  <si>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</si>
  <si>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</si>
  <si>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</si>
  <si>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</si>
  <si>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</si>
  <si>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</si>
  <si>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</si>
  <si>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</si>
  <si>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</si>
  <si>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</si>
  <si>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</si>
  <si>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</si>
  <si>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</si>
  <si>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</si>
  <si>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</si>
  <si>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</si>
  <si>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</si>
  <si>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</si>
  <si>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</si>
  <si>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</si>
  <si>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</si>
  <si>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</si>
  <si>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</si>
  <si>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</si>
  <si>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</si>
  <si>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</si>
  <si>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</si>
  <si>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</si>
  <si>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</si>
  <si>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</si>
  <si>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</si>
  <si>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</si>
  <si>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</si>
  <si>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</si>
  <si>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</si>
  <si>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</si>
  <si>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</si>
  <si>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</si>
  <si>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</si>
  <si>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</si>
  <si>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</si>
  <si>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</si>
  <si>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</si>
  <si>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</si>
  <si>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</si>
  <si>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</si>
  <si>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</si>
  <si>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</si>
  <si>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</si>
  <si>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</si>
  <si>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</si>
  <si>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</si>
  <si>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</si>
  <si>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</si>
  <si>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</si>
  <si>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</si>
  <si>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</si>
  <si>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</si>
  <si>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</si>
  <si>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</si>
  <si>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</si>
  <si>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</si>
  <si>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</si>
  <si>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</si>
  <si>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</si>
  <si>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</si>
  <si>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</si>
  <si>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</si>
  <si>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</si>
  <si>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</si>
  <si>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</si>
  <si>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</si>
  <si>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</si>
  <si>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</si>
  <si>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</si>
  <si>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</si>
  <si>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</si>
  <si>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</si>
  <si>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</si>
  <si>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</si>
  <si>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</si>
  <si>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</si>
  <si>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</si>
  <si>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</si>
  <si>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</si>
  <si>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</si>
  <si>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</si>
  <si>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</si>
  <si>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</si>
  <si>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</si>
  <si>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</si>
  <si>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</si>
  <si>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</si>
  <si>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</si>
  <si>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</si>
  <si>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</si>
  <si>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</si>
  <si>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</si>
  <si>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</si>
  <si>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</si>
  <si>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</si>
  <si>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</si>
  <si>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</si>
  <si>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</si>
  <si>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</si>
  <si>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</si>
  <si>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</si>
  <si>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</si>
  <si>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</si>
  <si>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</si>
  <si>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</si>
  <si>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</si>
  <si>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</si>
  <si>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</si>
  <si>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</si>
  <si>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</si>
  <si>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</si>
  <si>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</si>
  <si>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</si>
  <si>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</si>
  <si>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</si>
  <si>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</si>
  <si>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</si>
  <si>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</si>
  <si>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</si>
  <si>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</si>
  <si>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</si>
  <si>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</si>
  <si>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</si>
  <si>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</si>
  <si>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</si>
  <si>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</si>
  <si>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</si>
  <si>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</si>
  <si>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</si>
  <si>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</si>
  <si>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</si>
  <si>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</si>
  <si>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</si>
  <si>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</si>
  <si>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</si>
  <si>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</si>
  <si>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</si>
  <si>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</si>
  <si>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</si>
  <si>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</si>
  <si>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</si>
  <si>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</si>
  <si>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</si>
  <si>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</si>
  <si>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</si>
  <si>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</si>
  <si>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</si>
  <si>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</si>
  <si>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</si>
  <si>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</si>
  <si>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</si>
  <si>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</si>
  <si>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</si>
  <si>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</si>
  <si>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</si>
  <si>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</si>
  <si>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</si>
  <si>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</si>
  <si>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</si>
  <si>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</si>
  <si>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</si>
  <si>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</si>
  <si>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</si>
  <si>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</si>
  <si>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</si>
  <si>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</si>
  <si>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</si>
  <si>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</si>
  <si>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</si>
  <si>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</si>
  <si>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</si>
  <si>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</si>
  <si>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</si>
  <si>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</si>
  <si>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</si>
  <si>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</si>
  <si>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</si>
  <si>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</si>
  <si>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</si>
  <si>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</si>
  <si>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</si>
  <si>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</si>
  <si>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</si>
  <si>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</si>
  <si>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</si>
  <si>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</si>
  <si>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</si>
  <si>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</si>
  <si>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</si>
  <si>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</si>
  <si>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</si>
  <si>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</si>
  <si>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</si>
  <si>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</si>
  <si>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</si>
  <si>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</si>
  <si>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</si>
  <si>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</si>
  <si>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</si>
  <si>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</si>
  <si>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</si>
  <si>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</si>
  <si>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</si>
  <si>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</si>
  <si>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</si>
  <si>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</si>
  <si>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</si>
  <si>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</si>
  <si>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</si>
  <si>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</si>
  <si>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</si>
  <si>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</si>
  <si>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</si>
  <si>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</si>
  <si>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</si>
  <si>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</si>
  <si>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</si>
  <si>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</si>
  <si>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</si>
  <si>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</si>
  <si>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</si>
  <si>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</si>
  <si>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</si>
  <si>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</si>
  <si>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</si>
  <si>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</si>
  <si>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</si>
  <si>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</si>
  <si>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</si>
  <si>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</si>
  <si>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</si>
  <si>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</si>
  <si>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</si>
  <si>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</si>
  <si>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</si>
  <si>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</si>
  <si>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</si>
  <si>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</si>
  <si>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</si>
  <si>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</si>
  <si>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</si>
  <si>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</si>
  <si>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</si>
  <si>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</si>
  <si>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</si>
  <si>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</si>
  <si>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</si>
  <si>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</si>
  <si>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</si>
  <si>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</si>
  <si>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</si>
  <si>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</si>
  <si>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</si>
  <si>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</si>
  <si>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</si>
  <si>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</si>
  <si>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</si>
  <si>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</si>
  <si>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</si>
  <si>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</si>
  <si>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</si>
  <si>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</si>
  <si>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</si>
  <si>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</si>
  <si>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</si>
  <si>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</si>
  <si>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</si>
  <si>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</si>
  <si>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</si>
  <si>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</si>
  <si>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</si>
  <si>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</si>
  <si>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</si>
  <si>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</si>
  <si>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</si>
  <si>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</si>
  <si>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</si>
  <si>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</si>
  <si>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</si>
  <si>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</si>
  <si>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</si>
  <si>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</si>
  <si>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</si>
  <si>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</si>
  <si>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</si>
  <si>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</si>
  <si>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</si>
  <si>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</si>
  <si>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</si>
  <si>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</si>
  <si>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</si>
  <si>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</si>
  <si>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</si>
  <si>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</si>
  <si>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</si>
  <si>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</si>
  <si>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</si>
  <si>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</si>
  <si>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</si>
  <si>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</si>
  <si>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</si>
  <si>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</si>
  <si>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</si>
  <si>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</si>
  <si>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</si>
  <si>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</si>
  <si>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</si>
  <si>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</si>
  <si>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</si>
  <si>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</si>
  <si>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</si>
  <si>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</si>
  <si>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</si>
  <si>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</si>
  <si>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</si>
  <si>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</si>
  <si>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</si>
  <si>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</si>
  <si>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</si>
  <si>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</si>
  <si>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</si>
  <si>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</si>
  <si>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</si>
  <si>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</si>
  <si>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</si>
  <si>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</si>
  <si>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</si>
  <si>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</si>
  <si>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</si>
  <si>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</si>
  <si>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</si>
  <si>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</si>
  <si>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</si>
  <si>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</si>
  <si>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</si>
  <si>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</si>
  <si>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</si>
  <si>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</si>
  <si>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</si>
  <si>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</si>
  <si>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</si>
  <si>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</si>
  <si>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</si>
  <si>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</si>
  <si>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</si>
  <si>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</si>
  <si>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</si>
  <si>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</si>
  <si>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</si>
  <si>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</si>
  <si>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</si>
  <si>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</si>
  <si>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</si>
  <si>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</si>
  <si>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</si>
  <si>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</si>
  <si>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</si>
  <si>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</si>
  <si>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</si>
  <si>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</si>
  <si>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</si>
  <si>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</si>
  <si>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</si>
  <si>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</si>
  <si>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</si>
  <si>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</si>
  <si>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</si>
  <si>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</si>
  <si>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</si>
  <si>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</si>
  <si>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</si>
  <si>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</si>
  <si>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</si>
  <si>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</si>
  <si>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</si>
  <si>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</si>
  <si>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</si>
  <si>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</si>
  <si>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</si>
  <si>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</si>
  <si>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</si>
  <si>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</si>
  <si>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</si>
  <si>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</si>
  <si>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</si>
  <si>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</si>
  <si>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</si>
  <si>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</si>
  <si>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</si>
  <si>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</si>
  <si>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</si>
  <si>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</si>
  <si>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</si>
  <si>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</si>
  <si>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</si>
  <si>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</si>
  <si>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</si>
  <si>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</si>
  <si>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</si>
  <si>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</si>
  <si>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</si>
  <si>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</si>
  <si>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</si>
  <si>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</si>
  <si>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</si>
  <si>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</si>
  <si>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</si>
  <si>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</si>
  <si>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</si>
  <si>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</si>
  <si>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</si>
  <si>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</si>
  <si>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</si>
  <si>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</si>
  <si>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</si>
  <si>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</si>
  <si>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</si>
  <si>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</si>
  <si>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</si>
  <si>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</si>
  <si>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</si>
  <si>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</si>
  <si>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</si>
  <si>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</si>
  <si>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</si>
  <si>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</si>
  <si>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</si>
  <si>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</si>
  <si>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</si>
  <si>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</si>
  <si>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</si>
  <si>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</si>
  <si>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</si>
  <si>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</si>
  <si>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</si>
  <si>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</si>
  <si>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</si>
  <si>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</si>
  <si>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</si>
  <si>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</si>
  <si>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</si>
  <si>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</si>
  <si>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</si>
  <si>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</si>
  <si>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</si>
  <si>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</si>
  <si>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</si>
  <si>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</si>
  <si>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</si>
  <si>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</si>
  <si>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</si>
  <si>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</si>
  <si>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</si>
  <si>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</si>
  <si>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</si>
  <si>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</si>
  <si>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</si>
  <si>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</si>
  <si>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</si>
  <si>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</si>
  <si>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</si>
  <si>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</si>
  <si>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</si>
  <si>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</si>
  <si>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</si>
  <si>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</si>
  <si>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</si>
  <si>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</si>
  <si>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</si>
  <si>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</si>
  <si>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</si>
  <si>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</si>
  <si>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</si>
  <si>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</si>
  <si>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</si>
  <si>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</si>
  <si>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</si>
  <si>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</si>
  <si>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</si>
  <si>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</si>
  <si>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</si>
  <si>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</si>
  <si>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</si>
  <si>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</si>
  <si>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</si>
  <si>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</si>
  <si>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</si>
  <si>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</si>
  <si>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</si>
  <si>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</si>
  <si>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</si>
  <si>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</si>
  <si>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</si>
  <si>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</si>
  <si>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</si>
  <si>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</si>
  <si>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</si>
  <si>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</si>
  <si>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</si>
  <si>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</si>
  <si>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</si>
  <si>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</si>
  <si>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</si>
  <si>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</si>
  <si>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</si>
  <si>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</si>
  <si>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</si>
  <si>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</si>
  <si>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</si>
  <si>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</si>
  <si>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</si>
  <si>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</si>
  <si>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</si>
  <si>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</si>
  <si>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</si>
  <si>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</si>
  <si>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</si>
  <si>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</si>
  <si>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</si>
  <si>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</si>
  <si>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</si>
  <si>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</si>
  <si>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</si>
  <si>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</si>
  <si>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</si>
  <si>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</si>
  <si>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</si>
  <si>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</si>
  <si>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</si>
  <si>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</si>
  <si>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</si>
  <si>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</si>
  <si>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</si>
  <si>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</si>
  <si>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</si>
  <si>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</si>
  <si>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</si>
  <si>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</si>
  <si>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</si>
  <si>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</si>
  <si>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</si>
  <si>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</si>
  <si>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</si>
  <si>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</si>
  <si>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</si>
  <si>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</si>
  <si>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</si>
  <si>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</si>
  <si>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</si>
  <si>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</si>
  <si>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</si>
  <si>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</si>
  <si>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</si>
  <si>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</si>
  <si>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</si>
  <si>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</si>
  <si>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</si>
  <si>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</si>
  <si>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</si>
  <si>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</si>
  <si>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</si>
  <si>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</si>
  <si>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</si>
  <si>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</si>
  <si>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</si>
  <si>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</si>
  <si>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</si>
  <si>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</si>
  <si>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</si>
  <si>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</si>
  <si>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</si>
  <si>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</si>
  <si>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</si>
  <si>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</si>
  <si>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</si>
  <si>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</si>
  <si>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</si>
  <si>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</si>
  <si>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</si>
  <si>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</si>
  <si>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</si>
  <si>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</si>
  <si>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</si>
  <si>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</si>
  <si>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</si>
  <si>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</si>
  <si>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</si>
  <si>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</si>
  <si>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</si>
  <si>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</si>
  <si>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</si>
  <si>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</si>
  <si>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</si>
  <si>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</si>
  <si>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</si>
  <si>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</si>
  <si>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</si>
  <si>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</si>
  <si>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</si>
  <si>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</si>
  <si>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</si>
  <si>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</si>
  <si>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</si>
  <si>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</si>
  <si>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</si>
  <si>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</si>
  <si>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</si>
  <si>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</si>
  <si>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</si>
  <si>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</si>
  <si>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</si>
  <si>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</si>
  <si>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</si>
  <si>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</si>
  <si>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</si>
  <si>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</si>
  <si>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</si>
  <si>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</si>
  <si>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</si>
  <si>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</si>
  <si>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</si>
  <si>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</si>
  <si>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</si>
  <si>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</si>
  <si>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</si>
  <si>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</si>
  <si>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</si>
  <si>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</si>
  <si>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</si>
  <si>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</si>
  <si>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</si>
  <si>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</si>
  <si>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</si>
  <si>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</si>
  <si>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</si>
  <si>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</si>
  <si>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</si>
  <si>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</si>
  <si>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</si>
  <si>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</si>
  <si>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</si>
  <si>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</si>
  <si>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</si>
  <si>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</si>
  <si>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</si>
  <si>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</si>
  <si>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</si>
  <si>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</si>
  <si>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</si>
  <si>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</si>
  <si>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</si>
  <si>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</si>
  <si>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</si>
  <si>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</si>
  <si>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</si>
  <si>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</si>
  <si>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</si>
  <si>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</si>
  <si>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</si>
  <si>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</si>
  <si>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</si>
  <si>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</si>
  <si>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</si>
  <si>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</si>
  <si>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</si>
  <si>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</si>
  <si>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</si>
  <si>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</si>
  <si>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</si>
  <si>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</si>
  <si>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</si>
  <si>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</si>
  <si>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</si>
  <si>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</si>
  <si>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</si>
  <si>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</si>
  <si>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</si>
  <si>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</si>
  <si>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</si>
  <si>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</si>
  <si>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</si>
  <si>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</si>
  <si>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</si>
  <si>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</si>
  <si>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</si>
  <si>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</si>
  <si>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</si>
  <si>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</si>
  <si>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</si>
  <si>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</si>
  <si>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</si>
  <si>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</si>
  <si>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</si>
  <si>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</si>
  <si>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</si>
  <si>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</si>
  <si>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</si>
  <si>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</si>
  <si>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</si>
  <si>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</si>
  <si>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</si>
  <si>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</si>
  <si>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</si>
  <si>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</si>
  <si>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</si>
  <si>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</si>
  <si>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</si>
  <si>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</si>
  <si>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</si>
  <si>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</si>
  <si>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</si>
  <si>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</si>
  <si>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</si>
  <si>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</si>
  <si>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</si>
  <si>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</si>
  <si>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</si>
  <si>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</si>
  <si>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</si>
  <si>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</si>
  <si>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</si>
  <si>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</si>
  <si>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</si>
  <si>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</si>
  <si>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</si>
  <si>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</si>
  <si>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</si>
  <si>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</si>
  <si>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</si>
  <si>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</si>
  <si>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</si>
  <si>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</si>
  <si>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</si>
  <si>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</si>
  <si>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</si>
  <si>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</si>
  <si>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</si>
  <si>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</si>
  <si>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</si>
  <si>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</si>
  <si>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</si>
  <si>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</si>
  <si>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</si>
  <si>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</si>
  <si>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</si>
  <si>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</si>
  <si>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</si>
  <si>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</si>
  <si>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</si>
  <si>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</si>
  <si>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</si>
  <si>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</si>
  <si>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</si>
  <si>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</si>
  <si>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</si>
  <si>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</si>
  <si>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</si>
  <si>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</si>
  <si>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</si>
  <si>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</si>
  <si>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</si>
  <si>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</si>
  <si>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</si>
  <si>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</si>
  <si>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</si>
  <si>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</si>
  <si>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</si>
  <si>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</si>
  <si>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</si>
  <si>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</si>
  <si>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</si>
  <si>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</si>
  <si>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</si>
  <si>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</si>
  <si>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</si>
  <si>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</si>
  <si>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</si>
  <si>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</si>
  <si>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</si>
  <si>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</si>
  <si>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</si>
  <si>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</si>
  <si>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</si>
  <si>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</si>
  <si>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</si>
  <si>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</si>
  <si>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</si>
  <si>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</si>
  <si>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</si>
  <si>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</si>
  <si>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</si>
  <si>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</si>
  <si>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</si>
  <si>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</si>
  <si>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</si>
  <si>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</si>
  <si>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</si>
  <si>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</si>
  <si>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</si>
  <si>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</si>
  <si>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</si>
  <si>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</si>
  <si>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</si>
  <si>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</si>
  <si>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</si>
  <si>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</si>
  <si>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</si>
  <si>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</si>
  <si>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</si>
  <si>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</si>
  <si>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</si>
  <si>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</si>
  <si>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</si>
  <si>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</si>
  <si>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</si>
  <si>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</si>
  <si>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</si>
  <si>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</si>
  <si>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</si>
  <si>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</si>
  <si>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</si>
  <si>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</si>
  <si>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</si>
  <si>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</si>
  <si>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</si>
  <si>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</si>
  <si>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</si>
  <si>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</si>
  <si>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</si>
  <si>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</si>
  <si>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</si>
  <si>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</si>
  <si>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</si>
  <si>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</si>
  <si>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</si>
  <si>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</si>
  <si>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</si>
  <si>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</si>
  <si>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</si>
  <si>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</si>
  <si>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</si>
  <si>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</si>
  <si>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</si>
  <si>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</si>
  <si>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</si>
  <si>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</si>
  <si>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</si>
  <si>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</si>
  <si>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</si>
  <si>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</si>
  <si>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</si>
  <si>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</si>
  <si>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</si>
  <si>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</si>
  <si>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</si>
  <si>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</si>
  <si>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</si>
  <si>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</si>
  <si>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</si>
  <si>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</si>
  <si>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</si>
  <si>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</si>
  <si>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</si>
  <si>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</si>
  <si>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</si>
  <si>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</si>
  <si>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</si>
  <si>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</si>
  <si>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</si>
  <si>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</si>
  <si>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</si>
  <si>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</si>
  <si>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</si>
  <si>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</si>
  <si>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</si>
  <si>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</si>
  <si>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</si>
  <si>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</si>
  <si>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</si>
  <si>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</si>
  <si>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</si>
  <si>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</si>
  <si>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</si>
  <si>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</si>
  <si>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</si>
  <si>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</si>
  <si>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</si>
  <si>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</si>
  <si>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</si>
  <si>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</si>
  <si>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</si>
  <si>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</si>
  <si>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</si>
  <si>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</si>
  <si>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</si>
  <si>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</si>
  <si>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</si>
  <si>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</si>
  <si>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</si>
  <si>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</si>
  <si>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</si>
  <si>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</si>
  <si>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</si>
  <si>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</si>
  <si>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</si>
  <si>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</si>
  <si>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</si>
  <si>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</si>
  <si>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</si>
  <si>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</si>
  <si>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</si>
  <si>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</si>
  <si>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</si>
  <si>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</si>
  <si>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</si>
  <si>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</si>
  <si>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</si>
  <si>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</si>
  <si>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</si>
  <si>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</si>
  <si>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</si>
  <si>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</si>
  <si>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</si>
  <si>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</si>
  <si>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</si>
  <si>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</si>
  <si>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</si>
  <si>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</si>
  <si>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</si>
  <si>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</si>
  <si>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</si>
  <si>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</si>
  <si>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</si>
  <si>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</si>
  <si>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</si>
  <si>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</si>
  <si>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</si>
  <si>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</si>
  <si>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</si>
  <si>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</si>
  <si>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</si>
  <si>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</si>
  <si>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</si>
  <si>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</si>
  <si>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</si>
  <si>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</si>
  <si>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</si>
  <si>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</si>
  <si>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</si>
  <si>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</si>
  <si>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</si>
  <si>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</si>
  <si>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</si>
  <si>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</si>
  <si>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</si>
  <si>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</si>
  <si>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</si>
  <si>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</si>
  <si>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</si>
  <si>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</si>
  <si>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</si>
  <si>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</si>
  <si>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</si>
  <si>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</si>
  <si>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</si>
  <si>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</si>
  <si>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</si>
  <si>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</si>
  <si>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</si>
  <si>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</si>
  <si>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</si>
  <si>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</si>
  <si>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</si>
  <si>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</si>
  <si>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</si>
  <si>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</si>
  <si>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</si>
  <si>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</si>
  <si>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</si>
  <si>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</si>
  <si>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</si>
  <si>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</si>
  <si>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</si>
  <si>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</si>
  <si>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</si>
  <si>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</si>
  <si>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</si>
  <si>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</si>
  <si>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</si>
  <si>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</si>
  <si>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</si>
  <si>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</si>
  <si>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</si>
  <si>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</si>
  <si>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</si>
  <si>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</si>
  <si>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</si>
  <si>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</si>
  <si>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</si>
  <si>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</si>
  <si>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</si>
  <si>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</si>
  <si>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</si>
  <si>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</si>
  <si>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</si>
  <si>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</si>
  <si>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</si>
  <si>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</si>
  <si>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</si>
  <si>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</si>
  <si>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</si>
  <si>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</si>
  <si>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</si>
  <si>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</si>
  <si>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</si>
  <si>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</si>
  <si>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</si>
  <si>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</si>
  <si>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</si>
  <si>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</si>
  <si>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</si>
  <si>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</si>
  <si>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</si>
  <si>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</si>
  <si>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</si>
  <si>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</si>
  <si>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</si>
  <si>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</si>
  <si>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</si>
  <si>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</si>
  <si>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</si>
  <si>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</si>
  <si>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</si>
  <si>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</si>
  <si>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</si>
  <si>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</si>
  <si>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</si>
  <si>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</si>
  <si>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</si>
  <si>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</si>
  <si>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</si>
  <si>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</si>
  <si>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</si>
  <si>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</si>
  <si>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</si>
  <si>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</si>
  <si>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</si>
  <si>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</si>
  <si>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</si>
  <si>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</si>
  <si>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</si>
  <si>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</si>
  <si>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</si>
  <si>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</si>
  <si>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</si>
  <si>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</si>
  <si>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</si>
  <si>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</si>
  <si>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</si>
  <si>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</si>
  <si>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</si>
  <si>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</si>
  <si>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</si>
  <si>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</si>
  <si>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</si>
  <si>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</si>
  <si>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</si>
  <si>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</si>
  <si>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</si>
  <si>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</si>
  <si>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</si>
  <si>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</si>
  <si>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</si>
  <si>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</si>
  <si>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</si>
  <si>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</si>
  <si>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</si>
  <si>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</si>
  <si>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</si>
  <si>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</si>
  <si>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</si>
  <si>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</si>
  <si>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</si>
  <si>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</si>
  <si>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</si>
  <si>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</si>
  <si>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</si>
  <si>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</si>
  <si>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</si>
  <si>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</si>
  <si>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</si>
  <si>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</si>
  <si>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</si>
  <si>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</si>
  <si>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</si>
  <si>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</si>
  <si>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</si>
  <si>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</si>
  <si>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</si>
  <si>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</si>
  <si>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</si>
  <si>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</si>
  <si>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</si>
  <si>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</si>
  <si>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</si>
  <si>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</si>
  <si>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</si>
  <si>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</si>
  <si>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</si>
  <si>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</si>
  <si>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</si>
  <si>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</si>
  <si>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</si>
  <si>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</si>
  <si>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</si>
  <si>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</si>
  <si>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</si>
  <si>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</si>
  <si>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</si>
  <si>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</si>
  <si>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</si>
  <si>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</si>
  <si>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</si>
  <si>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</si>
  <si>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</si>
  <si>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</si>
  <si>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</si>
  <si>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</si>
  <si>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</si>
  <si>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</si>
  <si>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</si>
  <si>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</si>
  <si>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</si>
  <si>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</si>
  <si>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</si>
  <si>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</si>
  <si>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</si>
  <si>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</si>
  <si>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</si>
  <si>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</si>
  <si>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</si>
  <si>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</si>
  <si>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</si>
  <si>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</si>
  <si>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</si>
  <si>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</si>
  <si>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</si>
  <si>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</si>
  <si>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</si>
  <si>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</si>
  <si>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</si>
  <si>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</si>
  <si>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</si>
  <si>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</si>
  <si>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</si>
  <si>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</si>
  <si>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</si>
  <si>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</si>
  <si>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</si>
  <si>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</si>
  <si>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</si>
  <si>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</si>
  <si>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</si>
  <si>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</si>
  <si>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</si>
  <si>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</si>
  <si>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</si>
  <si>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</si>
  <si>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</si>
  <si>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</si>
  <si>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</si>
  <si>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</si>
  <si>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</si>
  <si>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</si>
  <si>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</si>
  <si>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</si>
  <si>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</si>
  <si>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</si>
  <si>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</si>
  <si>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</si>
  <si>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</si>
  <si>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</si>
  <si>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</si>
  <si>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</si>
  <si>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</si>
  <si>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</si>
  <si>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</si>
  <si>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</si>
  <si>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</si>
  <si>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</si>
  <si>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</si>
  <si>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</si>
  <si>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</si>
  <si>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</si>
  <si>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</si>
  <si>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</si>
  <si>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</si>
  <si>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</si>
  <si>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</si>
  <si>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</si>
  <si>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</si>
  <si>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</si>
  <si>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</si>
  <si>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</si>
  <si>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</si>
  <si>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</si>
  <si>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</si>
  <si>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</si>
  <si>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</si>
  <si>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</si>
  <si>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</si>
  <si>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</si>
  <si>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</si>
  <si>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</si>
  <si>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</si>
  <si>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</si>
  <si>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</si>
  <si>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</si>
  <si>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</si>
  <si>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</si>
  <si>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</si>
  <si>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</si>
  <si>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</si>
  <si>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</si>
  <si>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</si>
  <si>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</si>
  <si>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</si>
  <si>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</si>
  <si>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</si>
  <si>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</si>
  <si>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</si>
  <si>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</si>
  <si>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</si>
  <si>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</si>
  <si>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</si>
  <si>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</si>
  <si>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</si>
  <si>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</si>
  <si>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</si>
  <si>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</si>
  <si>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</si>
  <si>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</si>
  <si>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</si>
  <si>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</si>
  <si>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</si>
  <si>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</si>
  <si>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</si>
  <si>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</si>
  <si>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</si>
  <si>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</si>
  <si>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</si>
  <si>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</si>
  <si>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</si>
  <si>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</si>
  <si>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</si>
  <si>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</si>
  <si>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</si>
  <si>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</si>
  <si>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</si>
  <si>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</si>
  <si>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</si>
  <si>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</si>
  <si>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</si>
  <si>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</si>
  <si>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</si>
  <si>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</si>
  <si>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</si>
  <si>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</si>
  <si>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</si>
  <si>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</si>
  <si>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</si>
  <si>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</si>
  <si>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</si>
  <si>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</si>
  <si>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</si>
  <si>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</si>
  <si>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</si>
  <si>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</si>
  <si>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</si>
  <si>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</si>
  <si>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</si>
  <si>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</si>
  <si>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</si>
  <si>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</si>
  <si>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</si>
  <si>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</si>
  <si>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</si>
  <si>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</si>
  <si>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</si>
  <si>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</si>
  <si>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</si>
  <si>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</si>
  <si>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</si>
  <si>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</si>
  <si>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</si>
  <si>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</si>
  <si>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</si>
  <si>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</si>
  <si>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</si>
  <si>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</si>
  <si>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</si>
  <si>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</si>
  <si>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</si>
  <si>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</si>
  <si>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</si>
  <si>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</si>
  <si>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</si>
  <si>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</si>
  <si>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</si>
  <si>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</si>
  <si>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</si>
  <si>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</si>
  <si>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</si>
  <si>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</si>
  <si>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</si>
  <si>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</si>
  <si>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</si>
  <si>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</si>
  <si>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</si>
  <si>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</si>
  <si>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</si>
  <si>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</si>
  <si>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</si>
  <si>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</si>
  <si>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</si>
  <si>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</si>
  <si>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</si>
  <si>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</si>
  <si>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</si>
  <si>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</si>
  <si>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</si>
  <si>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</si>
  <si>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</si>
  <si>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</si>
  <si>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</si>
  <si>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</si>
  <si>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</si>
  <si>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</si>
  <si>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</si>
  <si>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</si>
  <si>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</si>
  <si>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</si>
  <si>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</si>
  <si>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</si>
  <si>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</si>
  <si>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</si>
  <si>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</si>
  <si>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</si>
  <si>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</si>
  <si>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</si>
  <si>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</si>
  <si>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</si>
  <si>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</si>
  <si>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</si>
  <si>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</si>
  <si>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</si>
  <si>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</si>
  <si>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</si>
  <si>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</si>
  <si>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</si>
  <si>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</si>
  <si>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</si>
  <si>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</si>
  <si>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</si>
  <si>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</si>
  <si>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</si>
  <si>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</si>
  <si>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</si>
  <si>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</si>
  <si>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</si>
  <si>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</si>
  <si>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</si>
  <si>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</si>
  <si>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</si>
  <si>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</si>
  <si>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</si>
  <si>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</si>
  <si>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</si>
  <si>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</si>
  <si>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</si>
  <si>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</si>
  <si>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</si>
  <si>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</si>
  <si>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</si>
  <si>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</si>
  <si>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</si>
  <si>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</si>
  <si>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</si>
  <si>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</si>
  <si>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</si>
  <si>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</si>
  <si>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</si>
  <si>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</si>
  <si>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</si>
  <si>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</si>
  <si>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</si>
  <si>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</si>
  <si>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</si>
  <si>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</si>
  <si>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</si>
  <si>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</si>
  <si>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</si>
  <si>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</si>
  <si>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</si>
  <si>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</si>
  <si>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</si>
  <si>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</si>
  <si>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</si>
  <si>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</si>
  <si>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</si>
  <si>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</si>
  <si>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</si>
  <si>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</si>
  <si>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</si>
  <si>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</si>
  <si>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</si>
  <si>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</si>
  <si>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</si>
  <si>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</si>
  <si>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</si>
  <si>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</si>
  <si>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</si>
  <si>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</si>
  <si>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</si>
  <si>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</si>
  <si>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</si>
  <si>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</si>
  <si>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</si>
  <si>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</si>
  <si>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</si>
  <si>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</si>
  <si>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</si>
  <si>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</si>
  <si>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</si>
  <si>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</si>
  <si>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</si>
  <si>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</si>
  <si>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</si>
  <si>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</si>
  <si>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</si>
  <si>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</si>
  <si>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</si>
  <si>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</si>
  <si>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</si>
  <si>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</si>
  <si>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</si>
  <si>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</si>
  <si>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</si>
  <si>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</si>
  <si>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</si>
  <si>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</si>
  <si>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</si>
  <si>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</si>
  <si>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</si>
  <si>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</si>
  <si>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</si>
  <si>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</si>
  <si>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</si>
  <si>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</si>
  <si>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</si>
  <si>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</si>
  <si>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</si>
  <si>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</si>
  <si>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</si>
  <si>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</si>
  <si>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</si>
  <si>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</si>
  <si>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</si>
  <si>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</si>
  <si>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</si>
  <si>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</si>
  <si>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</si>
  <si>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</si>
  <si>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</si>
  <si>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</si>
  <si>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</si>
  <si>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</si>
  <si>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</si>
  <si>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</si>
  <si>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</si>
  <si>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</si>
  <si>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</si>
  <si>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</si>
  <si>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</si>
  <si>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</si>
  <si>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</si>
  <si>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</si>
  <si>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</si>
  <si>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</si>
  <si>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</si>
  <si>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</si>
  <si>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</si>
  <si>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</si>
  <si>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</si>
  <si>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</si>
  <si>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</si>
  <si>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</si>
  <si>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</si>
  <si>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</si>
  <si>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</si>
  <si>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</si>
  <si>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</si>
  <si>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</si>
  <si>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</si>
  <si>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</si>
  <si>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</si>
  <si>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</si>
  <si>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</si>
  <si>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</si>
  <si>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</si>
  <si>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</si>
  <si>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</si>
  <si>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</si>
  <si>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</si>
  <si>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</si>
  <si>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</si>
  <si>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</si>
  <si>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</si>
  <si>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</si>
  <si>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</si>
  <si>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</si>
  <si>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</si>
  <si>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</si>
  <si>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</si>
  <si>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</si>
  <si>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</si>
  <si>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</si>
  <si>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</si>
  <si>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</si>
  <si>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</si>
  <si>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</si>
  <si>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</si>
  <si>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</si>
  <si>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</si>
  <si>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</si>
  <si>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</si>
  <si>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</si>
  <si>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</si>
  <si>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</si>
  <si>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</si>
  <si>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</si>
  <si>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</si>
  <si>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</si>
  <si>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</si>
  <si>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</si>
  <si>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</si>
  <si>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</si>
  <si>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</si>
  <si>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</si>
  <si>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</si>
  <si>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</si>
  <si>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</si>
  <si>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</si>
  <si>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</si>
  <si>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</si>
  <si>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</si>
  <si>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</si>
  <si>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</si>
  <si>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</si>
  <si>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</si>
  <si>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</si>
  <si>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</si>
  <si>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</si>
  <si>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</si>
  <si>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</si>
  <si>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</si>
  <si>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</si>
  <si>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</si>
  <si>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</si>
  <si>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</si>
  <si>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</si>
  <si>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</si>
  <si>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</si>
  <si>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</si>
  <si>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</si>
  <si>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</si>
  <si>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</si>
  <si>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</si>
  <si>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</si>
  <si>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</si>
  <si>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</si>
  <si>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</si>
  <si>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</si>
  <si>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</si>
  <si>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</si>
  <si>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</si>
  <si>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</si>
  <si>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</si>
  <si>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</si>
  <si>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</si>
  <si>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</si>
  <si>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</si>
  <si>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</si>
  <si>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</si>
  <si>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</si>
  <si>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</si>
  <si>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</si>
  <si>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</si>
  <si>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</si>
  <si>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</si>
  <si>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</si>
  <si>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</si>
  <si>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</si>
  <si>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</si>
  <si>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</si>
  <si>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</si>
  <si>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</si>
  <si>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</si>
  <si>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</si>
  <si>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</si>
  <si>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</si>
  <si>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</si>
  <si>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</si>
  <si>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</si>
  <si>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</si>
  <si>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</si>
  <si>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</si>
  <si>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</si>
  <si>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</si>
  <si>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</si>
  <si>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</si>
  <si>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</si>
  <si>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</si>
  <si>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</si>
  <si>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</si>
  <si>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</si>
  <si>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</si>
  <si>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</si>
  <si>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</si>
  <si>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</si>
  <si>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</si>
  <si>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</si>
  <si>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</si>
  <si>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</si>
  <si>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</si>
  <si>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</si>
  <si>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</si>
  <si>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</si>
  <si>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</si>
  <si>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</si>
  <si>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</si>
  <si>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</si>
  <si>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</si>
  <si>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</si>
  <si>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</si>
  <si>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</si>
  <si>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</si>
  <si>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</si>
  <si>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</si>
  <si>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</si>
  <si>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</si>
  <si>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</si>
  <si>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</si>
  <si>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</si>
  <si>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</si>
  <si>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</si>
  <si>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</si>
  <si>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</si>
  <si>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</si>
  <si>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</si>
  <si>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</si>
  <si>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</si>
  <si>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</si>
  <si>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</si>
  <si>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</si>
  <si>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</si>
  <si>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</si>
  <si>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</si>
  <si>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</si>
  <si>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</si>
  <si>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</si>
  <si>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</si>
  <si>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</si>
  <si>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</si>
  <si>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</si>
  <si>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</si>
  <si>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</si>
  <si>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</si>
  <si>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</si>
  <si>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</si>
  <si>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</si>
  <si>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</si>
  <si>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</si>
  <si>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</si>
  <si>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</si>
  <si>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</si>
  <si>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</si>
  <si>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</si>
  <si>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</si>
  <si>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</si>
  <si>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</si>
  <si>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</si>
  <si>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</si>
  <si>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</si>
  <si>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</si>
  <si>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</si>
  <si>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</si>
  <si>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</si>
  <si>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</si>
  <si>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</si>
  <si>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</si>
  <si>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</si>
  <si>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</si>
  <si>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</si>
  <si>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</si>
  <si>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</si>
  <si>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</si>
  <si>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</si>
  <si>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</si>
  <si>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</si>
  <si>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</si>
  <si>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</si>
  <si>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</si>
  <si>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</si>
  <si>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</si>
  <si>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</si>
  <si>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</si>
  <si>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</si>
  <si>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</si>
  <si>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</si>
  <si>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</si>
  <si>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</si>
  <si>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</si>
  <si>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</si>
  <si>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</si>
  <si>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</si>
  <si>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</si>
  <si>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</si>
  <si>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</si>
  <si>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</si>
  <si>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</si>
  <si>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</si>
  <si>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</si>
  <si>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</si>
  <si>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</si>
  <si>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</si>
  <si>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</si>
  <si>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</si>
  <si>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</si>
  <si>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</si>
  <si>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</si>
  <si>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</si>
  <si>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</si>
  <si>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</si>
  <si>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</si>
  <si>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</si>
  <si>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</si>
  <si>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</si>
  <si>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</si>
  <si>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</si>
  <si>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</si>
  <si>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</si>
  <si>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</si>
  <si>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</si>
  <si>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</si>
  <si>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</si>
  <si>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</si>
  <si>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</si>
  <si>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</si>
  <si>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</si>
  <si>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</si>
  <si>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</si>
  <si>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</si>
  <si>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</si>
  <si>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</si>
  <si>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</si>
  <si>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</si>
  <si>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</si>
  <si>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</si>
  <si>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</si>
  <si>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</si>
  <si>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</si>
  <si>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</si>
  <si>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</si>
  <si>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</si>
  <si>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</si>
  <si>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</si>
  <si>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</si>
  <si>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</si>
  <si>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</si>
  <si>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</si>
  <si>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</si>
  <si>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</si>
  <si>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</si>
  <si>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</si>
  <si>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</si>
  <si>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</si>
  <si>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</si>
  <si>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</si>
  <si>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</si>
  <si>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</si>
  <si>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</si>
  <si>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</si>
  <si>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</si>
  <si>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</si>
  <si>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</si>
  <si>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</si>
  <si>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</si>
  <si>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</si>
  <si>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</si>
  <si>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</si>
  <si>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</si>
  <si>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</si>
  <si>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</si>
  <si>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</si>
  <si>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</si>
  <si>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</si>
  <si>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</si>
  <si>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</si>
  <si>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</si>
  <si>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</si>
  <si>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</si>
  <si>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</si>
  <si>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</si>
  <si>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</si>
  <si>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</si>
  <si>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</si>
  <si>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</si>
  <si>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</si>
  <si>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</si>
  <si>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</si>
  <si>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</si>
  <si>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</si>
  <si>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</si>
  <si>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</si>
  <si>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</si>
  <si>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</si>
  <si>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</si>
  <si>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</si>
  <si>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</si>
  <si>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</si>
  <si>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</si>
  <si>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</si>
  <si>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</si>
  <si>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</si>
  <si>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</si>
  <si>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</si>
  <si>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</si>
  <si>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</si>
  <si>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</si>
  <si>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</si>
  <si>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</si>
  <si>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</si>
  <si>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</si>
  <si>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</si>
  <si>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</si>
  <si>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</si>
  <si>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</si>
  <si>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</si>
  <si>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</si>
  <si>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</si>
  <si>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</si>
  <si>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</si>
  <si>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</si>
  <si>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</si>
  <si>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</si>
  <si>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</si>
  <si>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</si>
  <si>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</si>
  <si>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</si>
  <si>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</si>
  <si>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</si>
  <si>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</si>
  <si>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</si>
  <si>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</si>
  <si>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</si>
  <si>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</si>
  <si>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</si>
  <si>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</si>
  <si>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</si>
  <si>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</si>
  <si>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</si>
  <si>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</si>
  <si>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</si>
  <si>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</si>
  <si>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</si>
  <si>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</si>
  <si>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</si>
  <si>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</si>
  <si>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</si>
  <si>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</si>
  <si>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</si>
  <si>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</si>
  <si>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</si>
  <si>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</si>
  <si>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</si>
  <si>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</si>
  <si>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</si>
  <si>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</si>
  <si>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</si>
  <si>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</si>
  <si>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</si>
  <si>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</si>
  <si>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</si>
  <si>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</si>
  <si>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</si>
  <si>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</si>
  <si>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</si>
  <si>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</si>
  <si>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</si>
  <si>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</si>
  <si>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</si>
  <si>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</si>
  <si>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</si>
  <si>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</si>
  <si>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</si>
  <si>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</si>
  <si>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</si>
  <si>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</si>
  <si>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</si>
  <si>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</si>
  <si>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</si>
  <si>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</si>
  <si>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</si>
  <si>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</si>
  <si>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</si>
  <si>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</si>
  <si>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</si>
  <si>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</si>
  <si>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</si>
  <si>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</si>
  <si>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</si>
  <si>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</si>
  <si>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</si>
  <si>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</si>
  <si>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</si>
  <si>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</si>
  <si>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</si>
  <si>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</si>
  <si>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</si>
  <si>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</si>
  <si>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</si>
  <si>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</si>
  <si>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</si>
  <si>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</si>
  <si>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</si>
  <si>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</si>
  <si>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</si>
  <si>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</si>
  <si>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</si>
  <si>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</si>
  <si>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</si>
  <si>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</si>
  <si>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</si>
  <si>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</si>
  <si>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</si>
  <si>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</si>
  <si>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</si>
  <si>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</si>
  <si>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</si>
  <si>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</si>
  <si>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</si>
  <si>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</si>
  <si>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</si>
  <si>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</si>
  <si>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</si>
  <si>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</si>
  <si>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</si>
  <si>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</si>
  <si>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</si>
  <si>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</si>
  <si>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</si>
  <si>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</si>
  <si>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</si>
  <si>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</si>
  <si>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</si>
  <si>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</si>
  <si>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</si>
  <si>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</si>
  <si>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</si>
  <si>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</si>
  <si>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</si>
  <si>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</si>
  <si>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</si>
  <si>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</si>
  <si>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</si>
  <si>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</si>
  <si>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</si>
  <si>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</si>
  <si>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</si>
  <si>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</si>
  <si>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</si>
  <si>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</si>
  <si>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</si>
  <si>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</si>
  <si>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</si>
  <si>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</si>
  <si>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</si>
  <si>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</si>
  <si>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</si>
  <si>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</si>
  <si>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</si>
  <si>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</si>
  <si>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</si>
  <si>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</si>
  <si>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</si>
  <si>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</si>
  <si>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</si>
  <si>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</si>
  <si>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</si>
  <si>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</si>
  <si>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</si>
  <si>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</si>
  <si>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</si>
  <si>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</si>
  <si>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</si>
  <si>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</si>
  <si>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</si>
  <si>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</si>
  <si>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</si>
  <si>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</si>
  <si>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</si>
  <si>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</si>
  <si>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</si>
  <si>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</si>
  <si>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</si>
  <si>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</si>
  <si>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</si>
  <si>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</si>
  <si>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</si>
  <si>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</si>
  <si>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</si>
  <si>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</si>
  <si>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</si>
  <si>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</si>
  <si>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</si>
  <si>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</si>
  <si>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</si>
  <si>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</si>
  <si>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</si>
  <si>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</si>
  <si>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</si>
  <si>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</si>
  <si>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</si>
  <si>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</si>
  <si>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</si>
  <si>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</si>
  <si>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</si>
  <si>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</si>
  <si>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</si>
  <si>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</si>
  <si>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</si>
  <si>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</si>
  <si>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</si>
  <si>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</si>
  <si>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</si>
  <si>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</si>
  <si>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</si>
  <si>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</si>
  <si>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</si>
  <si>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</si>
  <si>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</si>
  <si>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</si>
  <si>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</si>
  <si>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</si>
  <si>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</si>
  <si>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</si>
  <si>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</si>
  <si>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</si>
  <si>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</si>
  <si>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</si>
  <si>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</si>
  <si>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</si>
  <si>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</si>
  <si>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</si>
  <si>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</si>
  <si>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</si>
  <si>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</si>
  <si>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</si>
  <si>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</si>
  <si>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</si>
  <si>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</si>
  <si>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</si>
  <si>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</si>
  <si>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</si>
  <si>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</si>
  <si>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</si>
  <si>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</si>
  <si>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</si>
  <si>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</si>
  <si>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</si>
  <si>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</si>
  <si>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</si>
  <si>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</si>
  <si>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</si>
  <si>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</si>
  <si>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</si>
  <si>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</si>
  <si>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</si>
  <si>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</si>
  <si>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</si>
  <si>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</si>
  <si>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</si>
  <si>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</si>
  <si>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</si>
  <si>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</si>
  <si>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</si>
  <si>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</si>
  <si>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</si>
  <si>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</si>
  <si>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</si>
  <si>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</si>
  <si>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</si>
  <si>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</si>
  <si>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</si>
  <si>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</si>
  <si>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</si>
  <si>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</si>
  <si>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</si>
  <si>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</si>
  <si>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</si>
  <si>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</si>
  <si>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</si>
  <si>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</si>
  <si>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</si>
  <si>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</si>
  <si>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</si>
  <si>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</si>
  <si>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</si>
  <si>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</si>
  <si>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</si>
  <si>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</si>
  <si>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</si>
  <si>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</si>
  <si>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</si>
  <si>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</si>
  <si>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</si>
  <si>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</si>
  <si>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</si>
  <si>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</si>
  <si>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</si>
  <si>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</si>
  <si>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</si>
  <si>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</si>
  <si>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</si>
  <si>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</si>
  <si>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</si>
  <si>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</si>
  <si>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</si>
  <si>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</si>
  <si>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</si>
  <si>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</si>
  <si>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</si>
  <si>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</si>
  <si>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</si>
  <si>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</si>
  <si>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</si>
  <si>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</si>
  <si>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</si>
  <si>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</si>
  <si>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</si>
  <si>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</si>
  <si>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</si>
  <si>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</si>
  <si>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</si>
  <si>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</si>
  <si>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</si>
  <si>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</si>
  <si>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</si>
  <si>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</si>
  <si>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</si>
  <si>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</si>
  <si>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</si>
  <si>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</si>
  <si>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</si>
  <si>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</si>
  <si>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</si>
  <si>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</si>
  <si>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</si>
  <si>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</si>
  <si>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</si>
  <si>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</si>
  <si>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</si>
  <si>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</si>
  <si>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</si>
  <si>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</si>
  <si>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</si>
  <si>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</si>
  <si>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</si>
  <si>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</si>
  <si>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</si>
  <si>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</si>
  <si>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</si>
  <si>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</si>
  <si>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</si>
  <si>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</si>
  <si>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</si>
  <si>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</si>
  <si>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</si>
  <si>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</si>
  <si>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</si>
  <si>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</si>
  <si>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</si>
  <si>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</si>
  <si>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</si>
  <si>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</si>
  <si>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</si>
  <si>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</si>
  <si>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</si>
  <si>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</si>
  <si>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</si>
  <si>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</si>
  <si>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</si>
  <si>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</si>
  <si>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</si>
  <si>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</si>
  <si>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</si>
  <si>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</si>
  <si>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</si>
  <si>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</si>
  <si>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</si>
  <si>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</si>
  <si>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</si>
  <si>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</si>
  <si>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</si>
  <si>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</si>
  <si>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</si>
  <si>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</si>
  <si>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</si>
  <si>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</si>
  <si>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</si>
  <si>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</si>
  <si>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</si>
  <si>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</si>
  <si>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</si>
  <si>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</si>
  <si>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</si>
  <si>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</si>
  <si>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</si>
  <si>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</si>
  <si>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</si>
  <si>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</si>
  <si>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</si>
  <si>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</si>
  <si>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</si>
  <si>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</si>
  <si>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</si>
  <si>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</si>
  <si>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</si>
  <si>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</si>
  <si>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</si>
  <si>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</si>
  <si>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</si>
  <si>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</si>
  <si>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</si>
  <si>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</si>
  <si>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</si>
  <si>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</si>
  <si>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</si>
  <si>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</si>
  <si>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</si>
  <si>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</si>
  <si>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</si>
  <si>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</si>
  <si>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</si>
  <si>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</si>
  <si>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</si>
  <si>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</si>
  <si>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</si>
  <si>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</si>
  <si>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</si>
  <si>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</si>
  <si>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</si>
  <si>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</si>
  <si>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</si>
  <si>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</si>
  <si>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</si>
  <si>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</si>
  <si>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</si>
  <si>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</si>
  <si>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</si>
  <si>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</si>
  <si>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</si>
  <si>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</si>
  <si>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</si>
  <si>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</si>
  <si>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</si>
  <si>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</si>
  <si>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</si>
  <si>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</si>
  <si>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</si>
  <si>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</si>
  <si>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</si>
  <si>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</si>
  <si>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</si>
  <si>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</si>
  <si>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</si>
  <si>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</si>
  <si>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</si>
  <si>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</si>
  <si>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</si>
  <si>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</si>
  <si>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</si>
  <si>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</si>
  <si>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</si>
  <si>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</si>
  <si>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</si>
  <si>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</si>
  <si>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</si>
  <si>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</si>
  <si>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</si>
  <si>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</si>
  <si>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</si>
  <si>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</si>
  <si>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</si>
  <si>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</si>
  <si>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</si>
  <si>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</si>
  <si>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</si>
  <si>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</si>
  <si>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</si>
  <si>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</si>
  <si>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</si>
  <si>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</si>
  <si>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</si>
  <si>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</si>
  <si>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</si>
  <si>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</si>
  <si>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</si>
  <si>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</si>
  <si>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</si>
  <si>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</si>
  <si>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</si>
  <si>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</si>
  <si>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</si>
  <si>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</si>
  <si>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</si>
  <si>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</si>
  <si>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</si>
  <si>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</si>
  <si>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</si>
  <si>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</si>
  <si>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</si>
  <si>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</si>
  <si>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</si>
  <si>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</si>
  <si>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</si>
  <si>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</si>
  <si>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</si>
  <si>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</si>
  <si>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</si>
  <si>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</si>
  <si>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</si>
  <si>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</si>
  <si>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</si>
  <si>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</si>
  <si>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</si>
  <si>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</si>
  <si>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</si>
  <si>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</si>
  <si>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</si>
  <si>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</si>
  <si>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</si>
  <si>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</si>
  <si>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</si>
  <si>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</si>
  <si>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</si>
  <si>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</si>
  <si>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</si>
  <si>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</si>
  <si>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</si>
  <si>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</si>
  <si>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</si>
  <si>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</si>
  <si>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</si>
  <si>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</si>
  <si>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</si>
  <si>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</si>
  <si>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</si>
  <si>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</si>
  <si>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</si>
  <si>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</si>
  <si>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</si>
  <si>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</si>
  <si>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</si>
  <si>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</si>
  <si>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</si>
  <si>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</si>
  <si>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</si>
  <si>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</si>
  <si>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</si>
  <si>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</si>
  <si>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</si>
  <si>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</si>
  <si>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</si>
  <si>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</si>
  <si>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</si>
  <si>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</si>
  <si>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</si>
  <si>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</si>
  <si>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</si>
  <si>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</si>
  <si>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</si>
  <si>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</si>
  <si>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</si>
  <si>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</si>
  <si>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</si>
  <si>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</si>
  <si>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</si>
  <si>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</si>
  <si>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</si>
  <si>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</si>
  <si>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</si>
  <si>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</si>
  <si>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</si>
  <si>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</si>
  <si>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</si>
  <si>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</si>
  <si>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</si>
  <si>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</si>
  <si>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</si>
  <si>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</si>
  <si>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</si>
  <si>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</si>
  <si>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</si>
  <si>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</si>
  <si>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</si>
  <si>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</si>
  <si>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</si>
  <si>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</si>
  <si>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</si>
  <si>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</si>
  <si>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</si>
  <si>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</si>
  <si>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</si>
  <si>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</si>
  <si>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</si>
  <si>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</si>
  <si>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</si>
  <si>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</si>
  <si>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</si>
  <si>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</si>
  <si>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</si>
  <si>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</si>
  <si>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</si>
  <si>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</si>
  <si>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</si>
  <si>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</si>
  <si>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</si>
  <si>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</si>
  <si>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</si>
  <si>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</si>
  <si>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</si>
  <si>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</si>
  <si>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</si>
  <si>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</si>
  <si>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</si>
  <si>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</si>
  <si>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</si>
  <si>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</si>
  <si>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</si>
  <si>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</si>
  <si>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</si>
  <si>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</si>
  <si>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</si>
  <si>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</si>
  <si>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</si>
  <si>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</si>
  <si>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</si>
  <si>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</si>
  <si>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</si>
  <si>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</si>
  <si>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</si>
  <si>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</si>
  <si>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</si>
  <si>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</si>
  <si>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</si>
  <si>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</si>
  <si>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</si>
  <si>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</si>
  <si>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</si>
  <si>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</si>
  <si>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</si>
  <si>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</si>
  <si>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</si>
  <si>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</si>
  <si>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</si>
  <si>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</si>
  <si>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</si>
  <si>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</si>
  <si>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</si>
  <si>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</si>
  <si>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</si>
  <si>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</si>
  <si>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</si>
  <si>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</si>
  <si>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</si>
  <si>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</si>
  <si>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</si>
  <si>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</si>
  <si>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</si>
  <si>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</si>
  <si>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</si>
  <si>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</si>
  <si>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</si>
  <si>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</si>
  <si>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</si>
  <si>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</si>
  <si>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</si>
  <si>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</si>
  <si>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</si>
  <si>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</si>
  <si>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</si>
  <si>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</si>
  <si>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</si>
  <si>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</si>
  <si>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</si>
  <si>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</si>
  <si>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</si>
  <si>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</si>
  <si>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</si>
  <si>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</si>
  <si>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</si>
  <si>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</si>
  <si>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</si>
  <si>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</si>
  <si>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</si>
  <si>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</si>
  <si>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</si>
  <si>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</si>
  <si>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</si>
  <si>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</si>
  <si>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</si>
  <si>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</si>
  <si>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</si>
  <si>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</si>
  <si>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</si>
  <si>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</si>
  <si>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</si>
  <si>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</si>
  <si>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</si>
  <si>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</si>
  <si>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</si>
  <si>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</si>
  <si>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</si>
  <si>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</si>
  <si>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</si>
  <si>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</si>
  <si>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</si>
  <si>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</si>
  <si>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</si>
  <si>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</si>
  <si>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</si>
  <si>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</si>
  <si>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</si>
  <si>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</si>
  <si>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</si>
  <si>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</si>
  <si>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</si>
  <si>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</si>
  <si>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</si>
  <si>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</si>
  <si>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</si>
  <si>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</si>
  <si>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</si>
  <si>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</si>
  <si>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</si>
  <si>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</si>
  <si>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</si>
  <si>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</si>
  <si>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</si>
  <si>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</si>
  <si>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</si>
  <si>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</si>
  <si>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</si>
  <si>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</si>
  <si>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</si>
  <si>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</si>
  <si>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</si>
  <si>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</si>
  <si>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</si>
  <si>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</si>
  <si>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</si>
  <si>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</si>
  <si>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</si>
  <si>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</si>
  <si>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</si>
  <si>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</si>
  <si>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</si>
  <si>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</si>
  <si>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</si>
  <si>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</si>
  <si>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</si>
  <si>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</si>
  <si>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</si>
  <si>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</si>
  <si>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</si>
  <si>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</si>
  <si>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</si>
  <si>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</si>
  <si>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</si>
  <si>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</si>
  <si>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</si>
  <si>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</si>
  <si>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</si>
  <si>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</si>
  <si>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</si>
  <si>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</si>
  <si>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</si>
  <si>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</si>
  <si>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</si>
  <si>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</si>
  <si>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</si>
  <si>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</si>
  <si>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</si>
  <si>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</si>
  <si>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</si>
  <si>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</si>
  <si>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</si>
  <si>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</si>
  <si>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</si>
  <si>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</si>
  <si>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</si>
  <si>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</si>
  <si>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</si>
  <si>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</si>
  <si>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</si>
  <si>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</si>
  <si>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</si>
  <si>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</si>
  <si>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</si>
  <si>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</si>
  <si>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</si>
  <si>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</si>
  <si>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</si>
  <si>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</si>
  <si>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</si>
  <si>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</si>
  <si>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</si>
  <si>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</si>
  <si>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</si>
  <si>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</si>
  <si>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</si>
  <si>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</si>
  <si>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</si>
  <si>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</si>
  <si>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</si>
  <si>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</si>
  <si>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</si>
  <si>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</si>
  <si>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</si>
  <si>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</si>
  <si>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</si>
  <si>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</si>
  <si>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</si>
  <si>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</si>
  <si>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</si>
  <si>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</si>
  <si>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</si>
  <si>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</si>
  <si>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</si>
  <si>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</si>
  <si>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</si>
  <si>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</si>
  <si>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</si>
  <si>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</si>
  <si>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</si>
  <si>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</si>
  <si>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</si>
  <si>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</si>
  <si>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</si>
  <si>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</si>
  <si>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</si>
  <si>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</si>
  <si>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</si>
  <si>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</si>
  <si>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</si>
  <si>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</si>
  <si>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</si>
  <si>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</si>
  <si>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</si>
  <si>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</si>
  <si>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</si>
  <si>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</si>
  <si>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</si>
  <si>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</si>
  <si>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</si>
  <si>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</si>
  <si>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</si>
  <si>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</si>
  <si>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</si>
  <si>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</si>
  <si>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</si>
  <si>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</si>
  <si>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</si>
  <si>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</si>
  <si>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</si>
  <si>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</si>
  <si>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</si>
  <si>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</si>
  <si>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</si>
  <si>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</si>
  <si>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</si>
  <si>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</si>
  <si>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</si>
  <si>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</si>
  <si>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</si>
  <si>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</si>
  <si>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</si>
  <si>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</si>
  <si>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</si>
  <si>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</si>
  <si>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</si>
  <si>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</si>
  <si>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</si>
  <si>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</si>
  <si>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</si>
  <si>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</si>
  <si>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</si>
  <si>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</si>
  <si>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</si>
  <si>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</si>
  <si>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</si>
  <si>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</si>
  <si>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</si>
  <si>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</si>
  <si>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</si>
  <si>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</si>
  <si>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</si>
  <si>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</si>
  <si>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</si>
  <si>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</si>
  <si>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</si>
  <si>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</si>
  <si>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</si>
  <si>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</si>
  <si>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</si>
  <si>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</si>
  <si>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</si>
  <si>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</si>
  <si>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</si>
  <si>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</si>
  <si>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</si>
  <si>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</si>
  <si>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</si>
  <si>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</si>
  <si>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</si>
  <si>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</si>
  <si>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</si>
  <si>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</si>
  <si>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</si>
  <si>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</si>
  <si>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</si>
  <si>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</si>
  <si>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</si>
  <si>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</si>
  <si>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</si>
  <si>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</si>
  <si>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</si>
  <si>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</si>
  <si>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</si>
  <si>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</si>
  <si>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</si>
  <si>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</si>
  <si>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</si>
  <si>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</si>
  <si>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</si>
  <si>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</si>
  <si>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</si>
  <si>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</si>
  <si>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</si>
  <si>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</si>
  <si>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</si>
  <si>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</si>
  <si>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</si>
  <si>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</si>
  <si>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</si>
  <si>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</si>
  <si>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</si>
  <si>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</si>
  <si>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</si>
  <si>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</si>
  <si>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</si>
  <si>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</si>
  <si>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</si>
  <si>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</si>
  <si>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</si>
  <si>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</si>
  <si>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</si>
  <si>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</si>
  <si>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</si>
  <si>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</si>
  <si>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</si>
  <si>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</si>
  <si>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</si>
  <si>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</si>
  <si>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</si>
  <si>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</si>
  <si>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</si>
  <si>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</si>
  <si>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</si>
  <si>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</si>
  <si>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</si>
  <si>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</si>
  <si>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</si>
  <si>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</si>
  <si>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</si>
  <si>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</si>
  <si>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</si>
  <si>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</si>
  <si>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</si>
  <si>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</si>
  <si>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</si>
  <si>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</si>
  <si>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</si>
  <si>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</si>
  <si>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</si>
  <si>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</si>
  <si>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</si>
  <si>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</si>
  <si>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</si>
  <si>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</si>
  <si>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</si>
  <si>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</si>
  <si>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</si>
  <si>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</si>
  <si>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</si>
  <si>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</si>
  <si>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</si>
  <si>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</si>
  <si>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</si>
  <si>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</si>
  <si>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</si>
  <si>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</si>
  <si>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</si>
  <si>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</si>
  <si>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</si>
  <si>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</si>
  <si>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</si>
  <si>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</si>
  <si>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</si>
  <si>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</si>
  <si>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</si>
  <si>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</si>
  <si>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</si>
  <si>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</si>
  <si>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</si>
  <si>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</si>
  <si>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</si>
  <si>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</si>
  <si>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</si>
  <si>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</si>
  <si>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</si>
  <si>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</si>
  <si>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</si>
  <si>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</si>
  <si>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</si>
  <si>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</si>
  <si>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</si>
  <si>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</si>
  <si>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</si>
  <si>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</si>
  <si>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</si>
  <si>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</si>
  <si>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</si>
  <si>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</si>
  <si>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</si>
  <si>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</si>
  <si>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</si>
  <si>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</si>
  <si>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</si>
  <si>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</si>
  <si>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</si>
  <si>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</si>
  <si>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</si>
  <si>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</si>
  <si>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</si>
  <si>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</si>
  <si>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</si>
  <si>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</si>
  <si>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</si>
  <si>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</si>
  <si>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</si>
  <si>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</si>
  <si>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</si>
  <si>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</si>
  <si>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</si>
  <si>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</si>
  <si>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</si>
  <si>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</si>
  <si>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</si>
  <si>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</si>
  <si>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</si>
  <si>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</si>
  <si>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</si>
  <si>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</si>
  <si>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</si>
  <si>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</si>
  <si>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</si>
  <si>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</si>
  <si>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</si>
  <si>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</si>
  <si>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</si>
  <si>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</si>
  <si>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</si>
  <si>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</si>
  <si>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</si>
  <si>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</si>
  <si>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</si>
  <si>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</si>
  <si>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</si>
  <si>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</si>
  <si>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</si>
  <si>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</si>
  <si>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</si>
  <si>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</si>
  <si>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</si>
  <si>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</si>
  <si>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</si>
  <si>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</si>
  <si>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</si>
  <si>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</si>
  <si>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</si>
  <si>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</si>
  <si>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</si>
  <si>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</si>
  <si>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</si>
  <si>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</si>
  <si>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</si>
  <si>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</si>
  <si>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</si>
  <si>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</si>
  <si>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</si>
  <si>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</si>
  <si>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</si>
  <si>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</si>
  <si>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</si>
  <si>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</si>
  <si>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</si>
  <si>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</si>
  <si>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</si>
  <si>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</si>
  <si>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</si>
  <si>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</si>
  <si>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</si>
  <si>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</si>
  <si>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</si>
  <si>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</si>
  <si>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</si>
  <si>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</si>
  <si>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</si>
  <si>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</si>
  <si>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</si>
  <si>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</si>
  <si>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</si>
  <si>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</si>
  <si>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</si>
  <si>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</si>
  <si>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</si>
  <si>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</si>
  <si>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</si>
  <si>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</si>
  <si>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</si>
  <si>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</si>
  <si>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</si>
  <si>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</si>
  <si>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</si>
  <si>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</si>
  <si>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</si>
  <si>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</si>
  <si>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</si>
  <si>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</si>
  <si>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</si>
  <si>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</si>
  <si>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</si>
  <si>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</si>
  <si>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</si>
  <si>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</si>
  <si>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</si>
  <si>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</si>
  <si>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</si>
  <si>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</si>
  <si>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</si>
  <si>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</si>
  <si>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</si>
  <si>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</si>
  <si>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</si>
  <si>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</si>
  <si>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</si>
  <si>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</si>
  <si>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</si>
  <si>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</si>
  <si>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</si>
  <si>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</si>
  <si>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</si>
  <si>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</si>
  <si>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</si>
  <si>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</si>
  <si>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</si>
  <si>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</si>
  <si>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</si>
  <si>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</si>
  <si>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</si>
  <si>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</si>
  <si>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</si>
  <si>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</si>
  <si>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</si>
  <si>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</si>
  <si>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</si>
  <si>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</si>
  <si>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</si>
  <si>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</si>
  <si>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</si>
  <si>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</si>
  <si>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</si>
  <si>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</si>
  <si>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</si>
  <si>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</si>
  <si>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</si>
  <si>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</si>
  <si>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</si>
  <si>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</si>
  <si>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</si>
  <si>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</si>
  <si>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</si>
  <si>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</si>
  <si>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</si>
  <si>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</si>
  <si>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</si>
  <si>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</si>
  <si>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</si>
  <si>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</si>
  <si>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</si>
  <si>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</si>
  <si>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</si>
  <si>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</si>
  <si>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</si>
  <si>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</si>
  <si>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</si>
  <si>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</si>
  <si>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</si>
  <si>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</si>
  <si>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</si>
  <si>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</si>
  <si>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</si>
  <si>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</si>
  <si>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</si>
  <si>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</si>
  <si>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</si>
  <si>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</si>
  <si>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</si>
  <si>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</si>
  <si>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</si>
  <si>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</si>
  <si>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</si>
  <si>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</si>
  <si>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</si>
  <si>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</si>
  <si>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</si>
  <si>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</si>
  <si>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</si>
  <si>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</si>
  <si>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</si>
  <si>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</si>
  <si>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</si>
  <si>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</si>
  <si>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</si>
  <si>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</si>
  <si>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</si>
  <si>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</si>
  <si>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</si>
  <si>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</si>
  <si>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</si>
  <si>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</si>
  <si>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</si>
  <si>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</si>
  <si>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</si>
  <si>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</si>
  <si>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</si>
  <si>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</si>
  <si>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</si>
  <si>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</si>
  <si>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</si>
  <si>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</si>
  <si>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</si>
  <si>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</si>
  <si>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</si>
  <si>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</si>
  <si>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</si>
  <si>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</si>
  <si>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</si>
  <si>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</si>
  <si>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</si>
  <si>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</si>
  <si>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</si>
  <si>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</si>
  <si>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</si>
  <si>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</si>
  <si>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</si>
  <si>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</si>
  <si>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</si>
  <si>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</si>
  <si>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</si>
  <si>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</si>
  <si>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</si>
  <si>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</si>
  <si>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</si>
  <si>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</si>
  <si>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</si>
  <si>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</si>
  <si>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</si>
  <si>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</si>
  <si>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</si>
  <si>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</si>
  <si>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</si>
  <si>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</si>
  <si>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</si>
  <si>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</si>
  <si>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</si>
  <si>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</si>
  <si>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</si>
  <si>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</si>
  <si>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</si>
  <si>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</si>
  <si>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</si>
  <si>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</si>
  <si>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</si>
  <si>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</si>
  <si>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</si>
  <si>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</si>
  <si>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</si>
  <si>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</si>
  <si>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</si>
  <si>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</si>
  <si>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</si>
  <si>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</si>
  <si>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</si>
  <si>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</si>
  <si>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</si>
  <si>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</si>
  <si>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</si>
  <si>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</si>
  <si>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</si>
  <si>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</si>
  <si>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</si>
  <si>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</si>
  <si>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</si>
  <si>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</si>
  <si>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</si>
  <si>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</si>
  <si>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</si>
  <si>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</si>
  <si>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</si>
  <si>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</si>
  <si>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</si>
  <si>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</si>
  <si>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</si>
  <si>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</si>
  <si>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</si>
  <si>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</si>
  <si>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</si>
  <si>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</si>
  <si>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</si>
  <si>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</si>
  <si>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</si>
  <si>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</si>
  <si>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</si>
  <si>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</si>
  <si>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</si>
  <si>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</si>
  <si>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</si>
  <si>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</si>
  <si>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</si>
  <si>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</si>
  <si>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</si>
  <si>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</si>
  <si>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</si>
  <si>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</si>
  <si>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</si>
  <si>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</si>
  <si>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</si>
  <si>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</si>
  <si>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</si>
  <si>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</si>
  <si>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</si>
  <si>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</si>
  <si>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</si>
  <si>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</si>
  <si>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</si>
  <si>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</si>
  <si>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</si>
  <si>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</si>
  <si>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</si>
  <si>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</si>
  <si>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</si>
  <si>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</si>
  <si>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</si>
  <si>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</si>
  <si>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</si>
  <si>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</si>
  <si>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</si>
  <si>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</si>
  <si>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</si>
  <si>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</si>
  <si>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</si>
  <si>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</si>
  <si>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</si>
  <si>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</si>
  <si>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</si>
  <si>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</si>
  <si>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</si>
  <si>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</si>
  <si>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</si>
  <si>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</si>
  <si>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</si>
  <si>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</si>
  <si>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</si>
  <si>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</si>
  <si>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</si>
  <si>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</si>
  <si>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</si>
  <si>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</si>
  <si>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</si>
  <si>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</si>
  <si>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</si>
  <si>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</si>
  <si>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</si>
  <si>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</si>
  <si>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</si>
  <si>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</si>
  <si>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</si>
  <si>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</si>
  <si>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</si>
  <si>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</si>
  <si>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</si>
  <si>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</si>
  <si>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</si>
  <si>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</si>
  <si>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</si>
  <si>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</si>
  <si>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</si>
  <si>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</si>
  <si>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</si>
  <si>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</si>
  <si>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</si>
  <si>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</si>
  <si>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</si>
  <si>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</si>
  <si>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</si>
  <si>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</si>
  <si>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</si>
  <si>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</si>
  <si>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</si>
  <si>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</si>
  <si>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</si>
  <si>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</si>
  <si>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</si>
  <si>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</si>
  <si>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</si>
  <si>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</si>
  <si>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</si>
  <si>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</si>
  <si>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</si>
  <si>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</si>
  <si>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</si>
  <si>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</si>
  <si>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</si>
  <si>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</si>
  <si>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</si>
  <si>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</si>
  <si>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</si>
  <si>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</si>
  <si>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</si>
  <si>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</si>
  <si>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</si>
  <si>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</si>
  <si>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</si>
  <si>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</si>
  <si>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</si>
  <si>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</si>
  <si>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</si>
  <si>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</si>
  <si>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</si>
  <si>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</si>
  <si>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</si>
  <si>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</si>
  <si>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</si>
  <si>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</si>
  <si>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</si>
  <si>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</si>
  <si>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</si>
  <si>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</si>
  <si>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</si>
  <si>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</si>
  <si>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</si>
  <si>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</si>
  <si>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</si>
  <si>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</si>
  <si>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</si>
  <si>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</si>
  <si>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</si>
  <si>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</si>
  <si>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</si>
  <si>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</si>
  <si>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</si>
  <si>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</si>
  <si>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</si>
  <si>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</si>
  <si>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</si>
  <si>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</si>
  <si>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</si>
  <si>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</si>
  <si>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</si>
  <si>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</si>
  <si>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</si>
  <si>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</si>
  <si>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</si>
  <si>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</si>
  <si>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</si>
  <si>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</si>
  <si>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</si>
  <si>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</si>
  <si>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</si>
  <si>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</si>
  <si>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</si>
  <si>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</si>
  <si>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</si>
  <si>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</si>
  <si>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</si>
  <si>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</si>
  <si>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</si>
  <si>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</si>
  <si>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</si>
  <si>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</si>
  <si>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</si>
  <si>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</si>
  <si>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</si>
  <si>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</si>
  <si>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</si>
  <si>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</si>
  <si>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</si>
  <si>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</si>
  <si>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</si>
  <si>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</si>
  <si>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</si>
  <si>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</si>
  <si>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</si>
  <si>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</si>
  <si>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</si>
  <si>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</si>
  <si>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</si>
  <si>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</si>
  <si>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</si>
  <si>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</si>
  <si>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</si>
  <si>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</si>
  <si>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</si>
  <si>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</si>
  <si>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</si>
  <si>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</si>
  <si>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</si>
  <si>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</si>
  <si>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</si>
  <si>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</si>
  <si>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</si>
  <si>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</si>
  <si>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</si>
  <si>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</si>
  <si>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</si>
  <si>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</si>
  <si>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</si>
  <si>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</si>
  <si>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</si>
  <si>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</si>
  <si>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</si>
  <si>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</si>
  <si>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</si>
  <si>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</si>
  <si>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</si>
  <si>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</si>
  <si>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</si>
  <si>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</si>
  <si>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</si>
  <si>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</si>
  <si>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</si>
  <si>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</si>
  <si>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</si>
  <si>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</si>
  <si>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</si>
  <si>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</si>
  <si>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</si>
  <si>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</si>
  <si>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</si>
  <si>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</si>
  <si>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</si>
  <si>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</si>
  <si>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</si>
  <si>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</si>
  <si>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</si>
  <si>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</si>
  <si>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</si>
  <si>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</si>
  <si>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</si>
  <si>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</si>
  <si>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</si>
  <si>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</si>
  <si>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</si>
  <si>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</si>
  <si>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</si>
  <si>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</si>
  <si>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</si>
  <si>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</si>
  <si>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</si>
  <si>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</si>
  <si>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</si>
  <si>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</si>
  <si>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</si>
  <si>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</si>
  <si>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</si>
  <si>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</si>
  <si>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</si>
  <si>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</si>
  <si>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</si>
  <si>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</si>
  <si>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</si>
  <si>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</si>
  <si>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</si>
  <si>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</si>
  <si>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</si>
  <si>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</si>
  <si>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</si>
  <si>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</si>
  <si>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</si>
  <si>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</si>
  <si>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</si>
  <si>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</si>
  <si>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</si>
  <si>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</si>
  <si>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</si>
  <si>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</si>
  <si>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</si>
  <si>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</si>
  <si>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</si>
  <si>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</si>
  <si>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</si>
  <si>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</si>
  <si>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</si>
  <si>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</si>
  <si>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</si>
  <si>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</si>
  <si>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</si>
  <si>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</si>
  <si>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</si>
  <si>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</si>
  <si>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</si>
  <si>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</si>
  <si>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</si>
  <si>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</si>
  <si>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</si>
  <si>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</si>
  <si>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</si>
  <si>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</si>
  <si>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</si>
  <si>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</si>
  <si>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</si>
  <si>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</si>
  <si>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</si>
  <si>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</si>
  <si>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</si>
  <si>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</si>
  <si>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</si>
  <si>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</si>
  <si>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</si>
  <si>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</si>
  <si>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</si>
  <si>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</si>
  <si>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</si>
  <si>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</si>
  <si>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</si>
  <si>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</si>
  <si>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</si>
  <si>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</si>
  <si>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</si>
  <si>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</si>
  <si>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</si>
  <si>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</si>
  <si>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</si>
  <si>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</si>
  <si>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</si>
  <si>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</si>
  <si>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</si>
  <si>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</si>
  <si>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</si>
  <si>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</si>
  <si>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</si>
  <si>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</si>
  <si>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</si>
  <si>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</si>
  <si>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</si>
  <si>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</si>
  <si>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</si>
  <si>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</si>
  <si>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</si>
  <si>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</si>
  <si>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</si>
  <si>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</si>
  <si>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</si>
  <si>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</si>
  <si>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</si>
  <si>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</si>
  <si>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</si>
  <si>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</si>
  <si>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</si>
  <si>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</si>
  <si>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</si>
  <si>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</si>
  <si>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</si>
  <si>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</si>
  <si>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</si>
  <si>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</si>
  <si>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</si>
  <si>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</si>
  <si>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</si>
  <si>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</si>
  <si>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</si>
  <si>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</si>
  <si>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</si>
  <si>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</si>
  <si>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</si>
  <si>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</si>
  <si>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</si>
  <si>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</si>
  <si>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</si>
  <si>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</si>
  <si>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</si>
  <si>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</si>
  <si>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</si>
  <si>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</si>
  <si>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</si>
  <si>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</si>
  <si>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</si>
  <si>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</si>
  <si>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</si>
  <si>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</si>
  <si>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</si>
  <si>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</si>
  <si>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</si>
  <si>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</si>
  <si>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</si>
  <si>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</si>
  <si>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</si>
  <si>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</si>
  <si>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</si>
  <si>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</si>
  <si>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</si>
  <si>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</si>
  <si>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</si>
  <si>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</si>
  <si>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</si>
  <si>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</si>
  <si>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</si>
  <si>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</si>
  <si>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</si>
  <si>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</si>
  <si>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</si>
  <si>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</si>
  <si>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</si>
  <si>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</si>
  <si>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</si>
  <si>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</si>
  <si>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</si>
  <si>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</si>
  <si>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</si>
  <si>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</si>
  <si>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</si>
  <si>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</si>
  <si>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</si>
  <si>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</si>
  <si>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</si>
  <si>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</si>
  <si>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</si>
  <si>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</si>
  <si>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</si>
  <si>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</si>
  <si>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</si>
  <si>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</si>
  <si>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</si>
  <si>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</si>
  <si>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</si>
  <si>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</si>
  <si>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</si>
  <si>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</si>
  <si>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</si>
  <si>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</si>
  <si>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</si>
  <si>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</si>
  <si>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</si>
  <si>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</si>
  <si>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</si>
  <si>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</si>
  <si>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</si>
  <si>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</si>
  <si>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</si>
  <si>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</si>
  <si>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</si>
  <si>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</si>
  <si>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</si>
  <si>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</si>
  <si>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</si>
  <si>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</si>
  <si>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</si>
  <si>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</si>
  <si>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</si>
  <si>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</si>
  <si>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</si>
  <si>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</si>
  <si>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</si>
  <si>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</si>
  <si>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</si>
  <si>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</si>
  <si>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</si>
  <si>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</si>
  <si>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</si>
  <si>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</si>
  <si>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</si>
  <si>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</si>
  <si>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</si>
  <si>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</si>
  <si>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</si>
  <si>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</si>
  <si>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</si>
  <si>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</si>
  <si>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</si>
  <si>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</si>
  <si>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</si>
  <si>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</si>
  <si>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</si>
  <si>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</si>
  <si>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</si>
  <si>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</si>
  <si>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</si>
  <si>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</si>
  <si>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</si>
  <si>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</si>
  <si>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</si>
  <si>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</si>
  <si>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</si>
  <si>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</si>
  <si>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</si>
  <si>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</si>
  <si>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</si>
  <si>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</si>
  <si>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</si>
  <si>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</si>
  <si>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</si>
  <si>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</si>
  <si>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</si>
  <si>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</si>
  <si>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</si>
  <si>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</si>
  <si>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</si>
  <si>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</si>
  <si>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</si>
  <si>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</si>
  <si>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</si>
  <si>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</si>
  <si>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</si>
  <si>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</si>
  <si>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</si>
  <si>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</si>
  <si>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</si>
  <si>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</si>
  <si>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</si>
  <si>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</si>
  <si>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</si>
  <si>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</si>
  <si>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</si>
  <si>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</si>
  <si>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</si>
  <si>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</si>
  <si>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</si>
  <si>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</si>
  <si>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</si>
  <si>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</si>
  <si>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</si>
  <si>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</si>
  <si>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</si>
  <si>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</si>
  <si>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</si>
  <si>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</si>
  <si>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</si>
  <si>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</si>
  <si>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</si>
  <si>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</si>
  <si>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</si>
  <si>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</si>
  <si>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</si>
  <si>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</si>
  <si>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</si>
  <si>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</si>
  <si>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</si>
  <si>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</si>
  <si>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</si>
  <si>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</si>
  <si>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</si>
  <si>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</si>
  <si>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</si>
  <si>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</si>
  <si>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</si>
  <si>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</si>
  <si>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</si>
  <si>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</si>
  <si>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</si>
  <si>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</si>
  <si>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</si>
  <si>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</si>
  <si>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</si>
  <si>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</si>
  <si>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</si>
  <si>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</si>
  <si>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</si>
  <si>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</si>
  <si>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</si>
  <si>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</si>
  <si>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</si>
  <si>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</si>
  <si>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</si>
  <si>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</si>
  <si>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</si>
  <si>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</si>
  <si>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</si>
  <si>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</si>
  <si>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</si>
  <si>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</si>
  <si>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</si>
  <si>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</si>
  <si>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</si>
  <si>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</si>
  <si>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</si>
  <si>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</si>
  <si>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</si>
  <si>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</si>
  <si>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</si>
  <si>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</si>
  <si>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</si>
  <si>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</si>
  <si>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</si>
  <si>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</si>
  <si>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</si>
  <si>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</si>
  <si>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</si>
  <si>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</si>
  <si>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</si>
  <si>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</si>
  <si>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</si>
  <si>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</si>
  <si>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</si>
  <si>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</si>
  <si>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</si>
  <si>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</si>
  <si>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</si>
  <si>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</si>
  <si>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</si>
  <si>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</si>
  <si>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</si>
  <si>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</si>
  <si>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</si>
  <si>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</si>
  <si>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</si>
  <si>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</si>
  <si>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</si>
  <si>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</si>
  <si>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</si>
  <si>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</si>
  <si>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</si>
  <si>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</si>
  <si>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</si>
  <si>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</si>
  <si>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</si>
  <si>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</si>
  <si>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</si>
  <si>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</si>
  <si>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</si>
  <si>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</si>
  <si>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</si>
  <si>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</si>
  <si>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</si>
  <si>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</si>
  <si>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</si>
  <si>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</si>
  <si>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</si>
  <si>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</si>
  <si>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</si>
  <si>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</si>
  <si>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</si>
  <si>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</si>
  <si>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</si>
  <si>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</si>
  <si>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</si>
  <si>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</si>
  <si>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</si>
  <si>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</si>
  <si>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</si>
  <si>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</si>
  <si>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</si>
  <si>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</si>
  <si>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</si>
  <si>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</si>
  <si>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</si>
  <si>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</si>
  <si>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</si>
  <si>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</si>
  <si>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</si>
  <si>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</si>
  <si>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</si>
  <si>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</si>
  <si>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</si>
  <si>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</si>
  <si>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</si>
  <si>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</si>
  <si>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</si>
  <si>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</si>
  <si>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</si>
  <si>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</si>
  <si>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</si>
  <si>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</si>
  <si>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</si>
  <si>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</si>
  <si>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</si>
  <si>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</si>
  <si>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</si>
  <si>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</si>
  <si>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</si>
  <si>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</si>
  <si>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</si>
  <si>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</si>
  <si>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</si>
  <si>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</si>
  <si>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</si>
  <si>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</si>
  <si>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</si>
  <si>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</si>
  <si>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</si>
  <si>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</si>
  <si>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</si>
  <si>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</si>
  <si>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</si>
  <si>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</si>
  <si>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</si>
  <si>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</si>
  <si>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</si>
  <si>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</si>
  <si>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</si>
  <si>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</si>
  <si>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</si>
  <si>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</si>
  <si>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</si>
  <si>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</si>
  <si>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</si>
  <si>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</si>
  <si>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</si>
  <si>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</si>
  <si>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</si>
  <si>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</si>
  <si>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</si>
  <si>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</si>
  <si>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</si>
  <si>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</si>
  <si>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</si>
  <si>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</si>
  <si>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</si>
  <si>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</si>
  <si>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</si>
  <si>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</si>
  <si>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</si>
  <si>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</si>
  <si>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</si>
  <si>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</si>
  <si>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</si>
  <si>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</si>
  <si>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</si>
  <si>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</si>
  <si>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</si>
  <si>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</si>
  <si>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</si>
  <si>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</si>
  <si>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</si>
  <si>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</si>
  <si>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</si>
  <si>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</si>
  <si>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</si>
  <si>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</si>
  <si>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</si>
  <si>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</si>
  <si>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</si>
  <si>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</si>
  <si>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</si>
  <si>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</si>
  <si>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</si>
  <si>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</si>
  <si>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</si>
  <si>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</si>
  <si>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</si>
  <si>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</si>
  <si>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</si>
  <si>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</si>
  <si>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</si>
  <si>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</si>
  <si>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</si>
  <si>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</si>
  <si>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</si>
  <si>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</si>
  <si>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</si>
  <si>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</si>
  <si>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</si>
  <si>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</si>
  <si>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</si>
  <si>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</si>
  <si>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</si>
  <si>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</si>
  <si>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</si>
  <si>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</si>
  <si>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</si>
  <si>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</si>
  <si>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</si>
  <si>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</si>
  <si>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</si>
  <si>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</si>
  <si>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</si>
  <si>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</si>
  <si>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</si>
  <si>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</si>
  <si>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</si>
  <si>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</si>
  <si>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</si>
  <si>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</si>
  <si>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</si>
  <si>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</si>
  <si>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</si>
  <si>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</si>
  <si>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</si>
  <si>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</si>
  <si>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</si>
  <si>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</si>
  <si>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</si>
  <si>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</si>
  <si>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</si>
  <si>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</si>
  <si>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</si>
  <si>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</si>
  <si>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</si>
  <si>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</si>
  <si>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</si>
  <si>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</si>
  <si>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</si>
  <si>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</si>
  <si>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</si>
  <si>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</si>
  <si>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</si>
  <si>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</si>
  <si>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</si>
  <si>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</si>
  <si>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</si>
  <si>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</si>
  <si>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</si>
  <si>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</si>
  <si>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</si>
  <si>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</si>
  <si>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</si>
  <si>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</si>
  <si>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</si>
  <si>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</si>
  <si>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</si>
  <si>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</si>
  <si>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</si>
  <si>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</si>
  <si>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</si>
  <si>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</si>
  <si>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</si>
  <si>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</si>
  <si>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</si>
  <si>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</si>
  <si>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</si>
  <si>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</si>
  <si>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</si>
  <si>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</si>
  <si>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</si>
  <si>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</si>
  <si>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</si>
  <si>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</si>
  <si>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</si>
  <si>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</si>
  <si>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</si>
  <si>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</si>
  <si>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</si>
  <si>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</si>
  <si>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</si>
  <si>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</si>
  <si>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</si>
  <si>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</si>
  <si>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</si>
  <si>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</si>
  <si>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</si>
  <si>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</si>
  <si>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</si>
  <si>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</si>
  <si>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</si>
  <si>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</si>
  <si>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</si>
  <si>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</si>
  <si>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</si>
  <si>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</si>
  <si>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</si>
  <si>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</si>
  <si>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</si>
  <si>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</si>
  <si>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</si>
  <si>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</si>
  <si>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</si>
  <si>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</si>
  <si>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</si>
  <si>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</si>
  <si>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</si>
  <si>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</si>
  <si>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</si>
  <si>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</si>
  <si>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</si>
  <si>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</si>
  <si>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</si>
  <si>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</si>
  <si>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</si>
  <si>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</si>
  <si>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</si>
  <si>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</si>
  <si>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</si>
  <si>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</si>
  <si>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</si>
  <si>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</si>
  <si>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</si>
  <si>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</si>
  <si>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</si>
  <si>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</si>
  <si>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</si>
  <si>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</si>
  <si>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</si>
  <si>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</si>
  <si>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</si>
  <si>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</si>
  <si>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</si>
  <si>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</si>
  <si>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</si>
  <si>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</si>
  <si>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</si>
  <si>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</si>
  <si>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</si>
  <si>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</si>
  <si>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</si>
  <si>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</si>
  <si>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</si>
  <si>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</si>
  <si>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</si>
  <si>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</si>
  <si>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</si>
  <si>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</si>
  <si>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</si>
  <si>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</si>
  <si>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</si>
  <si>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</si>
  <si>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</si>
  <si>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</si>
  <si>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</si>
  <si>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</si>
  <si>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</si>
  <si>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</si>
  <si>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</si>
  <si>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</si>
  <si>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</si>
  <si>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</si>
  <si>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</si>
  <si>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</si>
  <si>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</si>
  <si>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</si>
  <si>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</si>
  <si>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</si>
  <si>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</si>
  <si>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</si>
  <si>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</si>
  <si>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</si>
  <si>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</si>
  <si>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</si>
  <si>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</si>
  <si>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</si>
  <si>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</si>
  <si>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</si>
  <si>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</si>
  <si>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</si>
  <si>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</si>
  <si>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</si>
  <si>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</si>
  <si>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</si>
  <si>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</si>
  <si>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</si>
  <si>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</si>
  <si>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</si>
  <si>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</si>
  <si>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</si>
  <si>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</si>
  <si>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</si>
  <si>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</si>
  <si>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</si>
  <si>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</si>
  <si>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</si>
  <si>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</si>
  <si>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</si>
  <si>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</si>
  <si>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</si>
  <si>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</si>
  <si>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</si>
  <si>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</si>
  <si>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</si>
  <si>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</si>
  <si>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</si>
  <si>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</si>
  <si>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</si>
  <si>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</si>
  <si>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</si>
  <si>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</si>
  <si>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</si>
  <si>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</si>
  <si>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</si>
  <si>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</si>
  <si>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</si>
  <si>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</si>
  <si>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</si>
  <si>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</si>
  <si>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</si>
  <si>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</si>
  <si>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</si>
  <si>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</si>
  <si>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</si>
  <si>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</si>
  <si>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</si>
  <si>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</si>
  <si>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</si>
  <si>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</si>
  <si>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</si>
  <si>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</si>
  <si>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</si>
  <si>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</si>
  <si>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</si>
  <si>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</si>
  <si>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</si>
  <si>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</si>
  <si>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</si>
  <si>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</si>
  <si>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</si>
  <si>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</si>
  <si>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</si>
  <si>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</si>
  <si>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</si>
  <si>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</si>
  <si>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</si>
  <si>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</si>
  <si>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</si>
  <si>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</si>
  <si>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</si>
  <si>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</si>
  <si>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</si>
  <si>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</si>
  <si>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</si>
  <si>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</si>
  <si>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</si>
  <si>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</si>
  <si>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</si>
  <si>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</si>
  <si>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</si>
  <si>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</si>
  <si>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</si>
  <si>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</si>
  <si>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</si>
  <si>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</si>
  <si>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</si>
  <si>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</si>
  <si>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</si>
  <si>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</si>
  <si>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</si>
  <si>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</si>
  <si>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</si>
  <si>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</si>
  <si>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</si>
  <si>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</si>
  <si>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</si>
  <si>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</si>
  <si>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</si>
  <si>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</si>
  <si>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</si>
  <si>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</si>
  <si>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</si>
  <si>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</si>
  <si>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</si>
  <si>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</si>
  <si>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</si>
  <si>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</si>
  <si>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</si>
  <si>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</si>
  <si>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</si>
  <si>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</si>
  <si>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</si>
  <si>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</si>
  <si>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</si>
  <si>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</si>
  <si>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</si>
  <si>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</si>
  <si>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</si>
  <si>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</si>
  <si>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</si>
  <si>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</si>
  <si>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</si>
  <si>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</si>
  <si>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</si>
  <si>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</si>
  <si>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</si>
  <si>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</si>
  <si>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</si>
  <si>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</si>
  <si>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</si>
  <si>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</si>
  <si>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</si>
  <si>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</si>
  <si>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</si>
  <si>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</si>
  <si>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</si>
  <si>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</si>
  <si>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</si>
  <si>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</si>
  <si>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</si>
  <si>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</si>
  <si>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</si>
  <si>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</si>
  <si>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</si>
  <si>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</si>
  <si>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</si>
  <si>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</si>
  <si>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</si>
  <si>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</si>
  <si>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</si>
  <si>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</si>
  <si>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</si>
  <si>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</si>
  <si>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</si>
  <si>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</si>
  <si>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</si>
  <si>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</si>
  <si>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</si>
  <si>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</si>
  <si>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</si>
  <si>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</si>
  <si>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</si>
  <si>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</si>
  <si>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</si>
  <si>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</si>
  <si>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</si>
  <si>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</si>
  <si>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</si>
  <si>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</si>
  <si>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</si>
  <si>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</si>
  <si>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</si>
  <si>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</si>
  <si>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</si>
  <si>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</si>
  <si>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</si>
  <si>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</si>
  <si>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</si>
  <si>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</si>
  <si>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</si>
  <si>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</si>
  <si>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</si>
  <si>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</si>
  <si>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</si>
  <si>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</si>
  <si>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</si>
  <si>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</si>
  <si>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</si>
  <si>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</si>
  <si>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</si>
  <si>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</si>
  <si>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</si>
  <si>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</si>
  <si>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</si>
  <si>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</si>
  <si>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</si>
  <si>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</si>
  <si>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</si>
  <si>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</si>
  <si>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</si>
  <si>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</si>
  <si>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</si>
  <si>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</si>
  <si>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</si>
  <si>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</si>
  <si>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</si>
  <si>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</si>
  <si>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</si>
  <si>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</si>
  <si>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</si>
  <si>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</si>
  <si>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</si>
  <si>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</si>
  <si>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</si>
  <si>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</si>
  <si>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</si>
  <si>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</si>
  <si>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</si>
  <si>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</si>
  <si>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</si>
  <si>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</si>
  <si>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</si>
  <si>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</si>
  <si>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</si>
  <si>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</si>
  <si>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</si>
  <si>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</si>
  <si>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</si>
  <si>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</si>
  <si>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</si>
  <si>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</si>
  <si>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</si>
  <si>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</si>
  <si>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</si>
  <si>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</si>
  <si>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</si>
  <si>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</si>
  <si>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</si>
  <si>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</si>
  <si>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</si>
  <si>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</si>
  <si>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</si>
  <si>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</si>
  <si>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</si>
  <si>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</si>
  <si>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</si>
  <si>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</si>
  <si>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</si>
  <si>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</si>
  <si>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</si>
  <si>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</si>
  <si>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</si>
  <si>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</si>
  <si>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</si>
  <si>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</si>
  <si>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</si>
  <si>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</si>
  <si>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</si>
  <si>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</si>
  <si>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</si>
  <si>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</si>
  <si>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</si>
  <si>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</si>
  <si>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</si>
  <si>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</si>
  <si>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</si>
  <si>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</si>
  <si>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</si>
  <si>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</si>
  <si>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</si>
  <si>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</si>
  <si>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</si>
  <si>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</si>
  <si>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</si>
  <si>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</si>
  <si>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</si>
  <si>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</si>
  <si>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</si>
  <si>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</si>
  <si>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</si>
  <si>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</si>
  <si>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</si>
  <si>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</si>
  <si>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</si>
  <si>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</si>
  <si>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</si>
  <si>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</si>
  <si>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</si>
  <si>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</si>
  <si>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</si>
  <si>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</si>
  <si>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</si>
  <si>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</si>
  <si>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</si>
  <si>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</si>
  <si>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</si>
  <si>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</si>
  <si>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</si>
  <si>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</si>
  <si>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</si>
  <si>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</si>
  <si>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</si>
  <si>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</si>
  <si>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</si>
  <si>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</si>
  <si>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</si>
  <si>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</si>
  <si>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</si>
  <si>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</si>
  <si>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</si>
  <si>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</si>
  <si>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</si>
  <si>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</si>
  <si>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</si>
  <si>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</si>
  <si>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</si>
  <si>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</si>
  <si>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</si>
  <si>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</si>
  <si>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</si>
  <si>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</si>
  <si>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</si>
  <si>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</si>
  <si>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</si>
  <si>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</si>
  <si>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</si>
  <si>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</si>
  <si>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</si>
  <si>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</si>
  <si>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</si>
  <si>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</si>
  <si>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</si>
  <si>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</si>
  <si>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</si>
  <si>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</si>
  <si>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</si>
  <si>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</si>
  <si>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</si>
  <si>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</si>
  <si>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</si>
  <si>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</si>
  <si>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</si>
  <si>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</si>
  <si>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</si>
  <si>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</si>
  <si>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</si>
  <si>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</si>
  <si>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</si>
  <si>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</si>
  <si>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</si>
  <si>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</si>
  <si>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</si>
  <si>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</si>
  <si>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</si>
  <si>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</si>
  <si>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</si>
  <si>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</si>
  <si>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</si>
  <si>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</si>
  <si>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</si>
  <si>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</si>
  <si>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</si>
  <si>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</si>
  <si>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</si>
  <si>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</si>
  <si>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</si>
  <si>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</si>
  <si>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</si>
  <si>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</si>
  <si>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</si>
  <si>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</si>
  <si>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</si>
  <si>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</si>
  <si>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</si>
  <si>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</si>
  <si>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</si>
  <si>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</si>
  <si>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</si>
  <si>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</si>
  <si>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</si>
  <si>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</si>
  <si>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</si>
  <si>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</si>
  <si>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</si>
  <si>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</si>
  <si>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</si>
  <si>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</si>
  <si>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</si>
  <si>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</si>
  <si>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</si>
  <si>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</si>
  <si>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</si>
  <si>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</si>
  <si>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</si>
  <si>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</si>
  <si>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</si>
  <si>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</si>
  <si>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</si>
  <si>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</si>
  <si>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</si>
  <si>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</si>
  <si>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</si>
  <si>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</si>
  <si>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</si>
  <si>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</si>
  <si>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</si>
  <si>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</si>
  <si>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</si>
  <si>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</si>
  <si>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</si>
  <si>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</si>
  <si>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</si>
  <si>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</si>
  <si>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</si>
  <si>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</si>
  <si>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</si>
  <si>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</si>
  <si>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</si>
  <si>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</si>
  <si>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</si>
  <si>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</si>
  <si>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</si>
  <si>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</si>
  <si>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</si>
  <si>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</si>
  <si>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</si>
  <si>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</si>
  <si>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</si>
  <si>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</si>
  <si>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</si>
  <si>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</si>
  <si>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</si>
  <si>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</si>
  <si>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</si>
  <si>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</si>
  <si>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</si>
  <si>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</si>
  <si>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</si>
  <si>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</si>
  <si>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</si>
  <si>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</si>
  <si>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</si>
  <si>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</si>
  <si>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</si>
  <si>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</si>
  <si>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</si>
  <si>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</si>
  <si>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</si>
  <si>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</si>
  <si>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</si>
  <si>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</si>
  <si>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</si>
  <si>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</si>
  <si>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</si>
  <si>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</si>
  <si>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</si>
  <si>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</si>
  <si>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</si>
  <si>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</si>
  <si>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</si>
  <si>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</si>
  <si>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</si>
  <si>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</si>
  <si>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</si>
  <si>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</si>
  <si>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</si>
  <si>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</si>
  <si>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</si>
  <si>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</si>
  <si>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</si>
  <si>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</si>
  <si>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</si>
  <si>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</si>
  <si>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</si>
  <si>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</si>
  <si>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</si>
  <si>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</si>
  <si>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</si>
  <si>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</si>
  <si>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</si>
  <si>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</si>
  <si>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</si>
  <si>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</si>
  <si>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</si>
  <si>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</si>
  <si>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</si>
  <si>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</si>
  <si>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</si>
  <si>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</si>
  <si>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</si>
  <si>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</si>
  <si>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</si>
  <si>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</si>
  <si>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</si>
  <si>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</si>
  <si>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</si>
  <si>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</si>
  <si>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</si>
  <si>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</si>
  <si>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</si>
  <si>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</si>
  <si>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</si>
  <si>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</si>
  <si>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</si>
  <si>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</si>
  <si>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</si>
  <si>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</si>
  <si>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</si>
  <si>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</si>
  <si>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</si>
  <si>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</si>
  <si>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</si>
  <si>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</si>
  <si>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</si>
  <si>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</si>
  <si>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</si>
  <si>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</si>
  <si>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</si>
  <si>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</si>
  <si>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</si>
  <si>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</si>
  <si>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</si>
  <si>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</si>
  <si>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</si>
  <si>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</si>
  <si>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</si>
  <si>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</si>
  <si>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</si>
  <si>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</si>
  <si>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</si>
  <si>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</si>
  <si>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</si>
  <si>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</si>
  <si>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</si>
  <si>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</si>
  <si>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</si>
  <si>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</si>
  <si>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</si>
  <si>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</si>
  <si>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</si>
  <si>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</si>
  <si>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</si>
  <si>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</si>
  <si>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</si>
  <si>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</si>
  <si>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</si>
  <si>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</si>
  <si>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</si>
  <si>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</si>
  <si>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</si>
  <si>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</si>
  <si>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</si>
  <si>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</si>
  <si>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</si>
  <si>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</si>
  <si>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</si>
  <si>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</si>
  <si>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</si>
  <si>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</si>
  <si>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</si>
  <si>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</si>
  <si>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</si>
  <si>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</si>
  <si>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</si>
  <si>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</si>
  <si>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</si>
  <si>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</si>
  <si>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</si>
  <si>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</si>
  <si>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</si>
  <si>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</si>
  <si>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</si>
  <si>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</si>
  <si>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</si>
  <si>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</si>
  <si>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</si>
  <si>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</si>
  <si>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</si>
  <si>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</si>
  <si>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</si>
  <si>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</si>
  <si>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</si>
  <si>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</si>
  <si>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</si>
  <si>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</si>
  <si>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</si>
  <si>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</si>
  <si>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</si>
  <si>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</si>
  <si>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</si>
  <si>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</si>
  <si>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</si>
  <si>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</si>
  <si>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</si>
  <si>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</si>
  <si>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</si>
  <si>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</si>
  <si>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</si>
  <si>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</si>
  <si>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</si>
  <si>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</si>
  <si>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</si>
  <si>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</si>
  <si>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</si>
  <si>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</si>
  <si>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</si>
  <si>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</si>
  <si>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</si>
  <si>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</si>
  <si>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</si>
  <si>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</si>
  <si>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</si>
  <si>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</si>
  <si>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</si>
  <si>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</si>
  <si>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</si>
  <si>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</si>
  <si>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</si>
  <si>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</si>
  <si>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</si>
  <si>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</si>
  <si>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</si>
  <si>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</si>
  <si>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</si>
  <si>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</si>
  <si>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</si>
  <si>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</si>
  <si>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</si>
  <si>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</si>
  <si>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</si>
  <si>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</si>
  <si>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</si>
  <si>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</si>
  <si>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</si>
  <si>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</si>
  <si>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</si>
  <si>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</si>
  <si>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</si>
  <si>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</si>
  <si>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</si>
  <si>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</si>
  <si>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</si>
  <si>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</si>
  <si>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</si>
  <si>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</si>
  <si>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</si>
  <si>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</si>
  <si>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</si>
  <si>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</si>
  <si>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</si>
  <si>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</si>
  <si>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</si>
  <si>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</si>
  <si>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</si>
  <si>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</si>
  <si>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</si>
  <si>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</si>
  <si>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</si>
  <si>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</si>
  <si>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</si>
  <si>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</si>
  <si>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</si>
  <si>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</si>
  <si>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</si>
  <si>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</si>
  <si>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</si>
  <si>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</si>
  <si>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</si>
  <si>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</si>
  <si>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</si>
  <si>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</si>
  <si>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</si>
  <si>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</si>
  <si>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</si>
  <si>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</si>
  <si>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</si>
  <si>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</si>
  <si>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</si>
  <si>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</si>
  <si>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</si>
  <si>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</si>
  <si>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</si>
  <si>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</si>
  <si>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</si>
  <si>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</si>
  <si>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</si>
  <si>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</si>
  <si>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</si>
  <si>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</si>
  <si>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</si>
  <si>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</si>
  <si>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</si>
  <si>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</si>
  <si>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</si>
  <si>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</si>
  <si>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</si>
  <si>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</si>
  <si>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</si>
  <si>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</si>
  <si>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</si>
  <si>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</si>
  <si>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</si>
  <si>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</si>
  <si>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</si>
  <si>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</si>
  <si>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</si>
  <si>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</si>
  <si>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</si>
  <si>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</si>
  <si>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</si>
  <si>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</si>
  <si>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</si>
  <si>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</si>
  <si>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</si>
  <si>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</si>
  <si>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</si>
  <si>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</si>
  <si>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</si>
  <si>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</si>
  <si>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</si>
  <si>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</si>
  <si>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</si>
  <si>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</si>
  <si>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</si>
  <si>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</si>
  <si>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</si>
  <si>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</si>
  <si>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</si>
  <si>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</si>
  <si>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</si>
  <si>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</si>
  <si>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</si>
  <si>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</si>
  <si>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</si>
  <si>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</si>
  <si>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</si>
  <si>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</si>
  <si>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</si>
  <si>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</si>
  <si>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</si>
  <si>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</si>
  <si>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</si>
  <si>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</si>
  <si>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</si>
  <si>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</si>
  <si>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</si>
  <si>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</si>
  <si>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</si>
  <si>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</si>
  <si>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</si>
  <si>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</si>
  <si>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</si>
  <si>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</si>
  <si>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</si>
  <si>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</si>
  <si>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</si>
  <si>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</si>
  <si>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</si>
  <si>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</si>
  <si>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</si>
  <si>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</si>
  <si>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</si>
  <si>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</si>
  <si>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</si>
  <si>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</si>
  <si>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</si>
  <si>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</si>
  <si>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</si>
  <si>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</si>
  <si>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</si>
  <si>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</si>
  <si>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</si>
  <si>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</si>
  <si>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</si>
  <si>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</si>
  <si>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</si>
  <si>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</si>
  <si>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</si>
  <si>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</si>
  <si>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</si>
  <si>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</si>
  <si>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</si>
  <si>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</si>
  <si>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</si>
  <si>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</si>
  <si>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</si>
  <si>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</si>
  <si>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</si>
  <si>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</si>
  <si>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</si>
  <si>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</si>
  <si>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</si>
  <si>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</si>
  <si>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</si>
  <si>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</si>
  <si>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</si>
  <si>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</si>
  <si>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</si>
  <si>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</si>
  <si>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</si>
  <si>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</si>
  <si>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</si>
  <si>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</si>
  <si>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</si>
  <si>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</si>
  <si>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</si>
  <si>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</si>
  <si>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</si>
  <si>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</si>
  <si>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</si>
  <si>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</si>
  <si>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</si>
  <si>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</si>
  <si>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</si>
  <si>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</si>
  <si>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</si>
  <si>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</si>
  <si>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</si>
  <si>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</si>
  <si>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</si>
  <si>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</si>
  <si>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</si>
  <si>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</si>
  <si>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</si>
  <si>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</si>
  <si>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</si>
  <si>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</si>
  <si>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</si>
  <si>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</si>
  <si>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</si>
  <si>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</si>
  <si>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</si>
  <si>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</si>
  <si>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</si>
  <si>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</si>
  <si>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</si>
  <si>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</si>
  <si>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</si>
  <si>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</si>
  <si>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</si>
  <si>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</si>
  <si>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</si>
  <si>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</si>
  <si>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</si>
  <si>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</si>
  <si>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</si>
  <si>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</si>
  <si>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</si>
  <si>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</si>
  <si>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</si>
  <si>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</si>
  <si>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</si>
  <si>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</si>
  <si>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</si>
  <si>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</si>
  <si>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</si>
  <si>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</si>
  <si>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</si>
  <si>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</si>
  <si>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</si>
  <si>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</si>
  <si>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</si>
  <si>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</si>
  <si>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</si>
  <si>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</si>
  <si>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</si>
  <si>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</si>
  <si>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</si>
  <si>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</si>
  <si>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</si>
  <si>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</si>
  <si>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</si>
  <si>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</si>
  <si>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</si>
  <si>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</si>
  <si>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</si>
  <si>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</si>
  <si>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</si>
  <si>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</si>
  <si>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</si>
  <si>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</si>
  <si>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</si>
  <si>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</si>
  <si>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</si>
  <si>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</si>
  <si>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</si>
  <si>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</si>
  <si>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</si>
  <si>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</si>
  <si>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</si>
  <si>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</si>
  <si>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</si>
  <si>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</si>
  <si>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</si>
  <si>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</si>
  <si>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</si>
  <si>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</si>
  <si>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</si>
  <si>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</si>
  <si>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</si>
  <si>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</si>
  <si>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</si>
  <si>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</si>
  <si>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</si>
  <si>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</si>
  <si>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</si>
  <si>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</si>
  <si>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</si>
  <si>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</si>
  <si>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</si>
  <si>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</si>
  <si>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</si>
  <si>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</si>
  <si>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</si>
  <si>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</si>
  <si>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</si>
  <si>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</si>
  <si>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</si>
  <si>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</si>
  <si>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</si>
  <si>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</si>
  <si>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</si>
  <si>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</si>
  <si>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</si>
  <si>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</si>
  <si>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</si>
  <si>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</si>
  <si>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</si>
  <si>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</si>
  <si>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</si>
  <si>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</si>
  <si>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</si>
  <si>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</si>
  <si>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</si>
  <si>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</si>
  <si>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</si>
  <si>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</si>
  <si>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</si>
  <si>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</si>
  <si>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</si>
  <si>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</si>
  <si>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</si>
  <si>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</si>
  <si>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</si>
  <si>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</si>
  <si>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</si>
  <si>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</si>
  <si>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</si>
  <si>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</si>
  <si>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</si>
  <si>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</si>
  <si>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</si>
  <si>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</si>
  <si>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</si>
  <si>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</si>
  <si>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</si>
  <si>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</si>
  <si>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</si>
  <si>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</si>
  <si>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</si>
  <si>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</si>
  <si>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</si>
  <si>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</si>
  <si>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</si>
  <si>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</si>
  <si>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</si>
  <si>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</si>
  <si>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</si>
  <si>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</si>
  <si>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</si>
  <si>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</si>
  <si>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</si>
  <si>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</si>
  <si>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</si>
  <si>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</si>
  <si>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</si>
  <si>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</si>
  <si>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</si>
  <si>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</si>
  <si>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</si>
  <si>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</si>
  <si>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</si>
  <si>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</si>
  <si>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</si>
  <si>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</si>
  <si>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</si>
  <si>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</si>
  <si>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</si>
  <si>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</si>
  <si>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</si>
  <si>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</si>
  <si>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</si>
  <si>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</si>
  <si>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</si>
  <si>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</si>
  <si>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</si>
  <si>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</si>
  <si>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</si>
  <si>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</si>
  <si>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</si>
  <si>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</si>
  <si>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</si>
  <si>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</si>
  <si>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</si>
  <si>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</si>
  <si>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</si>
  <si>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</si>
  <si>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</si>
  <si>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</si>
  <si>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</si>
  <si>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</si>
  <si>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</si>
  <si>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</si>
  <si>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</si>
  <si>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</si>
  <si>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</si>
  <si>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</si>
  <si>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</si>
  <si>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</si>
  <si>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</si>
  <si>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</si>
  <si>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</si>
  <si>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</si>
  <si>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</si>
  <si>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</si>
  <si>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</si>
  <si>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</si>
  <si>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</si>
  <si>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</si>
  <si>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</si>
  <si>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</si>
  <si>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</si>
  <si>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</si>
  <si>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</si>
  <si>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</si>
  <si>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</si>
  <si>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</si>
  <si>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</si>
  <si>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</si>
  <si>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</si>
  <si>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</si>
  <si>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</si>
  <si>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</si>
  <si>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</si>
  <si>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</si>
  <si>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</si>
  <si>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</si>
  <si>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</si>
  <si>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</si>
  <si>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</si>
  <si>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</si>
  <si>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</si>
  <si>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</si>
  <si>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</si>
  <si>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</si>
  <si>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</si>
  <si>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</si>
  <si>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</si>
  <si>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</si>
  <si>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</si>
  <si>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</si>
  <si>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</si>
  <si>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</si>
  <si>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</si>
  <si>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</si>
  <si>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</si>
  <si>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</si>
  <si>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</si>
  <si>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</si>
  <si>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</si>
  <si>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</si>
  <si>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</si>
  <si>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</si>
  <si>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</si>
  <si>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</si>
  <si>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</si>
  <si>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</si>
  <si>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</si>
  <si>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</si>
  <si>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</si>
  <si>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</si>
  <si>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</si>
  <si>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</si>
  <si>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</si>
  <si>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</si>
  <si>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</si>
  <si>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</si>
  <si>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</si>
  <si>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</si>
  <si>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</si>
  <si>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</si>
  <si>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</si>
  <si>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</si>
  <si>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</si>
  <si>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</si>
  <si>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</si>
  <si>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</si>
  <si>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</si>
  <si>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</si>
  <si>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</si>
  <si>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</si>
  <si>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</si>
  <si>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</si>
  <si>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</si>
  <si>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</si>
  <si>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</si>
  <si>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</si>
  <si>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</si>
  <si>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</si>
  <si>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</si>
  <si>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</si>
  <si>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</si>
  <si>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</si>
  <si>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</si>
  <si>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</si>
  <si>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</si>
  <si>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</si>
  <si>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</si>
  <si>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</si>
  <si>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</si>
  <si>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</si>
  <si>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</si>
  <si>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</si>
  <si>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</si>
  <si>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</si>
  <si>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</si>
  <si>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</si>
  <si>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</si>
  <si>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</si>
  <si>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</si>
  <si>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</si>
  <si>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</si>
  <si>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</si>
  <si>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</si>
  <si>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</si>
  <si>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</si>
  <si>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</si>
  <si>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</si>
  <si>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</si>
  <si>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</si>
  <si>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</si>
  <si>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</si>
  <si>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</si>
  <si>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</si>
  <si>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</si>
  <si>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</si>
  <si>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</si>
  <si>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</si>
  <si>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</si>
  <si>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</si>
  <si>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</si>
  <si>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</si>
  <si>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</si>
  <si>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</si>
  <si>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</si>
  <si>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</si>
  <si>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</si>
  <si>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</si>
  <si>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</si>
  <si>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</si>
  <si>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</si>
  <si>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</si>
  <si>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</si>
  <si>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</si>
  <si>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</si>
  <si>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</si>
  <si>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</si>
  <si>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</si>
  <si>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</si>
  <si>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</si>
  <si>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</si>
  <si>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</si>
  <si>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</si>
  <si>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</si>
  <si>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</si>
  <si>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</si>
  <si>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</si>
  <si>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</si>
  <si>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</si>
  <si>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</si>
  <si>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</si>
  <si>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</si>
  <si>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</si>
  <si>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</si>
  <si>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</si>
  <si>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</si>
  <si>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</si>
  <si>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</si>
  <si>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</si>
  <si>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</si>
  <si>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</si>
  <si>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</si>
  <si>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</si>
  <si>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</si>
  <si>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</si>
  <si>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</si>
  <si>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</si>
  <si>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</si>
  <si>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</si>
  <si>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</si>
  <si>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</si>
  <si>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</si>
  <si>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</si>
  <si>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</si>
  <si>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</si>
  <si>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</si>
  <si>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</si>
  <si>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</si>
  <si>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</si>
  <si>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</si>
  <si>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</si>
  <si>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</si>
  <si>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</si>
  <si>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</si>
  <si>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</si>
  <si>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</si>
  <si>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</si>
  <si>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</si>
  <si>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</si>
  <si>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</si>
  <si>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</si>
  <si>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</si>
  <si>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</si>
  <si>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</si>
  <si>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</si>
  <si>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</si>
  <si>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</si>
  <si>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</si>
  <si>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</si>
  <si>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</si>
  <si>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</si>
  <si>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</si>
  <si>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</si>
  <si>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</si>
  <si>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</si>
  <si>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</si>
  <si>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</si>
  <si>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</si>
  <si>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</si>
  <si>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</si>
  <si>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</si>
  <si>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</si>
  <si>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</si>
  <si>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</si>
  <si>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</si>
  <si>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</si>
  <si>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</si>
  <si>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</si>
  <si>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</si>
  <si>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</si>
  <si>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</si>
  <si>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</si>
  <si>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</si>
  <si>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</si>
  <si>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</si>
  <si>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</si>
  <si>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</si>
  <si>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</si>
  <si>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</si>
  <si>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</si>
  <si>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</si>
  <si>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</si>
  <si>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</si>
  <si>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</si>
  <si>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</si>
  <si>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</si>
  <si>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</si>
  <si>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</si>
  <si>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</si>
  <si>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</si>
  <si>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</si>
  <si>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</si>
  <si>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</si>
  <si>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</si>
  <si>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</si>
  <si>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</si>
  <si>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</si>
  <si>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</si>
  <si>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</si>
  <si>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</si>
  <si>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</si>
  <si>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</si>
  <si>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</si>
  <si>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</si>
  <si>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</si>
  <si>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</si>
  <si>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</si>
  <si>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</si>
  <si>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</si>
  <si>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</si>
  <si>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</si>
  <si>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</si>
  <si>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</si>
  <si>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</si>
  <si>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</si>
  <si>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</si>
  <si>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</si>
  <si>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</si>
  <si>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</si>
  <si>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</si>
  <si>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</si>
  <si>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</si>
  <si>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</si>
  <si>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</si>
  <si>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</si>
  <si>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</si>
  <si>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</si>
  <si>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</si>
  <si>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</si>
  <si>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</si>
  <si>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</si>
  <si>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</si>
  <si>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</si>
  <si>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</si>
  <si>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</si>
  <si>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</si>
  <si>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</si>
  <si>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</si>
  <si>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</si>
  <si>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</si>
  <si>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</si>
  <si>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</si>
  <si>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</si>
  <si>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</si>
  <si>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</si>
  <si>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</si>
  <si>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</si>
  <si>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</si>
  <si>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</si>
  <si>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</si>
  <si>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</si>
  <si>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</si>
  <si>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</si>
  <si>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</si>
  <si>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</si>
  <si>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</si>
  <si>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</si>
  <si>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</si>
  <si>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</si>
  <si>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</si>
  <si>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</si>
  <si>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</si>
  <si>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</si>
  <si>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</si>
  <si>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</si>
  <si>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</si>
  <si>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</si>
  <si>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</si>
  <si>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</si>
  <si>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</si>
  <si>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</si>
  <si>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</si>
  <si>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</si>
  <si>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</si>
  <si>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</si>
  <si>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</si>
  <si>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</si>
  <si>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</si>
  <si>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</si>
  <si>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</si>
  <si>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</si>
  <si>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</si>
  <si>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</si>
  <si>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</si>
  <si>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</si>
  <si>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</si>
  <si>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</si>
  <si>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</si>
  <si>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</si>
  <si>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</si>
  <si>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</si>
  <si>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</si>
  <si>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</si>
  <si>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</si>
  <si>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</si>
  <si>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</si>
  <si>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</si>
  <si>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</si>
  <si>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</si>
  <si>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</si>
  <si>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</si>
  <si>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</si>
  <si>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</si>
  <si>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</si>
  <si>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</si>
  <si>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</si>
  <si>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</si>
  <si>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</si>
  <si>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</si>
  <si>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</si>
  <si>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</si>
  <si>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</si>
  <si>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</si>
  <si>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</si>
  <si>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</si>
  <si>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</si>
  <si>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</si>
  <si>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</si>
  <si>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</si>
  <si>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</si>
  <si>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</si>
  <si>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</si>
  <si>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</si>
  <si>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</si>
  <si>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</si>
  <si>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</si>
  <si>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</si>
  <si>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</si>
  <si>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</si>
  <si>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</si>
  <si>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</si>
  <si>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</si>
  <si>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</si>
  <si>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</si>
  <si>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</si>
  <si>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</si>
  <si>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</si>
  <si>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</si>
  <si>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</si>
  <si>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</si>
  <si>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</si>
  <si>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</si>
  <si>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</si>
  <si>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</si>
  <si>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</si>
  <si>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</si>
  <si>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</si>
  <si>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</si>
  <si>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</si>
  <si>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</si>
  <si>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</si>
  <si>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</si>
  <si>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</si>
  <si>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</si>
  <si>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</si>
  <si>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</si>
  <si>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</si>
  <si>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</si>
  <si>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</si>
  <si>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</si>
  <si>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</si>
  <si>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</si>
  <si>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</si>
  <si>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</si>
  <si>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</si>
  <si>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</si>
  <si>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</si>
  <si>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</si>
  <si>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</si>
  <si>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</si>
  <si>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</si>
  <si>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</si>
  <si>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</si>
  <si>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</si>
  <si>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</si>
  <si>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</si>
  <si>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</si>
  <si>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</si>
  <si>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</si>
  <si>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</si>
  <si>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</si>
  <si>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</si>
  <si>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</si>
  <si>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</si>
  <si>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</si>
  <si>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</si>
  <si>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</si>
  <si>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</si>
  <si>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</si>
  <si>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</si>
  <si>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</si>
  <si>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</si>
  <si>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</si>
  <si>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</si>
  <si>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</si>
  <si>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</si>
  <si>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</si>
  <si>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</si>
  <si>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</si>
  <si>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</si>
  <si>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</si>
  <si>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</si>
  <si>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</si>
  <si>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</si>
  <si>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</si>
  <si>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</si>
  <si>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</si>
  <si>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</si>
  <si>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</si>
  <si>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</si>
  <si>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</si>
  <si>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</si>
  <si>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</si>
  <si>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</si>
  <si>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</si>
  <si>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</si>
  <si>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</si>
  <si>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</si>
  <si>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</si>
  <si>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</si>
  <si>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</si>
  <si>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</si>
  <si>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</si>
  <si>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</si>
  <si>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</si>
  <si>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</si>
  <si>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</si>
  <si>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</si>
  <si>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</si>
  <si>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</si>
  <si>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</si>
  <si>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</si>
  <si>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</si>
  <si>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</si>
  <si>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</si>
  <si>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</si>
  <si>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</si>
  <si>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</si>
  <si>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</si>
  <si>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</si>
  <si>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</si>
  <si>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</si>
  <si>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</si>
  <si>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</si>
  <si>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</si>
  <si>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</si>
  <si>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</si>
  <si>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</si>
  <si>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</si>
  <si>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</si>
  <si>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</si>
  <si>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</si>
  <si>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</si>
  <si>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</si>
  <si>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</si>
  <si>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</si>
  <si>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</si>
  <si>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</si>
  <si>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</si>
  <si>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</si>
  <si>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</si>
  <si>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</si>
  <si>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</si>
  <si>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</si>
  <si>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</si>
  <si>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</si>
  <si>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</si>
  <si>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</si>
  <si>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</si>
  <si>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</si>
  <si>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</si>
  <si>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</si>
  <si>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</si>
  <si>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</si>
  <si>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</si>
  <si>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</si>
  <si>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</si>
  <si>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</si>
  <si>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</si>
  <si>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</si>
  <si>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</si>
  <si>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</si>
  <si>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</si>
  <si>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</si>
  <si>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</si>
  <si>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</si>
  <si>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</si>
  <si>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</si>
  <si>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</si>
  <si>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</si>
  <si>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</si>
  <si>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</si>
  <si>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</si>
  <si>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</si>
  <si>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</si>
  <si>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</si>
  <si>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</si>
  <si>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</si>
  <si>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</si>
  <si>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</si>
  <si>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</si>
  <si>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</si>
  <si>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</si>
  <si>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</si>
  <si>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</si>
  <si>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</si>
  <si>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</si>
  <si>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</si>
  <si>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</si>
  <si>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</si>
  <si>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</si>
  <si>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</si>
  <si>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</si>
  <si>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</si>
  <si>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</si>
  <si>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</si>
  <si>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</si>
  <si>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</si>
  <si>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</si>
  <si>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</si>
  <si>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</si>
  <si>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</si>
  <si>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</si>
  <si>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</si>
  <si>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</si>
  <si>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</si>
  <si>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</si>
  <si>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</si>
  <si>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</si>
  <si>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</si>
  <si>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</si>
  <si>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</si>
  <si>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</si>
  <si>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</si>
  <si>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</si>
  <si>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</si>
  <si>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</si>
  <si>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</si>
  <si>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</si>
  <si>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</si>
  <si>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</si>
  <si>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</si>
  <si>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</si>
  <si>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</si>
  <si>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</si>
  <si>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</si>
  <si>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</si>
  <si>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</si>
  <si>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</si>
  <si>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</si>
  <si>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</si>
  <si>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</si>
  <si>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</si>
  <si>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</si>
  <si>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</si>
  <si>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</si>
  <si>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</si>
  <si>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</si>
  <si>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</si>
  <si>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</si>
  <si>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</si>
  <si>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</si>
  <si>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</si>
  <si>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</si>
  <si>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</si>
  <si>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</si>
  <si>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</si>
  <si>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</si>
  <si>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</si>
  <si>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</si>
  <si>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</si>
  <si>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</si>
  <si>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</si>
  <si>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</si>
  <si>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</si>
  <si>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</si>
  <si>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</si>
  <si>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</si>
  <si>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</si>
  <si>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</si>
  <si>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</si>
  <si>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</si>
  <si>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</si>
  <si>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</si>
  <si>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</si>
  <si>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</si>
  <si>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</si>
  <si>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</si>
  <si>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</si>
  <si>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</si>
  <si>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</si>
  <si>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</si>
  <si>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</si>
  <si>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</si>
  <si>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</si>
  <si>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</si>
  <si>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</si>
  <si>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</si>
  <si>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</si>
  <si>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</si>
  <si>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</si>
  <si>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</si>
  <si>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</si>
  <si>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</si>
  <si>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</si>
  <si>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</si>
  <si>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</si>
  <si>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</si>
  <si>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</si>
  <si>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</si>
  <si>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</si>
  <si>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</si>
  <si>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</si>
  <si>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</si>
  <si>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</si>
  <si>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</si>
  <si>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</si>
  <si>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</si>
  <si>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</si>
  <si>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</si>
  <si>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</si>
  <si>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</si>
  <si>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</si>
  <si>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</si>
  <si>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</si>
  <si>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</si>
  <si>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</si>
  <si>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</si>
  <si>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</si>
  <si>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</si>
  <si>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</si>
  <si>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</si>
  <si>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</si>
  <si>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</si>
  <si>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</si>
  <si>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</si>
  <si>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</si>
  <si>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</si>
  <si>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</si>
  <si>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</si>
  <si>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</si>
  <si>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</si>
  <si>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</si>
  <si>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</si>
  <si>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</si>
  <si>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</si>
  <si>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</si>
  <si>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</si>
  <si>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</si>
  <si>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</si>
  <si>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</si>
  <si>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</si>
  <si>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</si>
  <si>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</si>
  <si>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</si>
  <si>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</si>
  <si>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</si>
  <si>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</si>
  <si>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</si>
  <si>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</si>
  <si>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</si>
  <si>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</si>
  <si>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</si>
  <si>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</si>
  <si>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</si>
  <si>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</si>
  <si>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</si>
  <si>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</si>
  <si>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</si>
  <si>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</si>
  <si>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</si>
  <si>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</si>
  <si>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</si>
  <si>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</si>
  <si>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</si>
  <si>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</si>
  <si>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</si>
  <si>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</si>
  <si>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</si>
  <si>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</si>
  <si>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</si>
  <si>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</si>
  <si>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</si>
  <si>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</si>
  <si>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</si>
  <si>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</si>
  <si>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</si>
  <si>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</si>
  <si>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</si>
  <si>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</si>
  <si>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</si>
  <si>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</si>
  <si>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</si>
  <si>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</si>
  <si>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</si>
  <si>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</si>
  <si>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</si>
  <si>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</si>
  <si>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</si>
  <si>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</si>
  <si>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</si>
  <si>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</si>
  <si>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</si>
  <si>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</si>
  <si>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</si>
  <si>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</si>
  <si>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</si>
  <si>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</si>
  <si>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</si>
  <si>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</si>
  <si>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</si>
  <si>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</si>
  <si>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</si>
  <si>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</si>
  <si>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</si>
  <si>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</si>
  <si>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</si>
  <si>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</si>
  <si>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</si>
  <si>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</si>
  <si>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</si>
  <si>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</si>
  <si>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</si>
  <si>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</si>
  <si>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</si>
  <si>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</si>
  <si>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</si>
  <si>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</si>
  <si>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</si>
  <si>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</si>
  <si>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</si>
  <si>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</si>
  <si>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</si>
  <si>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</si>
  <si>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</si>
  <si>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</si>
  <si>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</si>
  <si>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</si>
  <si>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</si>
  <si>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</si>
  <si>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</si>
  <si>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</si>
  <si>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</si>
  <si>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</si>
  <si>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</si>
  <si>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</si>
  <si>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</si>
  <si>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</si>
  <si>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</si>
  <si>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</si>
  <si>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</si>
  <si>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</si>
  <si>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</si>
  <si>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</si>
  <si>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</si>
  <si>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</si>
  <si>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</si>
  <si>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</si>
  <si>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</si>
  <si>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</si>
  <si>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</si>
  <si>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</si>
  <si>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</si>
  <si>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</si>
  <si>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</si>
  <si>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</si>
  <si>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</si>
  <si>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</si>
  <si>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</si>
  <si>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</si>
  <si>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</si>
  <si>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</si>
  <si>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</si>
  <si>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</si>
  <si>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</si>
  <si>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</si>
  <si>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</si>
  <si>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</si>
  <si>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</si>
  <si>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</si>
  <si>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</si>
  <si>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</si>
  <si>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</si>
  <si>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</si>
  <si>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</si>
  <si>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</si>
  <si>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</si>
  <si>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</si>
  <si>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</si>
  <si>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</si>
  <si>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</si>
  <si>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</si>
  <si>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</si>
  <si>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</si>
  <si>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</si>
  <si>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</si>
  <si>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</si>
  <si>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</si>
  <si>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</si>
  <si>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</si>
  <si>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</si>
  <si>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</si>
  <si>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</si>
  <si>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</si>
  <si>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</si>
  <si>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</si>
  <si>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</si>
  <si>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</si>
  <si>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</si>
  <si>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</si>
  <si>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</si>
  <si>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</si>
  <si>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</si>
  <si>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</si>
  <si>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</si>
  <si>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</si>
  <si>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</si>
  <si>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</si>
  <si>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</si>
  <si>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</si>
  <si>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</si>
  <si>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</si>
  <si>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</si>
  <si>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</si>
  <si>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</si>
  <si>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</si>
  <si>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</si>
  <si>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</si>
  <si>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</si>
  <si>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</si>
  <si>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</si>
  <si>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</si>
  <si>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</si>
  <si>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</si>
  <si>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</si>
  <si>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</si>
  <si>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</si>
  <si>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</si>
  <si>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</si>
  <si>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</si>
  <si>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</si>
  <si>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</si>
  <si>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</si>
  <si>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</si>
  <si>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</si>
  <si>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</si>
  <si>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</si>
  <si>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</si>
  <si>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</si>
  <si>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</si>
  <si>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</si>
  <si>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</si>
  <si>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</si>
  <si>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</si>
  <si>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</si>
  <si>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</si>
  <si>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</si>
  <si>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</si>
  <si>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</si>
  <si>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</si>
  <si>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</si>
  <si>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</si>
  <si>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</si>
  <si>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</si>
  <si>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</si>
  <si>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</si>
  <si>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</si>
  <si>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</si>
  <si>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</si>
  <si>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</si>
  <si>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</si>
  <si>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</si>
  <si>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</si>
  <si>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</si>
  <si>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</si>
  <si>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</si>
  <si>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</si>
  <si>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</si>
  <si>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</si>
  <si>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</si>
  <si>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</si>
  <si>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</si>
  <si>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</si>
  <si>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</si>
  <si>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</si>
  <si>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</si>
  <si>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</si>
  <si>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</si>
  <si>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</si>
  <si>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</si>
  <si>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</si>
  <si>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</si>
  <si>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</si>
  <si>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</si>
  <si>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</si>
  <si>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</si>
  <si>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</si>
  <si>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</si>
  <si>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</si>
  <si>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</si>
  <si>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</si>
  <si>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</si>
  <si>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</si>
  <si>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</si>
  <si>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</si>
  <si>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</si>
  <si>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</si>
  <si>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</si>
  <si>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</si>
  <si>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</si>
  <si>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</si>
  <si>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</si>
  <si>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</si>
  <si>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</si>
  <si>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</si>
  <si>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</si>
  <si>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</si>
  <si>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</si>
  <si>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</si>
  <si>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</si>
  <si>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</si>
  <si>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</si>
  <si>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</si>
  <si>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</si>
  <si>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</si>
  <si>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</si>
  <si>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</si>
  <si>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</si>
  <si>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</si>
  <si>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</si>
  <si>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</si>
  <si>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</si>
  <si>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</si>
  <si>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</si>
  <si>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</si>
  <si>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</si>
  <si>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</si>
  <si>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</si>
  <si>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</si>
  <si>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</si>
  <si>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</si>
  <si>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</si>
  <si>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</si>
  <si>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</si>
  <si>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</si>
  <si>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</si>
  <si>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</si>
  <si>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</si>
  <si>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</si>
  <si>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</si>
  <si>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</si>
  <si>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</si>
  <si>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</si>
  <si>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</si>
  <si>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</si>
  <si>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</si>
  <si>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</si>
  <si>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</si>
  <si>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</si>
  <si>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</si>
  <si>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</si>
  <si>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</si>
  <si>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</si>
  <si>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</si>
  <si>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</si>
  <si>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</si>
  <si>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</si>
  <si>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</si>
  <si>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</si>
  <si>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</si>
  <si>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</si>
  <si>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</si>
  <si>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</si>
  <si>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</si>
  <si>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</si>
  <si>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</si>
  <si>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</si>
  <si>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</si>
  <si>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</si>
  <si>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</si>
  <si>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</si>
  <si>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</si>
  <si>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</si>
  <si>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</si>
  <si>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</si>
  <si>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</si>
  <si>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</si>
  <si>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</si>
  <si>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</si>
  <si>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</si>
  <si>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</si>
  <si>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</si>
  <si>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</si>
  <si>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</si>
  <si>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</si>
  <si>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</si>
  <si>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</si>
  <si>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</si>
  <si>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</si>
  <si>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</si>
  <si>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</si>
  <si>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</si>
  <si>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</si>
  <si>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</si>
  <si>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</si>
  <si>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</si>
  <si>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</si>
  <si>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</si>
  <si>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</si>
  <si>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</si>
  <si>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</si>
  <si>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</si>
  <si>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</si>
  <si>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</si>
  <si>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</si>
  <si>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</si>
  <si>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</si>
  <si>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</si>
  <si>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</si>
  <si>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</si>
  <si>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</si>
  <si>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</si>
  <si>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</si>
  <si>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</si>
  <si>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</si>
  <si>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</si>
  <si>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</si>
  <si>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</si>
  <si>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</si>
  <si>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</si>
  <si>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</si>
  <si>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</si>
  <si>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</si>
  <si>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</si>
  <si>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</si>
  <si>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</si>
  <si>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</si>
  <si>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</si>
  <si>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</si>
  <si>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</si>
  <si>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</si>
  <si>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</si>
  <si>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</si>
  <si>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</si>
  <si>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</si>
  <si>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</si>
  <si>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</si>
  <si>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</si>
  <si>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</si>
  <si>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</si>
  <si>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</si>
  <si>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</si>
  <si>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</si>
  <si>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</si>
  <si>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</si>
  <si>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</si>
  <si>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</si>
  <si>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</si>
  <si>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</si>
  <si>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</si>
  <si>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</si>
  <si>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</si>
  <si>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</si>
  <si>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</si>
  <si>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</si>
  <si>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</si>
  <si>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</si>
  <si>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</si>
  <si>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</si>
  <si>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</si>
  <si>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</si>
  <si>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</si>
  <si>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</si>
  <si>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</si>
  <si>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</si>
  <si>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</si>
  <si>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</si>
  <si>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</si>
  <si>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</si>
  <si>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</si>
  <si>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</si>
  <si>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</si>
  <si>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</si>
  <si>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</si>
  <si>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</si>
  <si>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</si>
  <si>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</si>
  <si>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</si>
  <si>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</si>
  <si>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</si>
  <si>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</si>
  <si>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</si>
  <si>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</si>
  <si>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</si>
  <si>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</si>
  <si>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</si>
  <si>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</si>
  <si>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</si>
  <si>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</si>
  <si>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</si>
  <si>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</si>
  <si>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</si>
  <si>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</si>
  <si>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</si>
  <si>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</si>
  <si>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</si>
  <si>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</si>
  <si>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</si>
  <si>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</si>
  <si>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</si>
  <si>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</si>
  <si>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</si>
  <si>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</si>
  <si>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</si>
  <si>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</si>
  <si>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</si>
  <si>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</si>
  <si>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</si>
  <si>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</si>
  <si>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</si>
  <si>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</si>
  <si>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</si>
  <si>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</si>
  <si>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</si>
  <si>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</si>
  <si>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</si>
  <si>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</si>
  <si>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</si>
  <si>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</si>
  <si>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</si>
  <si>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</si>
  <si>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</si>
  <si>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</si>
  <si>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</si>
  <si>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</si>
  <si>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</si>
  <si>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</si>
  <si>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</si>
  <si>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</si>
  <si>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</si>
  <si>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</si>
  <si>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</si>
  <si>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</si>
  <si>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</si>
  <si>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</si>
  <si>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</si>
  <si>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</si>
  <si>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</si>
  <si>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</si>
  <si>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</si>
  <si>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</si>
  <si>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</si>
  <si>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</si>
  <si>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</si>
  <si>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</si>
  <si>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</si>
  <si>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</si>
  <si>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</si>
  <si>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</si>
  <si>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</si>
  <si>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</si>
  <si>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</si>
  <si>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</si>
  <si>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</si>
  <si>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</si>
  <si>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</si>
  <si>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</si>
  <si>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</si>
  <si>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</si>
  <si>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</si>
  <si>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</si>
  <si>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</si>
  <si>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</si>
  <si>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</si>
  <si>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</si>
  <si>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</si>
  <si>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</si>
  <si>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</si>
  <si>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</si>
  <si>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</si>
  <si>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</si>
  <si>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</si>
  <si>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</si>
  <si>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</si>
  <si>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</si>
  <si>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</si>
  <si>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</si>
  <si>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</si>
  <si>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</si>
  <si>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</si>
  <si>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</si>
  <si>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</si>
  <si>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</si>
  <si>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</si>
  <si>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</si>
  <si>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</si>
  <si>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</si>
  <si>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</si>
  <si>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</si>
  <si>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</si>
  <si>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</si>
  <si>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</si>
  <si>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</si>
  <si>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</si>
  <si>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</si>
  <si>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</si>
  <si>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</si>
  <si>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</si>
  <si>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</si>
  <si>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</si>
  <si>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</si>
  <si>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</si>
  <si>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</si>
  <si>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</si>
  <si>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</si>
  <si>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</si>
  <si>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</si>
  <si>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</si>
  <si>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</si>
  <si>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</si>
  <si>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</si>
  <si>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</si>
  <si>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</si>
  <si>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</si>
  <si>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</si>
  <si>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</si>
  <si>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</si>
  <si>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</si>
  <si>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</si>
  <si>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</si>
  <si>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</si>
  <si>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</si>
  <si>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</si>
  <si>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</si>
  <si>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</si>
  <si>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</si>
  <si>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</si>
  <si>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</si>
  <si>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</si>
  <si>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</si>
  <si>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</si>
  <si>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</si>
  <si>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</si>
  <si>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</si>
  <si>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</si>
  <si>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</si>
  <si>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</si>
  <si>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</si>
  <si>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</si>
  <si>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</si>
  <si>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</si>
  <si>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</si>
  <si>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</si>
  <si>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</si>
  <si>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</si>
  <si>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</si>
  <si>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</si>
  <si>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</si>
  <si>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</si>
  <si>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</si>
  <si>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</si>
  <si>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</si>
  <si>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</si>
  <si>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</si>
  <si>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</si>
  <si>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</si>
  <si>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</si>
  <si>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</si>
  <si>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</si>
  <si>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</si>
  <si>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</si>
  <si>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</si>
  <si>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</si>
  <si>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</si>
  <si>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</si>
  <si>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</si>
  <si>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</si>
  <si>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</si>
  <si>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</si>
  <si>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</si>
  <si>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</si>
  <si>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</si>
  <si>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</si>
  <si>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</si>
  <si>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</si>
  <si>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</si>
  <si>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</si>
  <si>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</si>
  <si>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</si>
  <si>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</si>
  <si>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</si>
  <si>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</si>
  <si>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</si>
  <si>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</si>
  <si>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</si>
  <si>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</si>
  <si>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</si>
  <si>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</si>
  <si>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</si>
  <si>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</si>
  <si>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</si>
  <si>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</si>
  <si>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</si>
  <si>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</si>
  <si>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</si>
  <si>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</si>
  <si>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</si>
  <si>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</si>
  <si>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</si>
  <si>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</si>
  <si>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</si>
  <si>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</si>
  <si>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</si>
  <si>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</si>
  <si>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</si>
  <si>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</si>
  <si>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</si>
  <si>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</si>
  <si>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</si>
  <si>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</si>
  <si>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</si>
  <si>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</si>
  <si>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</si>
  <si>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</si>
  <si>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</si>
  <si>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</si>
  <si>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</si>
  <si>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</si>
  <si>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</si>
  <si>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</si>
  <si>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</si>
  <si>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</si>
  <si>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</si>
  <si>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</si>
  <si>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</si>
  <si>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</si>
  <si>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</si>
  <si>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</si>
  <si>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</si>
  <si>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</si>
  <si>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</si>
  <si>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</si>
  <si>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</si>
  <si>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</si>
  <si>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</si>
  <si>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</si>
  <si>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</si>
  <si>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</si>
  <si>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</si>
  <si>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</si>
  <si>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</si>
  <si>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</si>
  <si>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</si>
  <si>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</si>
  <si>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</si>
  <si>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</si>
  <si>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</si>
  <si>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</si>
  <si>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</si>
  <si>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</si>
  <si>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</si>
  <si>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</si>
  <si>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</si>
  <si>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</si>
  <si>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</si>
  <si>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</si>
  <si>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</si>
  <si>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</si>
  <si>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</si>
  <si>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</si>
  <si>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</si>
  <si>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</si>
  <si>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</si>
  <si>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</si>
  <si>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</si>
  <si>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</si>
  <si>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</si>
  <si>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</si>
  <si>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</si>
  <si>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</si>
  <si>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</si>
  <si>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</si>
  <si>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</si>
  <si>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</si>
  <si>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</si>
  <si>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</si>
  <si>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</si>
  <si>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</si>
  <si>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</si>
  <si>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</si>
  <si>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</si>
  <si>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</si>
  <si>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</si>
  <si>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</si>
  <si>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</si>
  <si>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</si>
  <si>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</si>
  <si>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</si>
  <si>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</si>
  <si>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</si>
  <si>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</si>
  <si>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</si>
  <si>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</si>
  <si>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</si>
  <si>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</si>
  <si>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</si>
  <si>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</si>
  <si>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</si>
  <si>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</si>
  <si>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</si>
  <si>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</si>
  <si>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</si>
  <si>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</si>
  <si>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</si>
  <si>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</si>
  <si>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</si>
  <si>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</si>
  <si>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</si>
  <si>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</si>
  <si>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</si>
  <si>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</si>
  <si>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</si>
  <si>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</si>
  <si>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</si>
  <si>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</si>
  <si>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</si>
  <si>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</si>
  <si>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</si>
  <si>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</si>
  <si>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</si>
  <si>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</si>
  <si>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</si>
  <si>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</si>
  <si>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</si>
  <si>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</si>
  <si>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</si>
  <si>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</si>
  <si>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</si>
  <si>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</si>
  <si>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</si>
  <si>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</si>
  <si>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</si>
  <si>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</si>
  <si>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</si>
  <si>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</si>
  <si>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</si>
  <si>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</si>
  <si>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</si>
  <si>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</si>
  <si>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</si>
  <si>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</si>
  <si>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</si>
  <si>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</si>
  <si>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</si>
  <si>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</si>
  <si>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</si>
  <si>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</si>
  <si>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</si>
  <si>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</si>
  <si>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</si>
  <si>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</si>
  <si>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</si>
  <si>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</si>
  <si>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</si>
  <si>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</si>
  <si>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</si>
  <si>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</si>
  <si>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</si>
  <si>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</si>
  <si>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</si>
  <si>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</si>
  <si>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</si>
  <si>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</si>
  <si>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</si>
  <si>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</si>
  <si>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</si>
  <si>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</si>
  <si>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</si>
  <si>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</si>
  <si>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</si>
  <si>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</si>
  <si>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</si>
  <si>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</si>
  <si>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</si>
  <si>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</si>
  <si>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</si>
  <si>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</si>
  <si>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</si>
  <si>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</si>
  <si>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</si>
  <si>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</si>
  <si>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</si>
  <si>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</si>
  <si>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</si>
  <si>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</si>
  <si>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</si>
  <si>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</si>
  <si>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</si>
  <si>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</si>
  <si>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</si>
  <si>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</si>
  <si>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</si>
  <si>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</si>
  <si>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</si>
  <si>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</si>
  <si>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</si>
  <si>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</si>
  <si>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</si>
  <si>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</si>
  <si>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</si>
  <si>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</si>
  <si>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</si>
  <si>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</si>
  <si>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</si>
  <si>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</si>
  <si>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</si>
  <si>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</si>
  <si>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</si>
  <si>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</si>
  <si>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</si>
  <si>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</si>
  <si>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</si>
  <si>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</si>
  <si>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</si>
  <si>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</si>
  <si>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</si>
  <si>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</si>
  <si>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</si>
  <si>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</si>
  <si>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</si>
  <si>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</si>
  <si>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</si>
  <si>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</si>
  <si>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</si>
  <si>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</si>
  <si>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</si>
  <si>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</si>
  <si>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</si>
  <si>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</si>
  <si>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</si>
  <si>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</si>
  <si>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</si>
  <si>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</si>
  <si>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</si>
  <si>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</si>
  <si>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</si>
  <si>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</si>
  <si>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</si>
  <si>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</si>
  <si>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</si>
  <si>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</si>
  <si>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</si>
  <si>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</si>
  <si>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</si>
  <si>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</si>
  <si>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</si>
  <si>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</si>
  <si>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</si>
  <si>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</si>
  <si>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</si>
  <si>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</si>
  <si>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</si>
  <si>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</si>
  <si>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</si>
  <si>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</si>
  <si>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</si>
  <si>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</si>
  <si>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</si>
  <si>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</si>
  <si>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</si>
  <si>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</si>
  <si>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</si>
  <si>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</si>
  <si>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</si>
  <si>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</si>
  <si>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</si>
  <si>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</si>
  <si>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</si>
  <si>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</si>
  <si>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</si>
  <si>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</si>
  <si>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</si>
  <si>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</si>
  <si>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</si>
  <si>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</si>
  <si>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</si>
  <si>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</si>
  <si>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</si>
  <si>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</si>
  <si>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</si>
  <si>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</si>
  <si>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</si>
  <si>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</si>
  <si>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</si>
  <si>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</si>
  <si>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</si>
  <si>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</si>
  <si>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</si>
  <si>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</si>
  <si>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</si>
  <si>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</si>
  <si>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</si>
  <si>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</si>
  <si>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</si>
  <si>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</si>
  <si>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</si>
  <si>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</si>
  <si>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</si>
  <si>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</si>
  <si>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</si>
  <si>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</si>
  <si>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</si>
  <si>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</si>
  <si>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</si>
  <si>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</si>
  <si>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</si>
  <si>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</si>
  <si>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</si>
  <si>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</si>
  <si>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</si>
  <si>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</si>
  <si>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</si>
  <si>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</si>
  <si>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</si>
  <si>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</si>
  <si>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</si>
  <si>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</si>
  <si>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</si>
  <si>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</si>
  <si>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</si>
  <si>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</si>
  <si>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</si>
  <si>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</si>
  <si>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</si>
  <si>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</si>
  <si>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</si>
  <si>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</si>
  <si>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</si>
  <si>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</si>
  <si>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</si>
  <si>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</si>
  <si>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</si>
  <si>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</si>
  <si>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</si>
  <si>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</si>
  <si>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</si>
  <si>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</si>
  <si>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</si>
  <si>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</si>
  <si>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</si>
  <si>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</si>
  <si>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</si>
  <si>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</si>
  <si>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</si>
  <si>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</si>
  <si>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</si>
  <si>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</si>
  <si>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</si>
  <si>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</si>
  <si>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</si>
  <si>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</si>
  <si>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</si>
  <si>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</si>
  <si>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</si>
  <si>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</si>
  <si>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</si>
  <si>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</si>
  <si>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</si>
  <si>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</si>
  <si>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</si>
  <si>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</si>
  <si>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</si>
  <si>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</si>
  <si>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</si>
  <si>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</si>
  <si>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</si>
  <si>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</si>
  <si>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</si>
  <si>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</si>
  <si>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</si>
  <si>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</si>
  <si>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</si>
  <si>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</si>
  <si>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</si>
  <si>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</si>
  <si>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</si>
  <si>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</si>
  <si>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</si>
  <si>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</si>
  <si>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</si>
  <si>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</si>
  <si>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</si>
  <si>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</si>
  <si>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</si>
  <si>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</si>
  <si>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</si>
  <si>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</si>
  <si>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</si>
  <si>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</si>
  <si>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</si>
  <si>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</si>
  <si>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</si>
  <si>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</si>
  <si>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</si>
  <si>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</si>
  <si>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</si>
  <si>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</si>
  <si>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</si>
  <si>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</si>
  <si>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</si>
  <si>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</si>
  <si>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</si>
  <si>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</si>
  <si>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</si>
  <si>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</si>
  <si>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</si>
  <si>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</si>
  <si>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</si>
  <si>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</si>
  <si>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</si>
  <si>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</si>
  <si>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</si>
  <si>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</si>
  <si>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</si>
  <si>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</si>
  <si>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</si>
  <si>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</si>
  <si>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</si>
  <si>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</si>
  <si>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</si>
  <si>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</si>
  <si>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</si>
  <si>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</si>
  <si>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</si>
  <si>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</si>
  <si>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</si>
  <si>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</si>
  <si>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</si>
  <si>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</si>
  <si>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</si>
  <si>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</si>
  <si>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</si>
  <si>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</si>
  <si>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</si>
  <si>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</si>
  <si>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</si>
  <si>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</si>
  <si>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</si>
  <si>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</si>
  <si>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</si>
  <si>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</si>
  <si>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</si>
  <si>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</si>
  <si>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</si>
  <si>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</si>
  <si>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</si>
  <si>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</si>
  <si>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</si>
  <si>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</si>
  <si>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</si>
  <si>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</si>
  <si>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</si>
  <si>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</si>
  <si>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</si>
  <si>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</si>
  <si>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</si>
  <si>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</si>
  <si>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</si>
  <si>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</si>
  <si>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Id_Producto</t>
  </si>
  <si>
    <t>Id_Categoria</t>
  </si>
  <si>
    <t>Total</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</si>
  <si>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</si>
  <si>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</si>
  <si>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</si>
  <si>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</si>
  <si>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</si>
  <si>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</si>
  <si>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</si>
  <si>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</si>
  <si>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</si>
  <si>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</si>
  <si>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</si>
  <si>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</si>
  <si>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</si>
  <si>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</si>
  <si>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</si>
  <si>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</si>
  <si>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</si>
  <si>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</si>
  <si>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</si>
  <si>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</si>
  <si>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</si>
  <si>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</si>
  <si>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</si>
  <si>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</si>
  <si>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</si>
  <si>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</si>
  <si>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</si>
  <si>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</si>
  <si>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</si>
  <si>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</si>
  <si>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</si>
  <si>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</si>
  <si>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</si>
  <si>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</si>
  <si>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</si>
  <si>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</si>
  <si>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</si>
  <si>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</si>
  <si>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</si>
  <si>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</si>
  <si>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</si>
  <si>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</si>
  <si>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</si>
  <si>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</si>
  <si>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</si>
  <si>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</si>
  <si>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</si>
  <si>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</si>
  <si>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</si>
  <si>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</si>
  <si>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</si>
  <si>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</si>
  <si>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</si>
  <si>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</si>
  <si>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</si>
  <si>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</si>
  <si>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</si>
  <si>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</si>
  <si>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</si>
  <si>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</si>
  <si>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</si>
  <si>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</si>
  <si>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</si>
  <si>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</si>
  <si>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</si>
  <si>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</si>
  <si>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</si>
  <si>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</si>
  <si>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</si>
  <si>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</si>
  <si>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</si>
  <si>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</si>
  <si>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</si>
  <si>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</si>
  <si>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</si>
  <si>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</si>
  <si>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</si>
  <si>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</si>
  <si>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</si>
  <si>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</si>
  <si>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</si>
  <si>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</si>
  <si>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</si>
  <si>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</si>
  <si>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</si>
  <si>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</si>
  <si>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</si>
  <si>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</si>
  <si>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</si>
  <si>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</si>
  <si>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</si>
  <si>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</si>
  <si>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</si>
  <si>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</si>
  <si>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</si>
  <si>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</si>
  <si>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</si>
  <si>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</si>
  <si>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</si>
  <si>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</si>
  <si>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</si>
  <si>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</si>
  <si>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</si>
  <si>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</si>
  <si>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</si>
  <si>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</si>
  <si>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</si>
  <si>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</si>
  <si>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</si>
  <si>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</si>
  <si>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</si>
  <si>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</si>
  <si>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</si>
  <si>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</si>
  <si>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</si>
  <si>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</si>
  <si>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</si>
  <si>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</si>
  <si>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</si>
  <si>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</si>
  <si>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</si>
  <si>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</si>
  <si>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</si>
  <si>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</si>
  <si>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</si>
  <si>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</si>
  <si>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</si>
  <si>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</si>
  <si>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</si>
  <si>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</si>
  <si>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</si>
  <si>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</si>
  <si>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</si>
  <si>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</si>
  <si>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</si>
  <si>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</si>
  <si>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</si>
  <si>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</si>
  <si>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</si>
  <si>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</si>
  <si>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</si>
  <si>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</si>
  <si>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</si>
  <si>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</si>
  <si>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</si>
  <si>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</si>
  <si>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</si>
  <si>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</si>
  <si>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</si>
  <si>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</si>
  <si>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</si>
  <si>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</si>
  <si>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</si>
  <si>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</si>
  <si>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</si>
  <si>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</si>
  <si>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</si>
  <si>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</si>
  <si>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</si>
  <si>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</si>
  <si>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</si>
  <si>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</si>
  <si>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Id_Categoría</t>
  </si>
  <si>
    <t>Id_Tipo_de_Atención</t>
  </si>
  <si>
    <t>Tipo de atención</t>
  </si>
  <si>
    <t>Tipo de Atención</t>
  </si>
  <si>
    <t>Columna2</t>
  </si>
  <si>
    <t>Regional</t>
  </si>
  <si>
    <t>Servicio Nacional de la Mujer</t>
  </si>
  <si>
    <t>Atenciones Centros de Atención y Reparación para Mujeres Víctimas/Sobrevivientes de Violencia Sexual (CVS) 2017-2019 Según tipo de Atención</t>
  </si>
  <si>
    <t>GR 04</t>
  </si>
  <si>
    <t>Cantidad de Mujeres Atendidas</t>
  </si>
  <si>
    <t>periodo 2017-2019</t>
  </si>
  <si>
    <t>año 2019</t>
  </si>
  <si>
    <t>mujer, mujeres, género, violencia, MINMEG, SERNAMEG, ministerio de la mujer, centro, violencial sexual, víctimas, sobrevivientes</t>
  </si>
  <si>
    <t>Mujeres atendidas en Centros de Atención y Reparación para Mujeres Víctimas/Sobrevivientes de Violencia Sexual a escala regional || Chile || 2017-2019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</si>
</sst>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0">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s>
  <borders count="19">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7" fillId="0" borderId="0" applyNumberFormat="0" applyFill="0" applyBorder="0" applyAlignment="0" applyProtection="0"/>
  </cellStyleXfs>
  <cellXfs count="100">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0" fontId="0" fillId="0" borderId="9" xfId="0" applyFont="1" applyBorder="1"/>
    <xf numFmtId="0" fontId="0" fillId="0" borderId="1" xfId="0" applyFont="1" applyBorder="1" applyAlignment="1">
      <alignment horizontal="center"/>
    </xf>
    <xf numFmtId="0" fontId="2" fillId="6" borderId="1"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0" fillId="18" borderId="5" xfId="0" applyFill="1" applyBorder="1" applyAlignment="1">
      <alignment horizontal="center" vertical="top"/>
    </xf>
    <xf numFmtId="0" fontId="14" fillId="18" borderId="5" xfId="0" applyFont="1" applyFill="1" applyBorder="1" applyAlignment="1">
      <alignment horizontal="center" vertical="top"/>
    </xf>
    <xf numFmtId="0" fontId="12" fillId="18" borderId="5" xfId="0" applyFont="1" applyFill="1" applyBorder="1" applyAlignment="1">
      <alignment horizontal="left" vertical="top" wrapText="1"/>
    </xf>
    <xf numFmtId="0" fontId="0" fillId="18" borderId="5" xfId="0" applyFill="1" applyBorder="1" applyAlignment="1">
      <alignment vertical="top"/>
    </xf>
    <xf numFmtId="0" fontId="12" fillId="19" borderId="8" xfId="0" applyFont="1" applyFill="1" applyBorder="1" applyAlignment="1">
      <alignment horizontal="left" vertical="top" wrapText="1"/>
    </xf>
    <xf numFmtId="0" fontId="7" fillId="19" borderId="8" xfId="1" applyFill="1" applyBorder="1" applyAlignment="1">
      <alignment horizontal="left" vertical="top" wrapText="1"/>
    </xf>
    <xf numFmtId="0" fontId="0" fillId="19" borderId="5" xfId="0" applyFill="1" applyBorder="1" applyAlignment="1">
      <alignment horizontal="center" vertical="top"/>
    </xf>
    <xf numFmtId="0" fontId="14" fillId="19" borderId="8" xfId="0" applyFont="1" applyFill="1" applyBorder="1" applyAlignment="1">
      <alignment horizontal="center" vertical="top"/>
    </xf>
    <xf numFmtId="0" fontId="12" fillId="19" borderId="5"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5" xfId="0" applyFill="1" applyBorder="1" applyAlignment="1"/>
    <xf numFmtId="0" fontId="6" fillId="0" borderId="6" xfId="0" applyFont="1" applyFill="1" applyBorder="1" applyAlignment="1">
      <alignment horizontal="left" vertical="top" wrapText="1"/>
    </xf>
    <xf numFmtId="0" fontId="0" fillId="13" borderId="0" xfId="0" applyNumberFormat="1" applyFill="1"/>
    <xf numFmtId="0" fontId="0" fillId="0" borderId="0" xfId="0" applyNumberFormat="1" applyAlignment="1">
      <alignment horizontal="center" vertical="center"/>
    </xf>
    <xf numFmtId="0" fontId="10" fillId="0" borderId="2" xfId="0" applyFont="1" applyFill="1" applyBorder="1" applyAlignment="1">
      <alignment horizontal="center" vertical="top"/>
    </xf>
    <xf numFmtId="0" fontId="13" fillId="0" borderId="5" xfId="0" applyFont="1" applyFill="1" applyBorder="1" applyAlignment="1">
      <alignment horizontal="left" vertical="top" wrapText="1"/>
    </xf>
    <xf numFmtId="0" fontId="6" fillId="0" borderId="2" xfId="0" applyFont="1" applyFill="1" applyBorder="1" applyAlignment="1">
      <alignment horizontal="left" vertical="top"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 xfId="0" applyFont="1" applyBorder="1"/>
    <xf numFmtId="0" fontId="13" fillId="0" borderId="5" xfId="0" applyFont="1" applyFill="1" applyBorder="1" applyAlignment="1">
      <alignment vertical="top"/>
    </xf>
    <xf numFmtId="0" fontId="6" fillId="0" borderId="2" xfId="0" applyFont="1" applyFill="1" applyBorder="1" applyAlignment="1">
      <alignment horizontal="center" vertical="top"/>
    </xf>
  </cellXfs>
  <cellStyles count="2">
    <cellStyle name="Hipervínculo" xfId="1" builtinId="8"/>
    <cellStyle name="Normal" xfId="0" builtinId="0"/>
  </cellStyles>
  <dxfs count="29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microsoft.com/office/2007/relationships/slicerCache" Target="slicerCaches/slicerCache9.xml"/><Relationship Id="rId3" Type="http://schemas.openxmlformats.org/officeDocument/2006/relationships/worksheet" Target="worksheets/sheet3.xml"/><Relationship Id="rId21" Type="http://schemas.microsoft.com/office/2007/relationships/slicerCache" Target="slicerCaches/slicerCache4.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8.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3.xml"/><Relationship Id="rId29" Type="http://schemas.microsoft.com/office/2007/relationships/slicerCache" Target="slicerCaches/slicerCache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32" Type="http://schemas.openxmlformats.org/officeDocument/2006/relationships/connections" Target="connections.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6.xml"/><Relationship Id="rId28" Type="http://schemas.microsoft.com/office/2007/relationships/slicerCache" Target="slicerCaches/slicerCache11.xml"/><Relationship Id="rId36"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microsoft.com/office/2007/relationships/slicerCache" Target="slicerCaches/slicerCache10.xml"/><Relationship Id="rId30" Type="http://schemas.microsoft.com/office/2007/relationships/slicerCache" Target="slicerCaches/slicerCache13.xml"/><Relationship Id="rId35"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62.426021527775" createdVersion="7" refreshedVersion="7" minRefreshableVersion="3" recordCount="27" xr:uid="{944B1F96-D1DC-4673-9FC1-0C8EB26118AE}">
  <cacheSource type="worksheet">
    <worksheetSource ref="A1:H28" sheet="BD"/>
  </cacheSource>
  <cacheFields count="8">
    <cacheField name="Id_Producto" numFmtId="0">
      <sharedItems containsSemiMixedTypes="0" containsString="0" containsNumber="1" containsInteger="1" minValue="270110" maxValue="270110" count="1">
        <n v="270110"/>
      </sharedItems>
    </cacheField>
    <cacheField name="Producto" numFmtId="0">
      <sharedItems count="1">
        <s v="Centros de Atención y Reparación para Mujeres Víctimas/Sobrevivientes de Violencia Sexual"/>
      </sharedItems>
    </cacheField>
    <cacheField name="Código_Región" numFmtId="0">
      <sharedItems containsSemiMixedTypes="0" containsString="0" containsNumber="1" containsInteger="1" minValue="5" maxValue="13" count="3">
        <n v="5"/>
        <n v="8"/>
        <n v="13"/>
      </sharedItems>
    </cacheField>
    <cacheField name="Región" numFmtId="0">
      <sharedItems count="3">
        <s v="Valparaíso"/>
        <s v="Biobío"/>
        <s v="Metropolitana"/>
      </sharedItems>
    </cacheField>
    <cacheField name="Año" numFmtId="0">
      <sharedItems containsSemiMixedTypes="0" containsString="0" containsNumber="1" containsInteger="1" minValue="2017" maxValue="2019"/>
    </cacheField>
    <cacheField name="Id_Categoría" numFmtId="0">
      <sharedItems containsSemiMixedTypes="0" containsString="0" containsNumber="1" containsInteger="1" minValue="270110001" maxValue="270110003" count="3">
        <n v="270110001"/>
        <n v="270110002"/>
        <n v="270110003"/>
      </sharedItems>
    </cacheField>
    <cacheField name="Tipo de Atención" numFmtId="0">
      <sharedItems count="3">
        <s v="Orientación e Información (OI)"/>
        <s v="Atención Reparatoria (AR)"/>
        <s v="Mujeres en continuidad de Intervención del año anterior"/>
      </sharedItems>
    </cacheField>
    <cacheField name="Cantidad" numFmtId="0">
      <sharedItems containsSemiMixedTypes="0" containsString="0" containsNumber="1" containsInteger="1" minValue="0" maxValue="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x v="0"/>
    <n v="2019"/>
    <x v="0"/>
    <x v="0"/>
    <n v="149"/>
  </r>
  <r>
    <x v="0"/>
    <x v="0"/>
    <x v="1"/>
    <x v="1"/>
    <n v="2019"/>
    <x v="0"/>
    <x v="0"/>
    <n v="199"/>
  </r>
  <r>
    <x v="0"/>
    <x v="0"/>
    <x v="2"/>
    <x v="2"/>
    <n v="2019"/>
    <x v="0"/>
    <x v="0"/>
    <n v="316"/>
  </r>
  <r>
    <x v="0"/>
    <x v="0"/>
    <x v="0"/>
    <x v="0"/>
    <n v="2018"/>
    <x v="0"/>
    <x v="0"/>
    <n v="71"/>
  </r>
  <r>
    <x v="0"/>
    <x v="0"/>
    <x v="1"/>
    <x v="1"/>
    <n v="2018"/>
    <x v="0"/>
    <x v="0"/>
    <n v="92"/>
  </r>
  <r>
    <x v="0"/>
    <x v="0"/>
    <x v="2"/>
    <x v="2"/>
    <n v="2018"/>
    <x v="0"/>
    <x v="0"/>
    <n v="78"/>
  </r>
  <r>
    <x v="0"/>
    <x v="0"/>
    <x v="0"/>
    <x v="0"/>
    <n v="2017"/>
    <x v="0"/>
    <x v="0"/>
    <n v="47"/>
  </r>
  <r>
    <x v="0"/>
    <x v="0"/>
    <x v="1"/>
    <x v="1"/>
    <n v="2017"/>
    <x v="0"/>
    <x v="0"/>
    <n v="75"/>
  </r>
  <r>
    <x v="0"/>
    <x v="0"/>
    <x v="2"/>
    <x v="2"/>
    <n v="2017"/>
    <x v="0"/>
    <x v="0"/>
    <n v="184"/>
  </r>
  <r>
    <x v="0"/>
    <x v="0"/>
    <x v="0"/>
    <x v="0"/>
    <n v="2019"/>
    <x v="1"/>
    <x v="1"/>
    <n v="137"/>
  </r>
  <r>
    <x v="0"/>
    <x v="0"/>
    <x v="1"/>
    <x v="1"/>
    <n v="2019"/>
    <x v="1"/>
    <x v="1"/>
    <n v="222"/>
  </r>
  <r>
    <x v="0"/>
    <x v="0"/>
    <x v="2"/>
    <x v="2"/>
    <n v="2019"/>
    <x v="1"/>
    <x v="1"/>
    <n v="311"/>
  </r>
  <r>
    <x v="0"/>
    <x v="0"/>
    <x v="0"/>
    <x v="0"/>
    <n v="2018"/>
    <x v="1"/>
    <x v="1"/>
    <n v="131"/>
  </r>
  <r>
    <x v="0"/>
    <x v="0"/>
    <x v="1"/>
    <x v="1"/>
    <n v="2018"/>
    <x v="1"/>
    <x v="1"/>
    <n v="184"/>
  </r>
  <r>
    <x v="0"/>
    <x v="0"/>
    <x v="2"/>
    <x v="2"/>
    <n v="2018"/>
    <x v="1"/>
    <x v="1"/>
    <n v="218"/>
  </r>
  <r>
    <x v="0"/>
    <x v="0"/>
    <x v="0"/>
    <x v="0"/>
    <n v="2017"/>
    <x v="1"/>
    <x v="1"/>
    <n v="96"/>
  </r>
  <r>
    <x v="0"/>
    <x v="0"/>
    <x v="1"/>
    <x v="1"/>
    <n v="2017"/>
    <x v="1"/>
    <x v="1"/>
    <n v="96"/>
  </r>
  <r>
    <x v="0"/>
    <x v="0"/>
    <x v="2"/>
    <x v="2"/>
    <n v="2017"/>
    <x v="1"/>
    <x v="1"/>
    <n v="191"/>
  </r>
  <r>
    <x v="0"/>
    <x v="0"/>
    <x v="0"/>
    <x v="0"/>
    <n v="2019"/>
    <x v="2"/>
    <x v="2"/>
    <n v="60"/>
  </r>
  <r>
    <x v="0"/>
    <x v="0"/>
    <x v="1"/>
    <x v="1"/>
    <n v="2019"/>
    <x v="2"/>
    <x v="2"/>
    <n v="113"/>
  </r>
  <r>
    <x v="0"/>
    <x v="0"/>
    <x v="2"/>
    <x v="2"/>
    <n v="2019"/>
    <x v="2"/>
    <x v="2"/>
    <n v="136"/>
  </r>
  <r>
    <x v="0"/>
    <x v="0"/>
    <x v="0"/>
    <x v="0"/>
    <n v="2018"/>
    <x v="2"/>
    <x v="2"/>
    <n v="84"/>
  </r>
  <r>
    <x v="0"/>
    <x v="0"/>
    <x v="1"/>
    <x v="1"/>
    <n v="2018"/>
    <x v="2"/>
    <x v="2"/>
    <n v="79"/>
  </r>
  <r>
    <x v="0"/>
    <x v="0"/>
    <x v="2"/>
    <x v="2"/>
    <n v="2018"/>
    <x v="2"/>
    <x v="2"/>
    <n v="96"/>
  </r>
  <r>
    <x v="0"/>
    <x v="0"/>
    <x v="0"/>
    <x v="0"/>
    <n v="2017"/>
    <x v="2"/>
    <x v="2"/>
    <n v="0"/>
  </r>
  <r>
    <x v="0"/>
    <x v="0"/>
    <x v="1"/>
    <x v="1"/>
    <n v="2017"/>
    <x v="2"/>
    <x v="2"/>
    <n v="0"/>
  </r>
  <r>
    <x v="0"/>
    <x v="0"/>
    <x v="2"/>
    <x v="2"/>
    <n v="2017"/>
    <x v="2"/>
    <x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28B622-6276-4500-A764-AF3BC54E3315}" name="TablaDinámica1" cacheId="1"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C20" firstHeaderRow="1" firstDataRow="1" firstDataCol="0"/>
  <pivotFields count="8">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1"/>
        <item x="2"/>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C655F5D-72C6-4F1A-9A5C-9CCA4776F6AC}" name="Codigos_regiones23" displayName="Codigos_regiones23" ref="A1:C4" totalsRowShown="0" headerRowDxfId="64" tableBorderDxfId="63">
  <autoFilter ref="A1:C4" xr:uid="{0C655F5D-72C6-4F1A-9A5C-9CCA4776F6AC}"/>
  <tableColumns count="3">
    <tableColumn id="1" xr3:uid="{A9D7F4B4-06FE-46C4-806F-12DFF6869B46}" name="Código_Región"/>
    <tableColumn id="2" xr3:uid="{5A5073F4-E054-4B6E-8BC6-7254A801C8E9}" name="Región"/>
    <tableColumn id="3" xr3:uid="{648F965A-BEE8-4C5E-B043-E708DED8F8D4}" name="co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5">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4"/>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5" totalsRowShown="0" headerRowDxfId="43">
  <autoFilter ref="A2:C5" xr:uid="{75F3525F-9E42-487E-92AC-176D91A1D02E}"/>
  <sortState xmlns:xlrd2="http://schemas.microsoft.com/office/spreadsheetml/2017/richdata2" ref="A3:B16">
    <sortCondition ref="A5:A18"/>
  </sortState>
  <tableColumns count="3">
    <tableColumn id="1" xr3:uid="{952A3CE1-9D6F-4D9F-B43B-62B444C11EFC}" name="Código_Región" dataDxfId="42"/>
    <tableColumn id="2" xr3:uid="{A9F2AA81-D299-422C-9CB0-25F9CB7CBE22}" name="Región"/>
    <tableColumn id="3" xr3:uid="{A9FFE74F-7C1A-41D9-BF42-0F1585D68482}" name="Aux 1" dataDxfId="41"/>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40" tableBorderDxfId="39">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38" tableBorderDxfId="37">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6" tableBorderDxfId="35">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4"/>
    <tableColumn id="3" xr3:uid="{C3068E04-FB23-4E70-A879-E69A9AB862D6}" uniqueName="3" name="descripcion" queryTableFieldId="3"/>
    <tableColumn id="4" xr3:uid="{588A68F9-BF4D-48D8-8C7B-3A93C4902BC1}" uniqueName="4" name="auxiliar" queryTableFieldId="4" dataDxfId="33"/>
    <tableColumn id="5" xr3:uid="{5AB17CBE-107C-4A8E-A05D-81EE2520FE75}" uniqueName="5" name="parametro" queryTableFieldId="5" dataDxfId="32"/>
    <tableColumn id="6" xr3:uid="{C4EF5471-F86F-4750-917B-AEF2D9B80FEE}" uniqueName="6" name="Columna1" queryTableFieldId="6" dataDxfId="31">
      <calculatedColumnFormula>+Parametros[[#This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30"/>
    <tableColumn id="4" xr3:uid="{700B12AE-4E7C-4189-8E59-EF210F95B414}" uniqueName="4" name="auxiliar" queryTableFieldId="4" dataDxfId="29"/>
    <tableColumn id="5" xr3:uid="{0E332B85-18DA-4833-8E98-DF6283AB4B90}" uniqueName="5" name="fecha_inicio" queryTableFieldId="5" dataDxfId="28"/>
    <tableColumn id="6" xr3:uid="{10B55D18-C2D1-4845-934C-754F561CA644}" uniqueName="6" name="fecha_termino" queryTableFieldId="6" dataDxfId="27"/>
    <tableColumn id="7" xr3:uid="{C226911F-716F-43BC-973B-6B9F7FA4888F}" uniqueName="7" name="temporalidad" queryTableFieldId="7" dataDxfId="26"/>
    <tableColumn id="8" xr3:uid="{522A6B4E-5CA7-4D1D-84FF-E6CB70D37CB8}" uniqueName="8" name="Columna1" queryTableFieldId="8" dataDxfId="25">
      <calculatedColumnFormula>+Temporalidad[[#This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4"/>
    <tableColumn id="3" xr3:uid="{22D30F4E-D1B3-410D-B0CF-1FE8EAEC55F3}" uniqueName="3" name="descripcion" queryTableFieldId="3" dataDxfId="23"/>
    <tableColumn id="4" xr3:uid="{7F5D3703-2D9F-4923-BF91-40C0C2BE8218}" uniqueName="4" name="auxiliar" queryTableFieldId="4" dataDxfId="22"/>
    <tableColumn id="5" xr3:uid="{C30C6A65-A83C-47E0-AD38-2562BEE51B7A}" uniqueName="5" name="iso_pais" queryTableFieldId="5" dataDxfId="21"/>
    <tableColumn id="6" xr3:uid="{27EF0653-983E-49AA-8E69-760F58B44179}" uniqueName="6" name="nivel_administrativo" queryTableFieldId="6" dataDxfId="20"/>
    <tableColumn id="7" xr3:uid="{4F02F62A-55C5-4159-8E89-404E2CF21410}" uniqueName="7" name="territorio" queryTableFieldId="7" dataDxfId="19"/>
    <tableColumn id="8" xr3:uid="{BCAB60B8-01B7-49AC-AB7F-291CE5D9DE8D}" uniqueName="8" name="Columna1" queryTableFieldId="8" dataDxfId="18">
      <calculatedColumnFormula>+Territorio[[#This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7"/>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6"/>
    <tableColumn id="3" xr3:uid="{2E7CB18B-5465-49F9-900E-3B2E3A41FB4F}" uniqueName="3" name="descripcion" queryTableFieldId="3" dataDxfId="15"/>
    <tableColumn id="4" xr3:uid="{25D3DE9F-C87A-4AF2-BDE2-3FC56D2627B3}" uniqueName="4" name="auxiliar" queryTableFieldId="4" dataDxfId="14"/>
    <tableColumn id="5" xr3:uid="{AC12715A-3FE3-4E96-B0D7-E45ACBB89D43}" uniqueName="5" name="unidad_medida" queryTableFieldId="5" dataDxfId="13"/>
    <tableColumn id="6" xr3:uid="{4BEA197A-7C33-4492-A455-FC45301EC0BF}" uniqueName="6" name="Columna1" queryTableFieldId="6" dataDxfId="12">
      <calculatedColumnFormula>+unidad_medida[[#This Row],[id]]</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2">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61"/>
    <tableColumn id="2" xr3:uid="{D7247E34-E8BD-4BB5-90B3-F851BF420661}" name="Comuna"/>
    <tableColumn id="3" xr3:uid="{BB9A7BC0-B719-44A7-AAB8-0062F068C7C9}" name="Aux 2" dataDxfId="60"/>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11"/>
    <tableColumn id="3" xr3:uid="{AB314A36-2E4D-4D08-927C-60F217AB003C}" uniqueName="3" name="Id_sector" queryTableFieldId="3"/>
    <tableColumn id="4" xr3:uid="{67547EC7-6434-42E3-8A61-176E47B1CE5B}" uniqueName="4" name="Sector" queryTableFieldId="4" dataDxfId="10"/>
    <tableColumn id="5" xr3:uid="{1462F023-38AB-4340-BD9F-16058BFF6A02}" uniqueName="5" name="Id_producto" queryTableFieldId="5"/>
    <tableColumn id="6" xr3:uid="{EE9810DD-D554-429B-B13D-64C30AAA3BD2}" uniqueName="6" name="Producto" queryTableFieldId="6" dataDxfId="9"/>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8"/>
    <tableColumn id="10" xr3:uid="{6315F050-DF7A-4A62-8D20-0A681D06FF63}" uniqueName="10" name="Descripcion" queryTableFieldId="10" dataDxfId="7"/>
    <tableColumn id="11" xr3:uid="{A9ADA349-0DAC-4FFC-A1B6-2FD40DB0218E}" uniqueName="11" name="Auxiliar" queryTableFieldId="11" dataDxfId="6"/>
    <tableColumn id="12" xr3:uid="{3C35DC8D-D9F0-4574-900E-4A7FF050A206}" uniqueName="12" name="Carpeta GITHUB" queryTableFieldId="12" dataDxfId="5"/>
    <tableColumn id="13" xr3:uid="{2AE60936-6FA8-452F-B5A8-C34B4314B9B0}" uniqueName="13" name="Codigo" queryTableFieldId="13" dataDxfId="4"/>
    <tableColumn id="14" xr3:uid="{CF712847-B6C3-4990-953C-26D8D9E3D3E4}" uniqueName="14" name="Columna1" queryTableFieldId="14" dataDxfId="3">
      <calculatedColumnFormula>+Categorias__2[[#This Row],[Id_producto]]</calculatedColumnFormula>
    </tableColumn>
    <tableColumn id="15" xr3:uid="{C311ABDC-2262-4497-9C3C-834700881887}" uniqueName="15" name="Columna2" queryTableFieldId="15" dataDxfId="2">
      <calculatedColumnFormula>+Categorias__2[[#This Row],[Id_categoría]]</calculatedColumnFormula>
    </tableColumn>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3" totalsRowShown="0" headerRowDxfId="59">
  <autoFilter ref="K2:L3" xr:uid="{443FAC90-EE1F-4131-A0A4-5A30E75C04A3}"/>
  <tableColumns count="2">
    <tableColumn id="1" xr3:uid="{4876B7B9-7BFB-4D8D-A4E1-7DDEC9563EBC}" name="Id_Producto" dataDxfId="58"/>
    <tableColumn id="2" xr3:uid="{010ED6A1-0538-4E97-9E92-F1547A01A723}" name="Producto"/>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5" totalsRowShown="0" headerRowDxfId="57">
  <autoFilter ref="O2:P5" xr:uid="{E0C26464-51C4-4BCE-A8F6-4DF43C15A91D}"/>
  <sortState xmlns:xlrd2="http://schemas.microsoft.com/office/spreadsheetml/2017/richdata2" ref="O3:P60">
    <sortCondition ref="O5:O62"/>
  </sortState>
  <tableColumns count="2">
    <tableColumn id="1" xr3:uid="{B850645B-8BD4-4CAA-9173-34547C5D2588}" name="Id_Categoria" dataDxfId="56"/>
    <tableColumn id="2" xr3:uid="{10D4D505-12B4-4A41-A54D-6D8A82F52593}" name="Categoría"/>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5">
  <autoFilter ref="W2:Y13" xr:uid="{2CE39735-33FF-4D4E-A398-F080BD322D0B}"/>
  <tableColumns count="3">
    <tableColumn id="1" xr3:uid="{26DCF823-F3D3-423C-A759-4CF6F9FB57F5}" name="Mercado ID" dataDxfId="54"/>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3">
  <autoFilter ref="S2:T30" xr:uid="{791A527A-19A5-4FA7-9161-B54E15224EDD}"/>
  <sortState xmlns:xlrd2="http://schemas.microsoft.com/office/spreadsheetml/2017/richdata2" ref="S3:T33">
    <sortCondition ref="S5:S35"/>
  </sortState>
  <tableColumns count="2">
    <tableColumn id="1" xr3:uid="{F8E15E5B-6D89-4F36-B6E9-E07D59A3D16F}" name="Id_Tipo_de_Atención" dataDxfId="52"/>
    <tableColumn id="2" xr3:uid="{DB9A0F73-A215-40D4-849F-54C74A0ED8DF}" name="Tipo de atenció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1">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50"/>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9">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8"/>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7">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6"/>
    <tableColumn id="2" xr3:uid="{8CEF493D-4E85-4C60-968D-54F504EFDCB5}" name="Destino"/>
    <tableColumn id="3" xr3:uid="{02B57672-1150-4FA8-9E24-7334755E4D1E}" name="Aux 9"/>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6.x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7.xml"/><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3.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9.xml"/><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0.xml"/><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5.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2"/>
  <sheetViews>
    <sheetView showGridLines="0" tabSelected="1" zoomScale="90" zoomScaleNormal="90" workbookViewId="0">
      <pane xSplit="6" ySplit="3" topLeftCell="M4" activePane="bottomRight" state="frozen"/>
      <selection pane="topRight" activeCell="G1" sqref="G1"/>
      <selection pane="bottomLeft" activeCell="A4" sqref="A4"/>
      <selection pane="bottomRight" activeCell="A4" sqref="A4"/>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9"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SUM(C4:C6)</f>
        <v>9</v>
      </c>
      <c r="G1" s="59"/>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13384</v>
      </c>
      <c r="D3" s="57" t="s">
        <v>28</v>
      </c>
      <c r="E3" s="40" t="s">
        <v>13624</v>
      </c>
      <c r="F3" s="39" t="s">
        <v>10660</v>
      </c>
      <c r="G3" s="39" t="s">
        <v>10661</v>
      </c>
      <c r="H3" s="40" t="s">
        <v>10682</v>
      </c>
      <c r="I3" s="39" t="s">
        <v>10683</v>
      </c>
      <c r="J3" s="58" t="s">
        <v>13385</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13391</v>
      </c>
      <c r="Y3" s="43" t="s">
        <v>10430</v>
      </c>
      <c r="Z3" s="48" t="s">
        <v>10431</v>
      </c>
      <c r="AA3" s="42" t="s">
        <v>10432</v>
      </c>
      <c r="AB3" s="42" t="s">
        <v>13387</v>
      </c>
      <c r="AC3" s="42" t="s">
        <v>13386</v>
      </c>
      <c r="AD3" s="42" t="s">
        <v>13388</v>
      </c>
      <c r="AE3" s="42" t="s">
        <v>13389</v>
      </c>
      <c r="AF3" s="42" t="s">
        <v>13390</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57.75" customHeight="1" x14ac:dyDescent="0.25">
      <c r="A4" s="65" t="str">
        <f t="shared" ref="A4:A6" si="0">+D4&amp;"|FILT:"&amp;E4&amp;"| MUES:"&amp;G4&amp;"|"&amp;F4&amp;"|"&amp;O4&amp;"|"&amp;H4</f>
        <v>GR 01|FILT:Región| MUES:Categoría|Cantidad de Mujeres Atendidas|periodo 2017-2019|</v>
      </c>
      <c r="B4" s="66"/>
      <c r="C4" s="67">
        <v>3</v>
      </c>
      <c r="D4" s="68" t="s">
        <v>13381</v>
      </c>
      <c r="E4" s="69" t="s">
        <v>754</v>
      </c>
      <c r="F4" s="65" t="s">
        <v>13800</v>
      </c>
      <c r="G4" s="73" t="s">
        <v>9444</v>
      </c>
      <c r="H4" s="65"/>
      <c r="I4" s="70"/>
      <c r="J4" s="37" t="s">
        <v>798</v>
      </c>
      <c r="K4" s="41"/>
      <c r="L4" s="41"/>
      <c r="M4" s="82" t="str">
        <f>"Cantidad de mujeres atendidas en Centros de Atención y Reparación para Mujeres Víctimas/Sobrevivientes de Violencia Sexual por tipo de atención en la región de "&amp;J4&amp;" para el "&amp;O4</f>
        <v>Cantidad de mujeres atendidas en Centros de Atención y Reparación para Mujeres Víctimas/Sobrevivientes de Violencia Sexual por tipo de atención en la región de Valparaíso para el periodo 2017-2019</v>
      </c>
      <c r="N4" s="36" t="s">
        <v>151</v>
      </c>
      <c r="O4" s="22" t="s">
        <v>13801</v>
      </c>
      <c r="P4" s="22" t="s">
        <v>9329</v>
      </c>
      <c r="Q4" s="85">
        <f>+IF(E4="PRODUCTO",VLOOKUP(J4,Categorias!$F$13:$O$279,9,0)&amp;"000",IF(E4="CATEGORÍA",VLOOKUP(J4,Categorias!$I$13:$O$279,7,0),$Q$1))</f>
        <v>270100000</v>
      </c>
      <c r="R4" s="22" t="s">
        <v>13377</v>
      </c>
      <c r="S4" s="36" t="str">
        <f>+F4&amp;" en la región de "&amp;J4</f>
        <v>Cantidad de Mujeres Atendidas en la región de Valparaíso</v>
      </c>
      <c r="T4" s="55" t="str">
        <f>+S4</f>
        <v>Cantidad de Mujeres Atendidas en la región de Valparaíso</v>
      </c>
      <c r="U4" s="56" t="str">
        <f>+E4&amp;": "&amp;J4</f>
        <v>Región: Valparaíso</v>
      </c>
      <c r="V4" s="36" t="s">
        <v>13803</v>
      </c>
      <c r="W4" s="23">
        <f>HYPERLINK(B4,B4)</f>
        <v>0</v>
      </c>
      <c r="X4" s="50" t="s">
        <v>152</v>
      </c>
      <c r="Y4" s="22" t="s">
        <v>13796</v>
      </c>
      <c r="Z4" s="87" t="str">
        <f>+"Gráfico que muestra la cantidad de mujeres atendidas en Centros de Atención y Reparación para Mujeres Víctimas/Sobrevivientes de Violencia Sexual por tipo de atención en la región "&amp;J4&amp;", de acuerdo a los datos publicados por el "&amp;AL4&amp;" de Chile para el "&amp;O4&amp;"."</f>
        <v>Gráfico que muestra la cantidad de mujeres atendidas en Centros de Atención y Reparación para Mujeres Víctimas/Sobrevivientes de Violencia Sexual por tipo de atención en la región Valparaíso, de acuerdo a los datos publicados por el Servicio Nacional de la Mujer de Chile para el periodo 2017-2019.</v>
      </c>
      <c r="AA4" s="51">
        <v>44362</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1769</v>
      </c>
      <c r="AK4" s="53">
        <f>+VLOOKUP(LEFT($D4,2),Tipo_Gráfico[[id2]:[Tipo Gráfico]],3,0)</f>
        <v>1</v>
      </c>
      <c r="AL4" s="36" t="s">
        <v>13797</v>
      </c>
      <c r="AM4" s="49" t="s">
        <v>24</v>
      </c>
      <c r="AN4" s="49" t="s">
        <v>24</v>
      </c>
      <c r="AO4" s="49" t="s">
        <v>24</v>
      </c>
      <c r="AP4" s="54">
        <f>VLOOKUP($AC4,Responsables[],3,0)</f>
        <v>6</v>
      </c>
      <c r="AQ4" s="54">
        <f>VLOOKUP($R4,unidad_medida[[#All],[nombre]:[Columna1]],5,0)</f>
        <v>73</v>
      </c>
    </row>
    <row r="5" spans="1:43" ht="56.25" x14ac:dyDescent="0.25">
      <c r="A5" s="65" t="str">
        <f t="shared" si="0"/>
        <v>GR 02|FILT:Categoría| MUES:Región|Cantidad de Mujeres Atendidas|periodo 2017-2019|</v>
      </c>
      <c r="B5" s="66"/>
      <c r="C5" s="71">
        <v>3</v>
      </c>
      <c r="D5" s="72" t="s">
        <v>13382</v>
      </c>
      <c r="E5" s="69" t="s">
        <v>9444</v>
      </c>
      <c r="F5" s="65" t="s">
        <v>13800</v>
      </c>
      <c r="G5" s="73" t="s">
        <v>754</v>
      </c>
      <c r="H5" s="73"/>
      <c r="I5" s="74"/>
      <c r="J5" s="37" t="s">
        <v>13754</v>
      </c>
      <c r="K5" s="41"/>
      <c r="L5" s="41"/>
      <c r="M5" s="82" t="str">
        <f>"Cantidad de mujeres atendidas en Centros de Atención y Reparación para Mujeres Víctimas/Sobrevivientes de Violencia Sexual por región en el proceso de "&amp;J5&amp;" para el "&amp;O5</f>
        <v>Cantidad de mujeres atendidas en Centros de Atención y Reparación para Mujeres Víctimas/Sobrevivientes de Violencia Sexual por región en el proceso de Orientación e Información (OI) para el periodo 2017-2019</v>
      </c>
      <c r="N5" s="36" t="s">
        <v>151</v>
      </c>
      <c r="O5" s="22" t="s">
        <v>13801</v>
      </c>
      <c r="P5" s="22" t="s">
        <v>9329</v>
      </c>
      <c r="Q5" s="85">
        <f>+IF(E5="PRODUCTO",VLOOKUP(J5,Categorias!$F$13:$O$279,9,0)&amp;"000",IF(E5="CATEGORÍA",VLOOKUP(J5,Categorias!$I$13:$O$279,7,0),$Q$1))</f>
        <v>270110001</v>
      </c>
      <c r="R5" s="22" t="s">
        <v>13377</v>
      </c>
      <c r="S5" s="36" t="str">
        <f>+F5&amp;" en el proceso de "&amp;J5</f>
        <v>Cantidad de Mujeres Atendidas en el proceso de Orientación e Información (OI)</v>
      </c>
      <c r="T5" s="55" t="str">
        <f>+S5</f>
        <v>Cantidad de Mujeres Atendidas en el proceso de Orientación e Información (OI)</v>
      </c>
      <c r="U5" s="56" t="str">
        <f t="shared" ref="U5:U8" si="1">+E5&amp;": "&amp;J5</f>
        <v>Categoría: Orientación e Información (OI)</v>
      </c>
      <c r="V5" s="36" t="s">
        <v>13803</v>
      </c>
      <c r="W5" s="23">
        <f>HYPERLINK(B5,B5)</f>
        <v>0</v>
      </c>
      <c r="X5" s="49" t="str">
        <f>+X4</f>
        <v>CHL</v>
      </c>
      <c r="Y5" s="22" t="s">
        <v>13796</v>
      </c>
      <c r="Z5" s="87" t="str">
        <f>+"Gráfico que muestra la cantidad de mujeres atendidas en Centros de Atención y Reparación para Mujeres Víctimas/Sobrevivientes de Violencia Sexual por región en la fase de "&amp;J5&amp;", de acuerdo a los datos publicados por el "&amp;AL5&amp;" de Chile para el "&amp;O5&amp;"."</f>
        <v>Gráfico que muestra la cantidad de mujeres atendidas en Centros de Atención y Reparación para Mujeres Víctimas/Sobrevivientes de Violencia Sexual por región en la fase de Orientación e Información (OI), de acuerdo a los datos publicados por el Servicio Nacional de la Mujer de Chile para el periodo 2017-2019.</v>
      </c>
      <c r="AA5" s="52">
        <f t="shared" ref="AA5:AF5" si="2">+AA4</f>
        <v>44362</v>
      </c>
      <c r="AB5" s="49" t="str">
        <f t="shared" si="2"/>
        <v>Español</v>
      </c>
      <c r="AC5" s="49" t="str">
        <f t="shared" si="2"/>
        <v>Naty</v>
      </c>
      <c r="AD5" s="49" t="str">
        <f t="shared" si="2"/>
        <v>No Aplica</v>
      </c>
      <c r="AE5" s="49" t="str">
        <f t="shared" si="2"/>
        <v>No Aplica</v>
      </c>
      <c r="AF5" s="49" t="str">
        <f t="shared" si="2"/>
        <v>No Aplica</v>
      </c>
      <c r="AG5" s="53">
        <f>+VLOOKUP($P5,Parametros[[nombre]:[Columna1]],5,0)</f>
        <v>8</v>
      </c>
      <c r="AH5" s="53">
        <f>AH4</f>
        <v>1</v>
      </c>
      <c r="AI5" s="53">
        <f>+VLOOKUP($N5,Territorio[[nombre]:[Columna1]],7,0)</f>
        <v>38</v>
      </c>
      <c r="AJ5" s="53">
        <f>+VLOOKUP(O5,Temporalidad[[nombre]:[Columna1]],7,0)</f>
        <v>1769</v>
      </c>
      <c r="AK5" s="53">
        <f>+VLOOKUP(LEFT($D5,2),Tipo_Gráfico[[id2]:[Tipo Gráfico]],3,0)</f>
        <v>1</v>
      </c>
      <c r="AL5" s="36" t="s">
        <v>13797</v>
      </c>
      <c r="AM5" s="49" t="str">
        <f t="shared" ref="AM5:AO5" si="3">+AM4</f>
        <v>No Aplica</v>
      </c>
      <c r="AN5" s="49" t="str">
        <f t="shared" si="3"/>
        <v>No Aplica</v>
      </c>
      <c r="AO5" s="49" t="str">
        <f t="shared" si="3"/>
        <v>No Aplica</v>
      </c>
      <c r="AP5" s="54">
        <f>VLOOKUP($AC5,Responsables[],3,0)</f>
        <v>6</v>
      </c>
      <c r="AQ5" s="54">
        <f>VLOOKUP($R5,unidad_medida[[#All],[nombre]:[Columna1]],5,0)</f>
        <v>73</v>
      </c>
    </row>
    <row r="6" spans="1:43" ht="91.5" customHeight="1" x14ac:dyDescent="0.25">
      <c r="A6" s="75" t="str">
        <f t="shared" si="0"/>
        <v>II 01|FILT:Nacional| MUES:Región|Cantidad de Mujeres Atendidas|periodo 2017-2019|Categoría</v>
      </c>
      <c r="B6" s="76"/>
      <c r="C6" s="77">
        <v>3</v>
      </c>
      <c r="D6" s="78" t="s">
        <v>13609</v>
      </c>
      <c r="E6" s="79" t="s">
        <v>10694</v>
      </c>
      <c r="F6" s="75" t="s">
        <v>13800</v>
      </c>
      <c r="G6" s="80" t="s">
        <v>754</v>
      </c>
      <c r="H6" s="80" t="s">
        <v>9444</v>
      </c>
      <c r="I6" s="81"/>
      <c r="J6" s="98" t="s">
        <v>13628</v>
      </c>
      <c r="K6" s="86" t="s">
        <v>13804</v>
      </c>
      <c r="L6" s="86" t="s">
        <v>13804</v>
      </c>
      <c r="M6" s="82" t="str">
        <f>"Cantidad de Centros de Atención y Reparación para Mujeres Víctimas/Sobrevivientes de Violencia Sexual por región y tipo de atención para el "&amp;O6</f>
        <v>Cantidad de Centros de Atención y Reparación para Mujeres Víctimas/Sobrevivientes de Violencia Sexual por región y tipo de atención para el periodo 2017-2019</v>
      </c>
      <c r="N6" s="87" t="s">
        <v>151</v>
      </c>
      <c r="O6" s="99" t="s">
        <v>13801</v>
      </c>
      <c r="P6" s="99" t="s">
        <v>9329</v>
      </c>
      <c r="Q6" s="85">
        <f>+IF(E6="PRODUCTO",VLOOKUP(J6,Categorias!$F$13:$O$279,9,0)&amp;"000",IF(E6="CATEGORÍA",VLOOKUP(J6,Categorias!$I$13:$O$279,7,0),$Q$1))</f>
        <v>270100000</v>
      </c>
      <c r="R6" s="99" t="s">
        <v>13377</v>
      </c>
      <c r="S6" s="87" t="str">
        <f>+F6&amp;" en Chile"</f>
        <v>Cantidad de Mujeres Atendidas en Chile</v>
      </c>
      <c r="T6" s="55" t="str">
        <f>+S6</f>
        <v>Cantidad de Mujeres Atendidas en Chile</v>
      </c>
      <c r="U6" s="56" t="str">
        <f t="shared" si="1"/>
        <v>Nacional: Total</v>
      </c>
      <c r="V6" s="36" t="s">
        <v>13803</v>
      </c>
      <c r="W6" s="23">
        <f>HYPERLINK(B6,B6)</f>
        <v>0</v>
      </c>
      <c r="X6" s="49" t="str">
        <f t="shared" ref="X6:X8" si="4">+X5</f>
        <v>CHL</v>
      </c>
      <c r="Y6" s="22" t="s">
        <v>10694</v>
      </c>
      <c r="Z6" s="87" t="str">
        <f>+"Informe Interactivo que muestra la cantidad de Centros de Atención y Reparación para Mujeres Víctimas/Sobrevivientes de Violencia Sexual por región y tipo de atención, de acuerdo a los datos publicados por el "&amp;AL6&amp;" de Chile para el "&amp;O6&amp;"."</f>
        <v>Informe Interactivo que muestra la cantidad de Centros de Atención y Reparación para Mujeres Víctimas/Sobrevivientes de Violencia Sexual por región y tipo de atención, de acuerdo a los datos publicados por el Servicio Nacional de la Mujer de Chile para el periodo 2017-2019.</v>
      </c>
      <c r="AA6" s="52">
        <f t="shared" ref="AA6:AF6" si="5">+AA5</f>
        <v>44362</v>
      </c>
      <c r="AB6" s="49" t="str">
        <f t="shared" si="5"/>
        <v>Español</v>
      </c>
      <c r="AC6" s="49" t="str">
        <f t="shared" si="5"/>
        <v>Naty</v>
      </c>
      <c r="AD6" s="49" t="str">
        <f t="shared" si="5"/>
        <v>No Aplica</v>
      </c>
      <c r="AE6" s="49" t="str">
        <f t="shared" si="5"/>
        <v>No Aplica</v>
      </c>
      <c r="AF6" s="49" t="str">
        <f t="shared" si="5"/>
        <v>No Aplica</v>
      </c>
      <c r="AG6" s="53">
        <f>+VLOOKUP($P6,Parametros[[nombre]:[Columna1]],5,0)</f>
        <v>8</v>
      </c>
      <c r="AH6" s="53">
        <f t="shared" ref="AH6:AH8" si="6">AH5</f>
        <v>1</v>
      </c>
      <c r="AI6" s="53">
        <f>+VLOOKUP($N6,Territorio[[nombre]:[Columna1]],7,0)</f>
        <v>38</v>
      </c>
      <c r="AJ6" s="53">
        <f>+VLOOKUP(O6,Temporalidad[[nombre]:[Columna1]],7,0)</f>
        <v>1769</v>
      </c>
      <c r="AK6" s="53">
        <f>+VLOOKUP(LEFT($D6,2),Tipo_Gráfico[[id2]:[Tipo Gráfico]],3,0)</f>
        <v>3</v>
      </c>
      <c r="AL6" s="36" t="s">
        <v>13797</v>
      </c>
      <c r="AM6" s="49" t="str">
        <f t="shared" ref="AM6" si="7">+AM5</f>
        <v>No Aplica</v>
      </c>
      <c r="AN6" s="49" t="str">
        <f t="shared" ref="AN6" si="8">+AN5</f>
        <v>No Aplica</v>
      </c>
      <c r="AO6" s="49" t="str">
        <f t="shared" ref="AO6" si="9">+AO5</f>
        <v>No Aplica</v>
      </c>
      <c r="AP6" s="54">
        <f>VLOOKUP($AC6,Responsables[],3,0)</f>
        <v>6</v>
      </c>
      <c r="AQ6" s="54">
        <f>VLOOKUP($R6,unidad_medida[[#All],[nombre]:[Columna1]],5,0)</f>
        <v>73</v>
      </c>
    </row>
    <row r="7" spans="1:43" ht="61.5" customHeight="1" x14ac:dyDescent="0.25">
      <c r="A7" s="65" t="str">
        <f t="shared" ref="A7:A8" si="10">+D7&amp;"|FILT:"&amp;E7&amp;"| MUES:"&amp;G7&amp;"|"&amp;F7&amp;"|"&amp;O7&amp;"|"&amp;H7</f>
        <v>GR 03|FILT:Región| MUES:Categoría|Cantidad de Mujeres Atendidas|año 2019|</v>
      </c>
      <c r="B7" s="66"/>
      <c r="C7" s="67">
        <v>3</v>
      </c>
      <c r="D7" s="68" t="s">
        <v>13383</v>
      </c>
      <c r="E7" s="69" t="s">
        <v>754</v>
      </c>
      <c r="F7" s="65" t="s">
        <v>13800</v>
      </c>
      <c r="G7" s="73" t="s">
        <v>9444</v>
      </c>
      <c r="H7" s="65"/>
      <c r="I7" s="70"/>
      <c r="J7" s="37" t="s">
        <v>798</v>
      </c>
      <c r="K7" s="41"/>
      <c r="L7" s="41"/>
      <c r="M7" s="82" t="str">
        <f>"Cantidad de mujeres atendidas en Centros de Atención y Reparación para Mujeres Víctimas/Sobrevivientes de Violencia Sexual por tipo de atención en la región de "&amp;J7&amp;" para el "&amp;O7</f>
        <v>Cantidad de mujeres atendidas en Centros de Atención y Reparación para Mujeres Víctimas/Sobrevivientes de Violencia Sexual por tipo de atención en la región de Valparaíso para el año 2019</v>
      </c>
      <c r="N7" s="36" t="s">
        <v>151</v>
      </c>
      <c r="O7" s="22" t="s">
        <v>13802</v>
      </c>
      <c r="P7" s="22" t="s">
        <v>9329</v>
      </c>
      <c r="Q7" s="85">
        <f>+IF(E7="PRODUCTO",VLOOKUP(J7,Categorias!$F$13:$O$279,9,0)&amp;"000",IF(E7="CATEGORÍA",VLOOKUP(J7,Categorias!$I$13:$O$279,7,0),$Q$1))</f>
        <v>270100000</v>
      </c>
      <c r="R7" s="22" t="s">
        <v>13377</v>
      </c>
      <c r="S7" s="36" t="str">
        <f t="shared" ref="S7" si="11">+F7&amp;" en la región de "&amp;J7</f>
        <v>Cantidad de Mujeres Atendidas en la región de Valparaíso</v>
      </c>
      <c r="T7" s="55" t="str">
        <f>+S7</f>
        <v>Cantidad de Mujeres Atendidas en la región de Valparaíso</v>
      </c>
      <c r="U7" s="56" t="str">
        <f t="shared" si="1"/>
        <v>Región: Valparaíso</v>
      </c>
      <c r="V7" s="36" t="s">
        <v>13803</v>
      </c>
      <c r="W7" s="23">
        <f>HYPERLINK(B7,B7)</f>
        <v>0</v>
      </c>
      <c r="X7" s="49" t="str">
        <f t="shared" si="4"/>
        <v>CHL</v>
      </c>
      <c r="Y7" s="22" t="s">
        <v>13796</v>
      </c>
      <c r="Z7" s="87" t="str">
        <f>+"Gráfico que muestra la cantidad de mujeres atendidas en Centros de Atención y Reparación para Mujeres Víctimas/Sobrevivientes de Violencia Sexual por tipo de atención en la región "&amp;J7&amp;", de acuerdo a los datos publicados por el "&amp;AL7&amp;" de Chile para el "&amp;O7&amp;"."</f>
        <v>Gráfico que muestra la cantidad de mujeres atendidas en Centros de Atención y Reparación para Mujeres Víctimas/Sobrevivientes de Violencia Sexual por tipo de atención en la región Valparaíso, de acuerdo a los datos publicados por el Servicio Nacional de la Mujer de Chile para el año 2019.</v>
      </c>
      <c r="AA7" s="52">
        <f t="shared" ref="AA7:AF7" si="12">+AA6</f>
        <v>44362</v>
      </c>
      <c r="AB7" s="49" t="str">
        <f t="shared" si="12"/>
        <v>Español</v>
      </c>
      <c r="AC7" s="49" t="str">
        <f t="shared" si="12"/>
        <v>Naty</v>
      </c>
      <c r="AD7" s="49" t="str">
        <f t="shared" si="12"/>
        <v>No Aplica</v>
      </c>
      <c r="AE7" s="49" t="str">
        <f t="shared" si="12"/>
        <v>No Aplica</v>
      </c>
      <c r="AF7" s="49" t="str">
        <f t="shared" si="12"/>
        <v>No Aplica</v>
      </c>
      <c r="AG7" s="53">
        <f>+VLOOKUP($P7,Parametros[[nombre]:[Columna1]],5,0)</f>
        <v>8</v>
      </c>
      <c r="AH7" s="53">
        <f t="shared" si="6"/>
        <v>1</v>
      </c>
      <c r="AI7" s="53">
        <f>+VLOOKUP($N7,Territorio[[nombre]:[Columna1]],7,0)</f>
        <v>38</v>
      </c>
      <c r="AJ7" s="53">
        <f>+VLOOKUP(O7,Temporalidad[[nombre]:[Columna1]],7,0)</f>
        <v>30</v>
      </c>
      <c r="AK7" s="53">
        <f>+VLOOKUP(LEFT($D7,2),Tipo_Gráfico[[id2]:[Tipo Gráfico]],3,0)</f>
        <v>1</v>
      </c>
      <c r="AL7" s="36" t="s">
        <v>13797</v>
      </c>
      <c r="AM7" s="49" t="str">
        <f t="shared" ref="AM7:AM8" si="13">+AM6</f>
        <v>No Aplica</v>
      </c>
      <c r="AN7" s="49" t="str">
        <f t="shared" ref="AN7:AN8" si="14">+AN6</f>
        <v>No Aplica</v>
      </c>
      <c r="AO7" s="49" t="str">
        <f t="shared" ref="AO7:AO8" si="15">+AO6</f>
        <v>No Aplica</v>
      </c>
      <c r="AP7" s="54">
        <f>VLOOKUP($AC7,Responsables[],3,0)</f>
        <v>6</v>
      </c>
      <c r="AQ7" s="54">
        <f>VLOOKUP($R7,unidad_medida[[#All],[nombre]:[Columna1]],5,0)</f>
        <v>73</v>
      </c>
    </row>
    <row r="8" spans="1:43" ht="56.25" x14ac:dyDescent="0.25">
      <c r="A8" s="65" t="str">
        <f t="shared" si="10"/>
        <v>GR 04|FILT:Categoría| MUES:Región|Cantidad de Mujeres Atendidas|año 2019|</v>
      </c>
      <c r="B8" s="66"/>
      <c r="C8" s="71">
        <v>3</v>
      </c>
      <c r="D8" s="72" t="s">
        <v>13799</v>
      </c>
      <c r="E8" s="69" t="s">
        <v>9444</v>
      </c>
      <c r="F8" s="65" t="s">
        <v>13800</v>
      </c>
      <c r="G8" s="73" t="s">
        <v>754</v>
      </c>
      <c r="H8" s="73"/>
      <c r="I8" s="74"/>
      <c r="J8" s="37" t="s">
        <v>13754</v>
      </c>
      <c r="K8" s="41"/>
      <c r="L8" s="41"/>
      <c r="M8" s="82" t="str">
        <f>"Cantidad de mujeres atendidas en Centros de Atención y Reparación para Mujeres Víctimas/Sobrevivientes de Violencia Sexual por región en el proceso de "&amp;J8&amp;" para el "&amp;O8</f>
        <v>Cantidad de mujeres atendidas en Centros de Atención y Reparación para Mujeres Víctimas/Sobrevivientes de Violencia Sexual por región en el proceso de Orientación e Información (OI) para el año 2019</v>
      </c>
      <c r="N8" s="36" t="s">
        <v>151</v>
      </c>
      <c r="O8" s="22" t="s">
        <v>13802</v>
      </c>
      <c r="P8" s="22" t="s">
        <v>9329</v>
      </c>
      <c r="Q8" s="85">
        <f>+IF(E8="PRODUCTO",VLOOKUP(J8,Categorias!$F$13:$O$279,9,0)&amp;"000",IF(E8="CATEGORÍA",VLOOKUP(J8,Categorias!$I$13:$O$279,7,0),$Q$1))</f>
        <v>270110001</v>
      </c>
      <c r="R8" s="22" t="s">
        <v>13377</v>
      </c>
      <c r="S8" s="36" t="str">
        <f>+F8&amp;" en el proceso de "&amp;J8</f>
        <v>Cantidad de Mujeres Atendidas en el proceso de Orientación e Información (OI)</v>
      </c>
      <c r="T8" s="55" t="str">
        <f>+S8</f>
        <v>Cantidad de Mujeres Atendidas en el proceso de Orientación e Información (OI)</v>
      </c>
      <c r="U8" s="56" t="str">
        <f t="shared" si="1"/>
        <v>Categoría: Orientación e Información (OI)</v>
      </c>
      <c r="V8" s="36" t="s">
        <v>13803</v>
      </c>
      <c r="W8" s="23">
        <f>HYPERLINK(B8,B8)</f>
        <v>0</v>
      </c>
      <c r="X8" s="49" t="str">
        <f t="shared" si="4"/>
        <v>CHL</v>
      </c>
      <c r="Y8" s="22" t="s">
        <v>13796</v>
      </c>
      <c r="Z8" s="87" t="str">
        <f>+"Gráfico que muestra la cantidad de mujeres atendidas en Centros de Atención y Reparación para Mujeres Víctimas/Sobrevivientes de Violencia Sexual por región en la fase de "&amp;J8&amp;", de acuerdo a los datos publicados por el "&amp;AL8&amp;" de Chile para el "&amp;O8&amp;"."</f>
        <v>Gráfico que muestra la cantidad de mujeres atendidas en Centros de Atención y Reparación para Mujeres Víctimas/Sobrevivientes de Violencia Sexual por región en la fase de Orientación e Información (OI), de acuerdo a los datos publicados por el Servicio Nacional de la Mujer de Chile para el año 2019.</v>
      </c>
      <c r="AA8" s="52">
        <f t="shared" ref="AA8:AF8" si="16">+AA7</f>
        <v>44362</v>
      </c>
      <c r="AB8" s="49" t="str">
        <f t="shared" si="16"/>
        <v>Español</v>
      </c>
      <c r="AC8" s="49" t="str">
        <f t="shared" si="16"/>
        <v>Naty</v>
      </c>
      <c r="AD8" s="49" t="str">
        <f t="shared" si="16"/>
        <v>No Aplica</v>
      </c>
      <c r="AE8" s="49" t="str">
        <f t="shared" si="16"/>
        <v>No Aplica</v>
      </c>
      <c r="AF8" s="49" t="str">
        <f t="shared" si="16"/>
        <v>No Aplica</v>
      </c>
      <c r="AG8" s="53">
        <f>+VLOOKUP($P8,Parametros[[nombre]:[Columna1]],5,0)</f>
        <v>8</v>
      </c>
      <c r="AH8" s="53">
        <f t="shared" si="6"/>
        <v>1</v>
      </c>
      <c r="AI8" s="53">
        <f>+VLOOKUP($N8,Territorio[[nombre]:[Columna1]],7,0)</f>
        <v>38</v>
      </c>
      <c r="AJ8" s="53">
        <f>+VLOOKUP(O8,Temporalidad[[nombre]:[Columna1]],7,0)</f>
        <v>30</v>
      </c>
      <c r="AK8" s="53">
        <f>+VLOOKUP(LEFT($D8,2),Tipo_Gráfico[[id2]:[Tipo Gráfico]],3,0)</f>
        <v>1</v>
      </c>
      <c r="AL8" s="36" t="s">
        <v>13797</v>
      </c>
      <c r="AM8" s="49" t="str">
        <f t="shared" si="13"/>
        <v>No Aplica</v>
      </c>
      <c r="AN8" s="49" t="str">
        <f t="shared" si="14"/>
        <v>No Aplica</v>
      </c>
      <c r="AO8" s="49" t="str">
        <f t="shared" si="15"/>
        <v>No Aplica</v>
      </c>
      <c r="AP8" s="54">
        <f>VLOOKUP($AC8,Responsables[],3,0)</f>
        <v>6</v>
      </c>
      <c r="AQ8" s="54">
        <f>VLOOKUP($R8,unidad_medida[[#All],[nombre]:[Columna1]],5,0)</f>
        <v>73</v>
      </c>
    </row>
    <row r="13" spans="1:43" x14ac:dyDescent="0.25">
      <c r="F13" s="3"/>
    </row>
    <row r="14" spans="1:43" x14ac:dyDescent="0.25">
      <c r="F14"/>
    </row>
    <row r="15" spans="1:43" x14ac:dyDescent="0.25">
      <c r="F15" s="3"/>
    </row>
    <row r="16" spans="1:43" x14ac:dyDescent="0.25">
      <c r="F16"/>
    </row>
    <row r="17" spans="6:6" x14ac:dyDescent="0.25">
      <c r="F17" s="3"/>
    </row>
    <row r="18" spans="6:6" x14ac:dyDescent="0.25">
      <c r="F18"/>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sheetData>
  <phoneticPr fontId="9" type="noConversion"/>
  <conditionalFormatting sqref="V4:W4 M4:S4 AL4:AL6 Q7:Q8 M5:R6 T5:T6 S5:S8 U4:U8 W5:W6 V5:V8 Y4:Z6">
    <cfRule type="expression" dxfId="290" priority="15217">
      <formula>$Z4="Reporte 2"</formula>
    </cfRule>
    <cfRule type="expression" dxfId="289" priority="15218">
      <formula>$Z4="Reporte 1"</formula>
    </cfRule>
    <cfRule type="expression" dxfId="288" priority="15219">
      <formula>$Z4="Informe 10"</formula>
    </cfRule>
    <cfRule type="expression" dxfId="287" priority="15220">
      <formula>$Z4="Informe 9"</formula>
    </cfRule>
    <cfRule type="expression" dxfId="286" priority="15221">
      <formula>$Z4="Informe 8"</formula>
    </cfRule>
    <cfRule type="expression" dxfId="285" priority="15222">
      <formula>$Z4="Informe 7"</formula>
    </cfRule>
    <cfRule type="expression" dxfId="284" priority="15223">
      <formula>$Z4="Informe 6"</formula>
    </cfRule>
    <cfRule type="expression" dxfId="283" priority="15224">
      <formula>$Z4="Informe 5"</formula>
    </cfRule>
    <cfRule type="expression" dxfId="282" priority="15225">
      <formula>$Z4="Informe 4"</formula>
    </cfRule>
    <cfRule type="expression" dxfId="281" priority="15226">
      <formula>$Z4="Informe 3"</formula>
    </cfRule>
    <cfRule type="expression" dxfId="280" priority="15227">
      <formula>$Z4="Informe 2"</formula>
    </cfRule>
    <cfRule type="expression" dxfId="279" priority="15228">
      <formula>$Z4="Informe 1"</formula>
    </cfRule>
    <cfRule type="expression" dxfId="278" priority="15229">
      <formula>$Z4="Gráfico 10"</formula>
    </cfRule>
    <cfRule type="expression" dxfId="277" priority="15230">
      <formula>$Z4="Gráfico 25"</formula>
    </cfRule>
    <cfRule type="expression" dxfId="276" priority="15231">
      <formula>$Z4="Gráfico 24"</formula>
    </cfRule>
    <cfRule type="expression" dxfId="275" priority="15232">
      <formula>$Z4="Gráfico 23"</formula>
    </cfRule>
    <cfRule type="expression" dxfId="274" priority="15233">
      <formula>$Z4="Gráfico 22"</formula>
    </cfRule>
    <cfRule type="expression" dxfId="273" priority="15234">
      <formula>$Z4="Gráfico 21"</formula>
    </cfRule>
    <cfRule type="expression" dxfId="272" priority="15235">
      <formula>$Z4="Gráfico 20"</formula>
    </cfRule>
    <cfRule type="expression" dxfId="271" priority="15236">
      <formula>$Z4="Gráfico 18"</formula>
    </cfRule>
    <cfRule type="expression" dxfId="270" priority="15237">
      <formula>$Z4="Gráfico 19"</formula>
    </cfRule>
    <cfRule type="expression" dxfId="269" priority="15238">
      <formula>$Z4="Gráfico 17"</formula>
    </cfRule>
    <cfRule type="expression" dxfId="268" priority="15239">
      <formula>$Z4="Gráfico 16"</formula>
    </cfRule>
    <cfRule type="expression" dxfId="267" priority="15240">
      <formula>$Z4="Gráfico 15"</formula>
    </cfRule>
    <cfRule type="expression" dxfId="266" priority="15241">
      <formula>$Z4="Gráfico 14"</formula>
    </cfRule>
    <cfRule type="expression" dxfId="265" priority="15242">
      <formula>$Z4="Gráfico 12"</formula>
    </cfRule>
    <cfRule type="expression" dxfId="264" priority="15243">
      <formula>$Z4="Gráfico 13"</formula>
    </cfRule>
    <cfRule type="expression" dxfId="263" priority="15244">
      <formula>$Z4="Gráfico 11"</formula>
    </cfRule>
    <cfRule type="expression" dxfId="262" priority="15245">
      <formula>$Z4="Gráfico 9"</formula>
    </cfRule>
    <cfRule type="expression" dxfId="261" priority="15246">
      <formula>$Z4="Gráfico 8"</formula>
    </cfRule>
    <cfRule type="expression" dxfId="260" priority="15247">
      <formula>$Z4="Gráfico 7"</formula>
    </cfRule>
    <cfRule type="expression" dxfId="259" priority="15248">
      <formula>$Z4="Gráfico 6"</formula>
    </cfRule>
    <cfRule type="expression" dxfId="258" priority="15249">
      <formula>$Z4="Gráfico 4"</formula>
    </cfRule>
    <cfRule type="expression" dxfId="257" priority="15250">
      <formula>$Z4="Gráfico 3"</formula>
    </cfRule>
    <cfRule type="expression" dxfId="256" priority="15251">
      <formula>$Z4="Gráfico 2"</formula>
    </cfRule>
    <cfRule type="expression" dxfId="255" priority="15252">
      <formula>$Z4="Gráfico 1"</formula>
    </cfRule>
    <cfRule type="expression" dxfId="254" priority="15253">
      <formula>$Z4="Gráfico 5"</formula>
    </cfRule>
  </conditionalFormatting>
  <conditionalFormatting sqref="T4">
    <cfRule type="expression" dxfId="253" priority="15143">
      <formula>$Z4="Reporte 2"</formula>
    </cfRule>
    <cfRule type="expression" dxfId="252" priority="15144">
      <formula>$Z4="Reporte 1"</formula>
    </cfRule>
    <cfRule type="expression" dxfId="251" priority="15145">
      <formula>$Z4="Informe 10"</formula>
    </cfRule>
    <cfRule type="expression" dxfId="250" priority="15146">
      <formula>$Z4="Informe 9"</formula>
    </cfRule>
    <cfRule type="expression" dxfId="249" priority="15147">
      <formula>$Z4="Informe 8"</formula>
    </cfRule>
    <cfRule type="expression" dxfId="248" priority="15148">
      <formula>$Z4="Informe 7"</formula>
    </cfRule>
    <cfRule type="expression" dxfId="247" priority="15149">
      <formula>$Z4="Informe 6"</formula>
    </cfRule>
    <cfRule type="expression" dxfId="246" priority="15150">
      <formula>$Z4="Informe 5"</formula>
    </cfRule>
    <cfRule type="expression" dxfId="245" priority="15151">
      <formula>$Z4="Informe 4"</formula>
    </cfRule>
    <cfRule type="expression" dxfId="244" priority="15152">
      <formula>$Z4="Informe 3"</formula>
    </cfRule>
    <cfRule type="expression" dxfId="243" priority="15153">
      <formula>$Z4="Informe 2"</formula>
    </cfRule>
    <cfRule type="expression" dxfId="242" priority="15154">
      <formula>$Z4="Informe 1"</formula>
    </cfRule>
    <cfRule type="expression" dxfId="241" priority="15155">
      <formula>$Z4="Gráfico 10"</formula>
    </cfRule>
    <cfRule type="expression" dxfId="240" priority="15156">
      <formula>$Z4="Gráfico 25"</formula>
    </cfRule>
    <cfRule type="expression" dxfId="239" priority="15157">
      <formula>$Z4="Gráfico 24"</formula>
    </cfRule>
    <cfRule type="expression" dxfId="238" priority="15158">
      <formula>$Z4="Gráfico 23"</formula>
    </cfRule>
    <cfRule type="expression" dxfId="237" priority="15159">
      <formula>$Z4="Gráfico 22"</formula>
    </cfRule>
    <cfRule type="expression" dxfId="236" priority="15160">
      <formula>$Z4="Gráfico 21"</formula>
    </cfRule>
    <cfRule type="expression" dxfId="235" priority="15161">
      <formula>$Z4="Gráfico 20"</formula>
    </cfRule>
    <cfRule type="expression" dxfId="234" priority="15162">
      <formula>$Z4="Gráfico 18"</formula>
    </cfRule>
    <cfRule type="expression" dxfId="233" priority="15163">
      <formula>$Z4="Gráfico 19"</formula>
    </cfRule>
    <cfRule type="expression" dxfId="232" priority="15164">
      <formula>$Z4="Gráfico 17"</formula>
    </cfRule>
    <cfRule type="expression" dxfId="231" priority="15165">
      <formula>$Z4="Gráfico 16"</formula>
    </cfRule>
    <cfRule type="expression" dxfId="230" priority="15166">
      <formula>$Z4="Gráfico 15"</formula>
    </cfRule>
    <cfRule type="expression" dxfId="229" priority="15167">
      <formula>$Z4="Gráfico 14"</formula>
    </cfRule>
    <cfRule type="expression" dxfId="228" priority="15168">
      <formula>$Z4="Gráfico 12"</formula>
    </cfRule>
    <cfRule type="expression" dxfId="227" priority="15169">
      <formula>$Z4="Gráfico 13"</formula>
    </cfRule>
    <cfRule type="expression" dxfId="226" priority="15170">
      <formula>$Z4="Gráfico 11"</formula>
    </cfRule>
    <cfRule type="expression" dxfId="225" priority="15171">
      <formula>$Z4="Gráfico 9"</formula>
    </cfRule>
    <cfRule type="expression" dxfId="224" priority="15172">
      <formula>$Z4="Gráfico 8"</formula>
    </cfRule>
    <cfRule type="expression" dxfId="223" priority="15173">
      <formula>$Z4="Gráfico 7"</formula>
    </cfRule>
    <cfRule type="expression" dxfId="222" priority="15174">
      <formula>$Z4="Gráfico 6"</formula>
    </cfRule>
    <cfRule type="expression" dxfId="221" priority="15175">
      <formula>$Z4="Gráfico 4"</formula>
    </cfRule>
    <cfRule type="expression" dxfId="220" priority="15176">
      <formula>$Z4="Gráfico 3"</formula>
    </cfRule>
    <cfRule type="expression" dxfId="219" priority="15177">
      <formula>$Z4="Gráfico 2"</formula>
    </cfRule>
    <cfRule type="expression" dxfId="218" priority="15178">
      <formula>$Z4="Gráfico 1"</formula>
    </cfRule>
    <cfRule type="expression" dxfId="217" priority="15179">
      <formula>$Z4="Gráfico 5"</formula>
    </cfRule>
  </conditionalFormatting>
  <conditionalFormatting sqref="K4:K6 L6">
    <cfRule type="expression" dxfId="216" priority="638">
      <formula>+LEFT(D4,2)="GR"</formula>
    </cfRule>
  </conditionalFormatting>
  <conditionalFormatting sqref="L4:L5">
    <cfRule type="expression" dxfId="215" priority="637">
      <formula>+LEFT(D4,2)="GR"</formula>
    </cfRule>
  </conditionalFormatting>
  <conditionalFormatting sqref="W7:W8 AL7:AL8 N7:P8 Y7:Y8 T8 R7:R8">
    <cfRule type="expression" dxfId="214" priority="114">
      <formula>$Z7="Reporte 2"</formula>
    </cfRule>
    <cfRule type="expression" dxfId="213" priority="115">
      <formula>$Z7="Reporte 1"</formula>
    </cfRule>
    <cfRule type="expression" dxfId="212" priority="116">
      <formula>$Z7="Informe 10"</formula>
    </cfRule>
    <cfRule type="expression" dxfId="211" priority="117">
      <formula>$Z7="Informe 9"</formula>
    </cfRule>
    <cfRule type="expression" dxfId="210" priority="118">
      <formula>$Z7="Informe 8"</formula>
    </cfRule>
    <cfRule type="expression" dxfId="209" priority="119">
      <formula>$Z7="Informe 7"</formula>
    </cfRule>
    <cfRule type="expression" dxfId="208" priority="120">
      <formula>$Z7="Informe 6"</formula>
    </cfRule>
    <cfRule type="expression" dxfId="207" priority="121">
      <formula>$Z7="Informe 5"</formula>
    </cfRule>
    <cfRule type="expression" dxfId="206" priority="122">
      <formula>$Z7="Informe 4"</formula>
    </cfRule>
    <cfRule type="expression" dxfId="205" priority="123">
      <formula>$Z7="Informe 3"</formula>
    </cfRule>
    <cfRule type="expression" dxfId="204" priority="124">
      <formula>$Z7="Informe 2"</formula>
    </cfRule>
    <cfRule type="expression" dxfId="203" priority="125">
      <formula>$Z7="Informe 1"</formula>
    </cfRule>
    <cfRule type="expression" dxfId="202" priority="126">
      <formula>$Z7="Gráfico 10"</formula>
    </cfRule>
    <cfRule type="expression" dxfId="201" priority="127">
      <formula>$Z7="Gráfico 25"</formula>
    </cfRule>
    <cfRule type="expression" dxfId="200" priority="128">
      <formula>$Z7="Gráfico 24"</formula>
    </cfRule>
    <cfRule type="expression" dxfId="199" priority="129">
      <formula>$Z7="Gráfico 23"</formula>
    </cfRule>
    <cfRule type="expression" dxfId="198" priority="130">
      <formula>$Z7="Gráfico 22"</formula>
    </cfRule>
    <cfRule type="expression" dxfId="197" priority="131">
      <formula>$Z7="Gráfico 21"</formula>
    </cfRule>
    <cfRule type="expression" dxfId="196" priority="132">
      <formula>$Z7="Gráfico 20"</formula>
    </cfRule>
    <cfRule type="expression" dxfId="195" priority="133">
      <formula>$Z7="Gráfico 18"</formula>
    </cfRule>
    <cfRule type="expression" dxfId="194" priority="134">
      <formula>$Z7="Gráfico 19"</formula>
    </cfRule>
    <cfRule type="expression" dxfId="193" priority="135">
      <formula>$Z7="Gráfico 17"</formula>
    </cfRule>
    <cfRule type="expression" dxfId="192" priority="136">
      <formula>$Z7="Gráfico 16"</formula>
    </cfRule>
    <cfRule type="expression" dxfId="191" priority="137">
      <formula>$Z7="Gráfico 15"</formula>
    </cfRule>
    <cfRule type="expression" dxfId="190" priority="138">
      <formula>$Z7="Gráfico 14"</formula>
    </cfRule>
    <cfRule type="expression" dxfId="189" priority="139">
      <formula>$Z7="Gráfico 12"</formula>
    </cfRule>
    <cfRule type="expression" dxfId="188" priority="140">
      <formula>$Z7="Gráfico 13"</formula>
    </cfRule>
    <cfRule type="expression" dxfId="187" priority="141">
      <formula>$Z7="Gráfico 11"</formula>
    </cfRule>
    <cfRule type="expression" dxfId="186" priority="142">
      <formula>$Z7="Gráfico 9"</formula>
    </cfRule>
    <cfRule type="expression" dxfId="185" priority="143">
      <formula>$Z7="Gráfico 8"</formula>
    </cfRule>
    <cfRule type="expression" dxfId="184" priority="144">
      <formula>$Z7="Gráfico 7"</formula>
    </cfRule>
    <cfRule type="expression" dxfId="183" priority="145">
      <formula>$Z7="Gráfico 6"</formula>
    </cfRule>
    <cfRule type="expression" dxfId="182" priority="146">
      <formula>$Z7="Gráfico 4"</formula>
    </cfRule>
    <cfRule type="expression" dxfId="181" priority="147">
      <formula>$Z7="Gráfico 3"</formula>
    </cfRule>
    <cfRule type="expression" dxfId="180" priority="148">
      <formula>$Z7="Gráfico 2"</formula>
    </cfRule>
    <cfRule type="expression" dxfId="179" priority="149">
      <formula>$Z7="Gráfico 1"</formula>
    </cfRule>
    <cfRule type="expression" dxfId="178" priority="150">
      <formula>$Z7="Gráfico 5"</formula>
    </cfRule>
  </conditionalFormatting>
  <conditionalFormatting sqref="T7">
    <cfRule type="expression" dxfId="177" priority="77">
      <formula>$Z7="Reporte 2"</formula>
    </cfRule>
    <cfRule type="expression" dxfId="176" priority="78">
      <formula>$Z7="Reporte 1"</formula>
    </cfRule>
    <cfRule type="expression" dxfId="175" priority="79">
      <formula>$Z7="Informe 10"</formula>
    </cfRule>
    <cfRule type="expression" dxfId="174" priority="80">
      <formula>$Z7="Informe 9"</formula>
    </cfRule>
    <cfRule type="expression" dxfId="173" priority="81">
      <formula>$Z7="Informe 8"</formula>
    </cfRule>
    <cfRule type="expression" dxfId="172" priority="82">
      <formula>$Z7="Informe 7"</formula>
    </cfRule>
    <cfRule type="expression" dxfId="171" priority="83">
      <formula>$Z7="Informe 6"</formula>
    </cfRule>
    <cfRule type="expression" dxfId="170" priority="84">
      <formula>$Z7="Informe 5"</formula>
    </cfRule>
    <cfRule type="expression" dxfId="169" priority="85">
      <formula>$Z7="Informe 4"</formula>
    </cfRule>
    <cfRule type="expression" dxfId="168" priority="86">
      <formula>$Z7="Informe 3"</formula>
    </cfRule>
    <cfRule type="expression" dxfId="167" priority="87">
      <formula>$Z7="Informe 2"</formula>
    </cfRule>
    <cfRule type="expression" dxfId="166" priority="88">
      <formula>$Z7="Informe 1"</formula>
    </cfRule>
    <cfRule type="expression" dxfId="165" priority="89">
      <formula>$Z7="Gráfico 10"</formula>
    </cfRule>
    <cfRule type="expression" dxfId="164" priority="90">
      <formula>$Z7="Gráfico 25"</formula>
    </cfRule>
    <cfRule type="expression" dxfId="163" priority="91">
      <formula>$Z7="Gráfico 24"</formula>
    </cfRule>
    <cfRule type="expression" dxfId="162" priority="92">
      <formula>$Z7="Gráfico 23"</formula>
    </cfRule>
    <cfRule type="expression" dxfId="161" priority="93">
      <formula>$Z7="Gráfico 22"</formula>
    </cfRule>
    <cfRule type="expression" dxfId="160" priority="94">
      <formula>$Z7="Gráfico 21"</formula>
    </cfRule>
    <cfRule type="expression" dxfId="159" priority="95">
      <formula>$Z7="Gráfico 20"</formula>
    </cfRule>
    <cfRule type="expression" dxfId="158" priority="96">
      <formula>$Z7="Gráfico 18"</formula>
    </cfRule>
    <cfRule type="expression" dxfId="157" priority="97">
      <formula>$Z7="Gráfico 19"</formula>
    </cfRule>
    <cfRule type="expression" dxfId="156" priority="98">
      <formula>$Z7="Gráfico 17"</formula>
    </cfRule>
    <cfRule type="expression" dxfId="155" priority="99">
      <formula>$Z7="Gráfico 16"</formula>
    </cfRule>
    <cfRule type="expression" dxfId="154" priority="100">
      <formula>$Z7="Gráfico 15"</formula>
    </cfRule>
    <cfRule type="expression" dxfId="153" priority="101">
      <formula>$Z7="Gráfico 14"</formula>
    </cfRule>
    <cfRule type="expression" dxfId="152" priority="102">
      <formula>$Z7="Gráfico 12"</formula>
    </cfRule>
    <cfRule type="expression" dxfId="151" priority="103">
      <formula>$Z7="Gráfico 13"</formula>
    </cfRule>
    <cfRule type="expression" dxfId="150" priority="104">
      <formula>$Z7="Gráfico 11"</formula>
    </cfRule>
    <cfRule type="expression" dxfId="149" priority="105">
      <formula>$Z7="Gráfico 9"</formula>
    </cfRule>
    <cfRule type="expression" dxfId="148" priority="106">
      <formula>$Z7="Gráfico 8"</formula>
    </cfRule>
    <cfRule type="expression" dxfId="147" priority="107">
      <formula>$Z7="Gráfico 7"</formula>
    </cfRule>
    <cfRule type="expression" dxfId="146" priority="108">
      <formula>$Z7="Gráfico 6"</formula>
    </cfRule>
    <cfRule type="expression" dxfId="145" priority="109">
      <formula>$Z7="Gráfico 4"</formula>
    </cfRule>
    <cfRule type="expression" dxfId="144" priority="110">
      <formula>$Z7="Gráfico 3"</formula>
    </cfRule>
    <cfRule type="expression" dxfId="143" priority="111">
      <formula>$Z7="Gráfico 2"</formula>
    </cfRule>
    <cfRule type="expression" dxfId="142" priority="112">
      <formula>$Z7="Gráfico 1"</formula>
    </cfRule>
    <cfRule type="expression" dxfId="141" priority="113">
      <formula>$Z7="Gráfico 5"</formula>
    </cfRule>
  </conditionalFormatting>
  <conditionalFormatting sqref="K7:K8">
    <cfRule type="expression" dxfId="140" priority="76">
      <formula>+LEFT(D7,2)="GR"</formula>
    </cfRule>
  </conditionalFormatting>
  <conditionalFormatting sqref="L7:L8">
    <cfRule type="expression" dxfId="139" priority="75">
      <formula>+LEFT(D7,2)="GR"</formula>
    </cfRule>
  </conditionalFormatting>
  <conditionalFormatting sqref="M7:M8">
    <cfRule type="expression" dxfId="138" priority="38">
      <formula>$Z7="Reporte 2"</formula>
    </cfRule>
    <cfRule type="expression" dxfId="137" priority="39">
      <formula>$Z7="Reporte 1"</formula>
    </cfRule>
    <cfRule type="expression" dxfId="136" priority="40">
      <formula>$Z7="Informe 10"</formula>
    </cfRule>
    <cfRule type="expression" dxfId="135" priority="41">
      <formula>$Z7="Informe 9"</formula>
    </cfRule>
    <cfRule type="expression" dxfId="134" priority="42">
      <formula>$Z7="Informe 8"</formula>
    </cfRule>
    <cfRule type="expression" dxfId="133" priority="43">
      <formula>$Z7="Informe 7"</formula>
    </cfRule>
    <cfRule type="expression" dxfId="132" priority="44">
      <formula>$Z7="Informe 6"</formula>
    </cfRule>
    <cfRule type="expression" dxfId="131" priority="45">
      <formula>$Z7="Informe 5"</formula>
    </cfRule>
    <cfRule type="expression" dxfId="130" priority="46">
      <formula>$Z7="Informe 4"</formula>
    </cfRule>
    <cfRule type="expression" dxfId="129" priority="47">
      <formula>$Z7="Informe 3"</formula>
    </cfRule>
    <cfRule type="expression" dxfId="128" priority="48">
      <formula>$Z7="Informe 2"</formula>
    </cfRule>
    <cfRule type="expression" dxfId="127" priority="49">
      <formula>$Z7="Informe 1"</formula>
    </cfRule>
    <cfRule type="expression" dxfId="126" priority="50">
      <formula>$Z7="Gráfico 10"</formula>
    </cfRule>
    <cfRule type="expression" dxfId="125" priority="51">
      <formula>$Z7="Gráfico 25"</formula>
    </cfRule>
    <cfRule type="expression" dxfId="124" priority="52">
      <formula>$Z7="Gráfico 24"</formula>
    </cfRule>
    <cfRule type="expression" dxfId="123" priority="53">
      <formula>$Z7="Gráfico 23"</formula>
    </cfRule>
    <cfRule type="expression" dxfId="122" priority="54">
      <formula>$Z7="Gráfico 22"</formula>
    </cfRule>
    <cfRule type="expression" dxfId="121" priority="55">
      <formula>$Z7="Gráfico 21"</formula>
    </cfRule>
    <cfRule type="expression" dxfId="120" priority="56">
      <formula>$Z7="Gráfico 20"</formula>
    </cfRule>
    <cfRule type="expression" dxfId="119" priority="57">
      <formula>$Z7="Gráfico 18"</formula>
    </cfRule>
    <cfRule type="expression" dxfId="118" priority="58">
      <formula>$Z7="Gráfico 19"</formula>
    </cfRule>
    <cfRule type="expression" dxfId="117" priority="59">
      <formula>$Z7="Gráfico 17"</formula>
    </cfRule>
    <cfRule type="expression" dxfId="116" priority="60">
      <formula>$Z7="Gráfico 16"</formula>
    </cfRule>
    <cfRule type="expression" dxfId="115" priority="61">
      <formula>$Z7="Gráfico 15"</formula>
    </cfRule>
    <cfRule type="expression" dxfId="114" priority="62">
      <formula>$Z7="Gráfico 14"</formula>
    </cfRule>
    <cfRule type="expression" dxfId="113" priority="63">
      <formula>$Z7="Gráfico 12"</formula>
    </cfRule>
    <cfRule type="expression" dxfId="112" priority="64">
      <formula>$Z7="Gráfico 13"</formula>
    </cfRule>
    <cfRule type="expression" dxfId="111" priority="65">
      <formula>$Z7="Gráfico 11"</formula>
    </cfRule>
    <cfRule type="expression" dxfId="110" priority="66">
      <formula>$Z7="Gráfico 9"</formula>
    </cfRule>
    <cfRule type="expression" dxfId="109" priority="67">
      <formula>$Z7="Gráfico 8"</formula>
    </cfRule>
    <cfRule type="expression" dxfId="108" priority="68">
      <formula>$Z7="Gráfico 7"</formula>
    </cfRule>
    <cfRule type="expression" dxfId="107" priority="69">
      <formula>$Z7="Gráfico 6"</formula>
    </cfRule>
    <cfRule type="expression" dxfId="106" priority="70">
      <formula>$Z7="Gráfico 4"</formula>
    </cfRule>
    <cfRule type="expression" dxfId="105" priority="71">
      <formula>$Z7="Gráfico 3"</formula>
    </cfRule>
    <cfRule type="expression" dxfId="104" priority="72">
      <formula>$Z7="Gráfico 2"</formula>
    </cfRule>
    <cfRule type="expression" dxfId="103" priority="73">
      <formula>$Z7="Gráfico 1"</formula>
    </cfRule>
    <cfRule type="expression" dxfId="102" priority="74">
      <formula>$Z7="Gráfico 5"</formula>
    </cfRule>
  </conditionalFormatting>
  <conditionalFormatting sqref="Z7:Z8">
    <cfRule type="expression" dxfId="101" priority="1">
      <formula>$Z7="Reporte 2"</formula>
    </cfRule>
    <cfRule type="expression" dxfId="100" priority="2">
      <formula>$Z7="Reporte 1"</formula>
    </cfRule>
    <cfRule type="expression" dxfId="99" priority="3">
      <formula>$Z7="Informe 10"</formula>
    </cfRule>
    <cfRule type="expression" dxfId="98" priority="4">
      <formula>$Z7="Informe 9"</formula>
    </cfRule>
    <cfRule type="expression" dxfId="97" priority="5">
      <formula>$Z7="Informe 8"</formula>
    </cfRule>
    <cfRule type="expression" dxfId="96" priority="6">
      <formula>$Z7="Informe 7"</formula>
    </cfRule>
    <cfRule type="expression" dxfId="95" priority="7">
      <formula>$Z7="Informe 6"</formula>
    </cfRule>
    <cfRule type="expression" dxfId="94" priority="8">
      <formula>$Z7="Informe 5"</formula>
    </cfRule>
    <cfRule type="expression" dxfId="93" priority="9">
      <formula>$Z7="Informe 4"</formula>
    </cfRule>
    <cfRule type="expression" dxfId="92" priority="10">
      <formula>$Z7="Informe 3"</formula>
    </cfRule>
    <cfRule type="expression" dxfId="91" priority="11">
      <formula>$Z7="Informe 2"</formula>
    </cfRule>
    <cfRule type="expression" dxfId="90" priority="12">
      <formula>$Z7="Informe 1"</formula>
    </cfRule>
    <cfRule type="expression" dxfId="89" priority="13">
      <formula>$Z7="Gráfico 10"</formula>
    </cfRule>
    <cfRule type="expression" dxfId="88" priority="14">
      <formula>$Z7="Gráfico 25"</formula>
    </cfRule>
    <cfRule type="expression" dxfId="87" priority="15">
      <formula>$Z7="Gráfico 24"</formula>
    </cfRule>
    <cfRule type="expression" dxfId="86" priority="16">
      <formula>$Z7="Gráfico 23"</formula>
    </cfRule>
    <cfRule type="expression" dxfId="85" priority="17">
      <formula>$Z7="Gráfico 22"</formula>
    </cfRule>
    <cfRule type="expression" dxfId="84" priority="18">
      <formula>$Z7="Gráfico 21"</formula>
    </cfRule>
    <cfRule type="expression" dxfId="83" priority="19">
      <formula>$Z7="Gráfico 20"</formula>
    </cfRule>
    <cfRule type="expression" dxfId="82" priority="20">
      <formula>$Z7="Gráfico 18"</formula>
    </cfRule>
    <cfRule type="expression" dxfId="81" priority="21">
      <formula>$Z7="Gráfico 19"</formula>
    </cfRule>
    <cfRule type="expression" dxfId="80" priority="22">
      <formula>$Z7="Gráfico 17"</formula>
    </cfRule>
    <cfRule type="expression" dxfId="79" priority="23">
      <formula>$Z7="Gráfico 16"</formula>
    </cfRule>
    <cfRule type="expression" dxfId="78" priority="24">
      <formula>$Z7="Gráfico 15"</formula>
    </cfRule>
    <cfRule type="expression" dxfId="77" priority="25">
      <formula>$Z7="Gráfico 14"</formula>
    </cfRule>
    <cfRule type="expression" dxfId="76" priority="26">
      <formula>$Z7="Gráfico 12"</formula>
    </cfRule>
    <cfRule type="expression" dxfId="75" priority="27">
      <formula>$Z7="Gráfico 13"</formula>
    </cfRule>
    <cfRule type="expression" dxfId="74" priority="28">
      <formula>$Z7="Gráfico 11"</formula>
    </cfRule>
    <cfRule type="expression" dxfId="73" priority="29">
      <formula>$Z7="Gráfico 9"</formula>
    </cfRule>
    <cfRule type="expression" dxfId="72" priority="30">
      <formula>$Z7="Gráfico 8"</formula>
    </cfRule>
    <cfRule type="expression" dxfId="71" priority="31">
      <formula>$Z7="Gráfico 7"</formula>
    </cfRule>
    <cfRule type="expression" dxfId="70" priority="32">
      <formula>$Z7="Gráfico 6"</formula>
    </cfRule>
    <cfRule type="expression" dxfId="69" priority="33">
      <formula>$Z7="Gráfico 4"</formula>
    </cfRule>
    <cfRule type="expression" dxfId="68" priority="34">
      <formula>$Z7="Gráfico 3"</formula>
    </cfRule>
    <cfRule type="expression" dxfId="67" priority="35">
      <formula>$Z7="Gráfico 2"</formula>
    </cfRule>
    <cfRule type="expression" dxfId="66" priority="36">
      <formula>$Z7="Gráfico 1"</formula>
    </cfRule>
    <cfRule type="expression" dxfId="65" priority="37">
      <formula>$Z7="Gráfico 5"</formula>
    </cfRule>
  </conditionalFormatting>
  <dataValidations count="2">
    <dataValidation type="list" allowBlank="1" showInputMessage="1" showErrorMessage="1" sqref="J4 J7" xr:uid="{AD2C73D3-1FBF-4BAE-8ACF-56CBC3336405}">
      <formula1>Filtro_Región</formula1>
    </dataValidation>
    <dataValidation type="list" allowBlank="1" showInputMessage="1" showErrorMessage="1" sqref="J5 J8" xr:uid="{06D4CF53-86C5-4641-8166-5D42068466FF}">
      <formula1>Filtro_Categoría</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13780</v>
      </c>
      <c r="H1771" s="1">
        <f>+Temporalidad[[#This Row],[ID]]</f>
        <v>1760</v>
      </c>
    </row>
    <row r="1772" spans="1:8" x14ac:dyDescent="0.25">
      <c r="A1772">
        <v>1761</v>
      </c>
      <c r="B1772" t="s">
        <v>10704</v>
      </c>
      <c r="C1772" s="1" t="s">
        <v>10621</v>
      </c>
      <c r="D1772" s="1" t="s">
        <v>10707</v>
      </c>
      <c r="E1772" s="2">
        <v>44352</v>
      </c>
      <c r="F1772" s="2">
        <v>44359</v>
      </c>
      <c r="G1772" s="1" t="s">
        <v>13781</v>
      </c>
      <c r="H1772" s="1">
        <f>+Temporalidad[[#This Row],[ID]]</f>
        <v>1761</v>
      </c>
    </row>
    <row r="1773" spans="1:8" x14ac:dyDescent="0.25">
      <c r="A1773">
        <v>1762</v>
      </c>
      <c r="B1773" t="s">
        <v>10705</v>
      </c>
      <c r="C1773" s="1" t="s">
        <v>8340</v>
      </c>
      <c r="D1773" s="1" t="s">
        <v>8341</v>
      </c>
      <c r="E1773" s="2">
        <v>44329</v>
      </c>
      <c r="F1773" s="2">
        <v>44359</v>
      </c>
      <c r="G1773" s="1" t="s">
        <v>13782</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13595</v>
      </c>
      <c r="C1782" s="1" t="s">
        <v>10449</v>
      </c>
      <c r="D1782" s="1" t="s">
        <v>10449</v>
      </c>
      <c r="E1782" s="2">
        <v>43831</v>
      </c>
      <c r="F1782" s="2">
        <v>44561</v>
      </c>
      <c r="G1782" s="1" t="s">
        <v>13596</v>
      </c>
      <c r="H1782" s="1">
        <f>+Temporalidad[[#This Row],[ID]]</f>
        <v>1771</v>
      </c>
    </row>
    <row r="1783" spans="1:8" x14ac:dyDescent="0.25">
      <c r="A1783">
        <v>1772</v>
      </c>
      <c r="B1783" t="s">
        <v>13783</v>
      </c>
      <c r="C1783" s="1" t="s">
        <v>10449</v>
      </c>
      <c r="D1783" s="1" t="s">
        <v>10449</v>
      </c>
      <c r="E1783" s="2">
        <v>17899</v>
      </c>
      <c r="F1783" s="2">
        <v>44196</v>
      </c>
      <c r="G1783" s="1" t="s">
        <v>13784</v>
      </c>
      <c r="H1783" s="1">
        <f>+Temporalidad[[#This Row],[ID]]</f>
        <v>1772</v>
      </c>
    </row>
    <row r="1784" spans="1:8" x14ac:dyDescent="0.25">
      <c r="A1784">
        <v>1773</v>
      </c>
      <c r="B1784" t="s">
        <v>13785</v>
      </c>
      <c r="C1784" s="1" t="s">
        <v>10449</v>
      </c>
      <c r="D1784" s="1" t="s">
        <v>10449</v>
      </c>
      <c r="E1784" s="2">
        <v>39448</v>
      </c>
      <c r="F1784" s="2">
        <v>44196</v>
      </c>
      <c r="G1784" s="1" t="s">
        <v>13786</v>
      </c>
      <c r="H1784" s="1">
        <f>+Temporalidad[[#This Row],[ID]]</f>
        <v>1773</v>
      </c>
    </row>
    <row r="1785" spans="1:8" x14ac:dyDescent="0.25">
      <c r="A1785">
        <v>1774</v>
      </c>
      <c r="B1785" t="s">
        <v>13787</v>
      </c>
      <c r="C1785" s="1" t="s">
        <v>10449</v>
      </c>
      <c r="D1785" s="1" t="s">
        <v>10449</v>
      </c>
      <c r="E1785" s="2">
        <v>41640</v>
      </c>
      <c r="F1785" s="2">
        <v>43830</v>
      </c>
      <c r="G1785" s="1" t="s">
        <v>13788</v>
      </c>
      <c r="H1785" s="1">
        <f>+Temporalidad[[#This Row],[ID]]</f>
        <v>1774</v>
      </c>
    </row>
    <row r="1786" spans="1:8" x14ac:dyDescent="0.25">
      <c r="A1786">
        <v>1775</v>
      </c>
      <c r="B1786" t="s">
        <v>13789</v>
      </c>
      <c r="C1786" s="1" t="s">
        <v>10449</v>
      </c>
      <c r="D1786" s="1" t="s">
        <v>10449</v>
      </c>
      <c r="E1786" s="2">
        <v>42005</v>
      </c>
      <c r="F1786" s="2">
        <v>43830</v>
      </c>
      <c r="G1786" s="1" t="s">
        <v>13790</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13625</v>
      </c>
      <c r="B5" t="s">
        <v>10659</v>
      </c>
      <c r="C5">
        <v>4</v>
      </c>
      <c r="D5" s="1" t="s">
        <v>34</v>
      </c>
    </row>
  </sheetData>
  <phoneticPr fontId="9"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13598</v>
      </c>
      <c r="C85" s="1" t="s">
        <v>13598</v>
      </c>
      <c r="D85" s="1" t="s">
        <v>10488</v>
      </c>
      <c r="E85" s="1" t="s">
        <v>13599</v>
      </c>
      <c r="F85" s="1">
        <f>+unidad_medida[[#This Row],[id]]</f>
        <v>75</v>
      </c>
    </row>
    <row r="86" spans="1:6" x14ac:dyDescent="0.25">
      <c r="A86">
        <v>76</v>
      </c>
      <c r="B86" s="1" t="s">
        <v>13597</v>
      </c>
      <c r="C86" s="1" t="s">
        <v>13600</v>
      </c>
      <c r="D86" s="1" t="s">
        <v>13601</v>
      </c>
      <c r="E86" s="1" t="s">
        <v>13602</v>
      </c>
      <c r="F86" s="1">
        <f>+unidad_medida[[#This Row],[id]]</f>
        <v>76</v>
      </c>
    </row>
    <row r="87" spans="1:6" x14ac:dyDescent="0.25">
      <c r="A87">
        <v>77</v>
      </c>
      <c r="B87" s="1" t="s">
        <v>13603</v>
      </c>
      <c r="C87" s="1" t="s">
        <v>13604</v>
      </c>
      <c r="D87" s="1" t="s">
        <v>13601</v>
      </c>
      <c r="E87" s="1" t="s">
        <v>13605</v>
      </c>
      <c r="F87" s="1">
        <f>+unidad_medida[[#This Row],[id]]</f>
        <v>77</v>
      </c>
    </row>
    <row r="88" spans="1:6" x14ac:dyDescent="0.25">
      <c r="A88">
        <v>78</v>
      </c>
      <c r="B88" s="1" t="s">
        <v>13606</v>
      </c>
      <c r="C88" s="1" t="s">
        <v>13607</v>
      </c>
      <c r="D88" s="1" t="s">
        <v>13601</v>
      </c>
      <c r="E88" s="1" t="s">
        <v>13608</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workbookViewId="0">
      <pane ySplit="12" topLeftCell="A13" activePane="bottomLeft" state="frozen"/>
      <selection pane="bottomLeft" activeCell="O14" sqref="O14"/>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13795</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13392</v>
      </c>
      <c r="J27" s="1" t="s">
        <v>13393</v>
      </c>
      <c r="K27" s="1" t="s">
        <v>13394</v>
      </c>
      <c r="L27" s="1" t="s">
        <v>13395</v>
      </c>
      <c r="M27" s="1" t="s">
        <v>13396</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13397</v>
      </c>
      <c r="J28" s="1" t="s">
        <v>13398</v>
      </c>
      <c r="K28" s="1" t="s">
        <v>13399</v>
      </c>
      <c r="L28" s="1" t="s">
        <v>13400</v>
      </c>
      <c r="M28" s="1" t="s">
        <v>13401</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13402</v>
      </c>
      <c r="J48" s="1" t="s">
        <v>13403</v>
      </c>
      <c r="K48" s="1" t="s">
        <v>13404</v>
      </c>
      <c r="L48" s="1" t="s">
        <v>13405</v>
      </c>
      <c r="M48" s="1" t="s">
        <v>13406</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13407</v>
      </c>
      <c r="J49" s="1" t="s">
        <v>13408</v>
      </c>
      <c r="K49" s="1" t="s">
        <v>13409</v>
      </c>
      <c r="L49" s="1" t="s">
        <v>13410</v>
      </c>
      <c r="M49" s="1" t="s">
        <v>13411</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13412</v>
      </c>
      <c r="J50" s="1" t="s">
        <v>13413</v>
      </c>
      <c r="K50" s="1" t="s">
        <v>13414</v>
      </c>
      <c r="L50" s="1" t="s">
        <v>13415</v>
      </c>
      <c r="M50" s="1" t="s">
        <v>13416</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13417</v>
      </c>
      <c r="J51" s="1" t="s">
        <v>13418</v>
      </c>
      <c r="K51" s="1" t="s">
        <v>13419</v>
      </c>
      <c r="L51" s="1" t="s">
        <v>13420</v>
      </c>
      <c r="M51" s="1" t="s">
        <v>13421</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13422</v>
      </c>
      <c r="J52" s="1" t="s">
        <v>13423</v>
      </c>
      <c r="K52" s="1" t="s">
        <v>13424</v>
      </c>
      <c r="L52" s="1" t="s">
        <v>13425</v>
      </c>
      <c r="M52" s="1" t="s">
        <v>13426</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13427</v>
      </c>
      <c r="K84" s="1" t="s">
        <v>13428</v>
      </c>
      <c r="L84" s="1" t="s">
        <v>13429</v>
      </c>
      <c r="M84" s="1" t="s">
        <v>13430</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13431</v>
      </c>
      <c r="J170" s="1" t="s">
        <v>13432</v>
      </c>
      <c r="K170" s="1" t="s">
        <v>13433</v>
      </c>
      <c r="L170" s="1" t="s">
        <v>13434</v>
      </c>
      <c r="M170" s="1" t="s">
        <v>13435</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13436</v>
      </c>
      <c r="J171" s="1" t="s">
        <v>13437</v>
      </c>
      <c r="K171" s="1" t="s">
        <v>13438</v>
      </c>
      <c r="L171" s="1" t="s">
        <v>13439</v>
      </c>
      <c r="M171" s="1" t="s">
        <v>13440</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13441</v>
      </c>
      <c r="J172" s="1" t="s">
        <v>13442</v>
      </c>
      <c r="K172" s="1" t="s">
        <v>13443</v>
      </c>
      <c r="L172" s="1" t="s">
        <v>13444</v>
      </c>
      <c r="M172" s="1" t="s">
        <v>13445</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13446</v>
      </c>
      <c r="J173" s="1" t="s">
        <v>13447</v>
      </c>
      <c r="K173" s="1" t="s">
        <v>13448</v>
      </c>
      <c r="L173" s="1" t="s">
        <v>13449</v>
      </c>
      <c r="M173" s="1" t="s">
        <v>13450</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13451</v>
      </c>
      <c r="K203" s="1" t="s">
        <v>13452</v>
      </c>
      <c r="L203" s="1" t="s">
        <v>13453</v>
      </c>
      <c r="M203" s="1" t="s">
        <v>13454</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13455</v>
      </c>
      <c r="E213">
        <v>270101</v>
      </c>
      <c r="F213" s="1" t="s">
        <v>10415</v>
      </c>
      <c r="G213">
        <v>270101001</v>
      </c>
      <c r="H213">
        <v>1</v>
      </c>
      <c r="I213" s="1" t="s">
        <v>13456</v>
      </c>
      <c r="J213" s="1" t="s">
        <v>13457</v>
      </c>
      <c r="K213" s="1" t="s">
        <v>13629</v>
      </c>
      <c r="L213" s="1" t="s">
        <v>13458</v>
      </c>
      <c r="M213" s="1" t="s">
        <v>13630</v>
      </c>
      <c r="N213" s="1">
        <f>+Categorias__2[[#This Row],[Id_producto]]</f>
        <v>270101</v>
      </c>
      <c r="O213" s="1">
        <f>+Categorias__2[[#This Row],[Id_categoría]]</f>
        <v>270101001</v>
      </c>
    </row>
    <row r="214" spans="1:15" x14ac:dyDescent="0.25">
      <c r="A214">
        <v>27</v>
      </c>
      <c r="B214" s="1" t="s">
        <v>10384</v>
      </c>
      <c r="C214">
        <v>2701</v>
      </c>
      <c r="D214" s="1" t="s">
        <v>13455</v>
      </c>
      <c r="E214">
        <v>270102</v>
      </c>
      <c r="F214" s="1" t="s">
        <v>13459</v>
      </c>
      <c r="G214">
        <v>270102001</v>
      </c>
      <c r="H214">
        <v>1</v>
      </c>
      <c r="I214" s="1" t="s">
        <v>10392</v>
      </c>
      <c r="J214" s="1" t="s">
        <v>13460</v>
      </c>
      <c r="K214" s="1" t="s">
        <v>13631</v>
      </c>
      <c r="L214" s="1" t="s">
        <v>13461</v>
      </c>
      <c r="M214" s="1" t="s">
        <v>13632</v>
      </c>
      <c r="N214" s="1">
        <f>+Categorias__2[[#This Row],[Id_producto]]</f>
        <v>270102</v>
      </c>
      <c r="O214" s="1">
        <f>+Categorias__2[[#This Row],[Id_categoría]]</f>
        <v>270102001</v>
      </c>
    </row>
    <row r="215" spans="1:15" x14ac:dyDescent="0.25">
      <c r="A215">
        <v>27</v>
      </c>
      <c r="B215" s="1" t="s">
        <v>10384</v>
      </c>
      <c r="C215">
        <v>2701</v>
      </c>
      <c r="D215" s="1" t="s">
        <v>13455</v>
      </c>
      <c r="E215">
        <v>270102</v>
      </c>
      <c r="F215" s="1" t="s">
        <v>13459</v>
      </c>
      <c r="G215">
        <v>270102002</v>
      </c>
      <c r="H215">
        <v>2</v>
      </c>
      <c r="I215" s="1" t="s">
        <v>10393</v>
      </c>
      <c r="J215" s="1" t="s">
        <v>13462</v>
      </c>
      <c r="K215" s="1" t="s">
        <v>13633</v>
      </c>
      <c r="L215" s="1" t="s">
        <v>13463</v>
      </c>
      <c r="M215" s="1" t="s">
        <v>13634</v>
      </c>
      <c r="N215" s="1">
        <f>+Categorias__2[[#This Row],[Id_producto]]</f>
        <v>270102</v>
      </c>
      <c r="O215" s="1">
        <f>+Categorias__2[[#This Row],[Id_categoría]]</f>
        <v>270102002</v>
      </c>
    </row>
    <row r="216" spans="1:15" x14ac:dyDescent="0.25">
      <c r="A216">
        <v>27</v>
      </c>
      <c r="B216" s="1" t="s">
        <v>10384</v>
      </c>
      <c r="C216">
        <v>2701</v>
      </c>
      <c r="D216" s="1" t="s">
        <v>13455</v>
      </c>
      <c r="E216">
        <v>270102</v>
      </c>
      <c r="F216" s="1" t="s">
        <v>13459</v>
      </c>
      <c r="G216">
        <v>270102003</v>
      </c>
      <c r="H216">
        <v>3</v>
      </c>
      <c r="I216" s="1" t="s">
        <v>10394</v>
      </c>
      <c r="J216" s="1" t="s">
        <v>13464</v>
      </c>
      <c r="K216" s="1" t="s">
        <v>13635</v>
      </c>
      <c r="L216" s="1" t="s">
        <v>13465</v>
      </c>
      <c r="M216" s="1" t="s">
        <v>13636</v>
      </c>
      <c r="N216" s="1">
        <f>+Categorias__2[[#This Row],[Id_producto]]</f>
        <v>270102</v>
      </c>
      <c r="O216" s="1">
        <f>+Categorias__2[[#This Row],[Id_categoría]]</f>
        <v>270102003</v>
      </c>
    </row>
    <row r="217" spans="1:15" x14ac:dyDescent="0.25">
      <c r="A217">
        <v>27</v>
      </c>
      <c r="B217" s="1" t="s">
        <v>10384</v>
      </c>
      <c r="C217">
        <v>2701</v>
      </c>
      <c r="D217" s="1" t="s">
        <v>13455</v>
      </c>
      <c r="E217">
        <v>270102</v>
      </c>
      <c r="F217" s="1" t="s">
        <v>13459</v>
      </c>
      <c r="G217">
        <v>270102004</v>
      </c>
      <c r="H217">
        <v>4</v>
      </c>
      <c r="I217" s="1" t="s">
        <v>10395</v>
      </c>
      <c r="J217" s="1" t="s">
        <v>13466</v>
      </c>
      <c r="K217" s="1" t="s">
        <v>13637</v>
      </c>
      <c r="L217" s="1" t="s">
        <v>13467</v>
      </c>
      <c r="M217" s="1" t="s">
        <v>13638</v>
      </c>
      <c r="N217" s="1">
        <f>+Categorias__2[[#This Row],[Id_producto]]</f>
        <v>270102</v>
      </c>
      <c r="O217" s="1">
        <f>+Categorias__2[[#This Row],[Id_categoría]]</f>
        <v>270102004</v>
      </c>
    </row>
    <row r="218" spans="1:15" x14ac:dyDescent="0.25">
      <c r="A218">
        <v>27</v>
      </c>
      <c r="B218" s="1" t="s">
        <v>10384</v>
      </c>
      <c r="C218">
        <v>2701</v>
      </c>
      <c r="D218" s="1" t="s">
        <v>13455</v>
      </c>
      <c r="E218">
        <v>270102</v>
      </c>
      <c r="F218" s="1" t="s">
        <v>13459</v>
      </c>
      <c r="G218">
        <v>270102005</v>
      </c>
      <c r="H218">
        <v>5</v>
      </c>
      <c r="I218" s="1" t="s">
        <v>10396</v>
      </c>
      <c r="J218" s="1" t="s">
        <v>13468</v>
      </c>
      <c r="K218" s="1" t="s">
        <v>13639</v>
      </c>
      <c r="L218" s="1" t="s">
        <v>13469</v>
      </c>
      <c r="M218" s="1" t="s">
        <v>13640</v>
      </c>
      <c r="N218" s="1">
        <f>+Categorias__2[[#This Row],[Id_producto]]</f>
        <v>270102</v>
      </c>
      <c r="O218" s="1">
        <f>+Categorias__2[[#This Row],[Id_categoría]]</f>
        <v>270102005</v>
      </c>
    </row>
    <row r="219" spans="1:15" x14ac:dyDescent="0.25">
      <c r="A219">
        <v>27</v>
      </c>
      <c r="B219" s="1" t="s">
        <v>10384</v>
      </c>
      <c r="C219">
        <v>2701</v>
      </c>
      <c r="D219" s="1" t="s">
        <v>13455</v>
      </c>
      <c r="E219">
        <v>270102</v>
      </c>
      <c r="F219" s="1" t="s">
        <v>13459</v>
      </c>
      <c r="G219">
        <v>270102006</v>
      </c>
      <c r="H219">
        <v>6</v>
      </c>
      <c r="I219" s="1" t="s">
        <v>10397</v>
      </c>
      <c r="J219" s="1" t="s">
        <v>13470</v>
      </c>
      <c r="K219" s="1" t="s">
        <v>13641</v>
      </c>
      <c r="L219" s="1" t="s">
        <v>13471</v>
      </c>
      <c r="M219" s="1" t="s">
        <v>13642</v>
      </c>
      <c r="N219" s="1">
        <f>+Categorias__2[[#This Row],[Id_producto]]</f>
        <v>270102</v>
      </c>
      <c r="O219" s="1">
        <f>+Categorias__2[[#This Row],[Id_categoría]]</f>
        <v>270102006</v>
      </c>
    </row>
    <row r="220" spans="1:15" x14ac:dyDescent="0.25">
      <c r="A220">
        <v>27</v>
      </c>
      <c r="B220" s="1" t="s">
        <v>10384</v>
      </c>
      <c r="C220">
        <v>2701</v>
      </c>
      <c r="D220" s="1" t="s">
        <v>13455</v>
      </c>
      <c r="E220">
        <v>270102</v>
      </c>
      <c r="F220" s="1" t="s">
        <v>13459</v>
      </c>
      <c r="G220">
        <v>270102007</v>
      </c>
      <c r="H220">
        <v>7</v>
      </c>
      <c r="I220" s="1" t="s">
        <v>10398</v>
      </c>
      <c r="J220" s="1" t="s">
        <v>13472</v>
      </c>
      <c r="K220" s="1" t="s">
        <v>13643</v>
      </c>
      <c r="L220" s="1" t="s">
        <v>13473</v>
      </c>
      <c r="M220" s="1" t="s">
        <v>13644</v>
      </c>
      <c r="N220" s="1">
        <f>+Categorias__2[[#This Row],[Id_producto]]</f>
        <v>270102</v>
      </c>
      <c r="O220" s="1">
        <f>+Categorias__2[[#This Row],[Id_categoría]]</f>
        <v>270102007</v>
      </c>
    </row>
    <row r="221" spans="1:15" x14ac:dyDescent="0.25">
      <c r="A221">
        <v>27</v>
      </c>
      <c r="B221" s="1" t="s">
        <v>10384</v>
      </c>
      <c r="C221">
        <v>2701</v>
      </c>
      <c r="D221" s="1" t="s">
        <v>13455</v>
      </c>
      <c r="E221">
        <v>270102</v>
      </c>
      <c r="F221" s="1" t="s">
        <v>13459</v>
      </c>
      <c r="G221">
        <v>270102008</v>
      </c>
      <c r="H221">
        <v>8</v>
      </c>
      <c r="I221" s="1" t="s">
        <v>10399</v>
      </c>
      <c r="J221" s="1" t="s">
        <v>13474</v>
      </c>
      <c r="K221" s="1" t="s">
        <v>13645</v>
      </c>
      <c r="L221" s="1" t="s">
        <v>13475</v>
      </c>
      <c r="M221" s="1" t="s">
        <v>13646</v>
      </c>
      <c r="N221" s="1">
        <f>+Categorias__2[[#This Row],[Id_producto]]</f>
        <v>270102</v>
      </c>
      <c r="O221" s="1">
        <f>+Categorias__2[[#This Row],[Id_categoría]]</f>
        <v>270102008</v>
      </c>
    </row>
    <row r="222" spans="1:15" x14ac:dyDescent="0.25">
      <c r="A222">
        <v>27</v>
      </c>
      <c r="B222" s="1" t="s">
        <v>10384</v>
      </c>
      <c r="C222">
        <v>2701</v>
      </c>
      <c r="D222" s="1" t="s">
        <v>13455</v>
      </c>
      <c r="E222">
        <v>270102</v>
      </c>
      <c r="F222" s="1" t="s">
        <v>13459</v>
      </c>
      <c r="G222">
        <v>270102009</v>
      </c>
      <c r="H222">
        <v>9</v>
      </c>
      <c r="I222" s="1" t="s">
        <v>10400</v>
      </c>
      <c r="J222" s="1" t="s">
        <v>13476</v>
      </c>
      <c r="K222" s="1" t="s">
        <v>13647</v>
      </c>
      <c r="L222" s="1" t="s">
        <v>13477</v>
      </c>
      <c r="M222" s="1" t="s">
        <v>13648</v>
      </c>
      <c r="N222" s="1">
        <f>+Categorias__2[[#This Row],[Id_producto]]</f>
        <v>270102</v>
      </c>
      <c r="O222" s="1">
        <f>+Categorias__2[[#This Row],[Id_categoría]]</f>
        <v>270102009</v>
      </c>
    </row>
    <row r="223" spans="1:15" x14ac:dyDescent="0.25">
      <c r="A223">
        <v>27</v>
      </c>
      <c r="B223" s="1" t="s">
        <v>10384</v>
      </c>
      <c r="C223">
        <v>2701</v>
      </c>
      <c r="D223" s="1" t="s">
        <v>13455</v>
      </c>
      <c r="E223">
        <v>270102</v>
      </c>
      <c r="F223" s="1" t="s">
        <v>13459</v>
      </c>
      <c r="G223">
        <v>270102010</v>
      </c>
      <c r="H223">
        <v>10</v>
      </c>
      <c r="I223" s="1" t="s">
        <v>10401</v>
      </c>
      <c r="J223" s="1" t="s">
        <v>13478</v>
      </c>
      <c r="K223" s="1" t="s">
        <v>13649</v>
      </c>
      <c r="L223" s="1" t="s">
        <v>13479</v>
      </c>
      <c r="M223" s="1" t="s">
        <v>13650</v>
      </c>
      <c r="N223" s="1">
        <f>+Categorias__2[[#This Row],[Id_producto]]</f>
        <v>270102</v>
      </c>
      <c r="O223" s="1">
        <f>+Categorias__2[[#This Row],[Id_categoría]]</f>
        <v>270102010</v>
      </c>
    </row>
    <row r="224" spans="1:15" x14ac:dyDescent="0.25">
      <c r="A224">
        <v>27</v>
      </c>
      <c r="B224" s="1" t="s">
        <v>10384</v>
      </c>
      <c r="C224">
        <v>2701</v>
      </c>
      <c r="D224" s="1" t="s">
        <v>13455</v>
      </c>
      <c r="E224">
        <v>270102</v>
      </c>
      <c r="F224" s="1" t="s">
        <v>13459</v>
      </c>
      <c r="G224">
        <v>270102011</v>
      </c>
      <c r="H224">
        <v>11</v>
      </c>
      <c r="I224" s="1" t="s">
        <v>10402</v>
      </c>
      <c r="J224" s="1" t="s">
        <v>13480</v>
      </c>
      <c r="K224" s="1" t="s">
        <v>13651</v>
      </c>
      <c r="L224" s="1" t="s">
        <v>13481</v>
      </c>
      <c r="M224" s="1" t="s">
        <v>13652</v>
      </c>
      <c r="N224" s="1">
        <f>+Categorias__2[[#This Row],[Id_producto]]</f>
        <v>270102</v>
      </c>
      <c r="O224" s="1">
        <f>+Categorias__2[[#This Row],[Id_categoría]]</f>
        <v>270102011</v>
      </c>
    </row>
    <row r="225" spans="1:15" x14ac:dyDescent="0.25">
      <c r="A225">
        <v>27</v>
      </c>
      <c r="B225" s="1" t="s">
        <v>10384</v>
      </c>
      <c r="C225">
        <v>2701</v>
      </c>
      <c r="D225" s="1" t="s">
        <v>13455</v>
      </c>
      <c r="E225">
        <v>270102</v>
      </c>
      <c r="F225" s="1" t="s">
        <v>13459</v>
      </c>
      <c r="G225">
        <v>270102012</v>
      </c>
      <c r="H225">
        <v>12</v>
      </c>
      <c r="I225" s="1" t="s">
        <v>10403</v>
      </c>
      <c r="J225" s="1" t="s">
        <v>13482</v>
      </c>
      <c r="K225" s="1" t="s">
        <v>13653</v>
      </c>
      <c r="L225" s="1" t="s">
        <v>13483</v>
      </c>
      <c r="M225" s="1" t="s">
        <v>13654</v>
      </c>
      <c r="N225" s="1">
        <f>+Categorias__2[[#This Row],[Id_producto]]</f>
        <v>270102</v>
      </c>
      <c r="O225" s="1">
        <f>+Categorias__2[[#This Row],[Id_categoría]]</f>
        <v>270102012</v>
      </c>
    </row>
    <row r="226" spans="1:15" x14ac:dyDescent="0.25">
      <c r="A226">
        <v>27</v>
      </c>
      <c r="B226" s="1" t="s">
        <v>10384</v>
      </c>
      <c r="C226">
        <v>2701</v>
      </c>
      <c r="D226" s="1" t="s">
        <v>13455</v>
      </c>
      <c r="E226">
        <v>270102</v>
      </c>
      <c r="F226" s="1" t="s">
        <v>13459</v>
      </c>
      <c r="G226">
        <v>270102013</v>
      </c>
      <c r="H226">
        <v>13</v>
      </c>
      <c r="I226" s="1" t="s">
        <v>10404</v>
      </c>
      <c r="J226" s="1" t="s">
        <v>13484</v>
      </c>
      <c r="K226" s="1" t="s">
        <v>13655</v>
      </c>
      <c r="L226" s="1" t="s">
        <v>13485</v>
      </c>
      <c r="M226" s="1" t="s">
        <v>13656</v>
      </c>
      <c r="N226" s="1">
        <f>+Categorias__2[[#This Row],[Id_producto]]</f>
        <v>270102</v>
      </c>
      <c r="O226" s="1">
        <f>+Categorias__2[[#This Row],[Id_categoría]]</f>
        <v>270102013</v>
      </c>
    </row>
    <row r="227" spans="1:15" x14ac:dyDescent="0.25">
      <c r="A227">
        <v>27</v>
      </c>
      <c r="B227" s="1" t="s">
        <v>10384</v>
      </c>
      <c r="C227">
        <v>2701</v>
      </c>
      <c r="D227" s="1" t="s">
        <v>13455</v>
      </c>
      <c r="E227">
        <v>270102</v>
      </c>
      <c r="F227" s="1" t="s">
        <v>13459</v>
      </c>
      <c r="G227">
        <v>270102014</v>
      </c>
      <c r="H227">
        <v>14</v>
      </c>
      <c r="I227" s="1" t="s">
        <v>10405</v>
      </c>
      <c r="J227" s="1" t="s">
        <v>13486</v>
      </c>
      <c r="K227" s="1" t="s">
        <v>13657</v>
      </c>
      <c r="L227" s="1" t="s">
        <v>13487</v>
      </c>
      <c r="M227" s="1" t="s">
        <v>13658</v>
      </c>
      <c r="N227" s="1">
        <f>+Categorias__2[[#This Row],[Id_producto]]</f>
        <v>270102</v>
      </c>
      <c r="O227" s="1">
        <f>+Categorias__2[[#This Row],[Id_categoría]]</f>
        <v>270102014</v>
      </c>
    </row>
    <row r="228" spans="1:15" x14ac:dyDescent="0.25">
      <c r="A228">
        <v>27</v>
      </c>
      <c r="B228" s="1" t="s">
        <v>10384</v>
      </c>
      <c r="C228">
        <v>2701</v>
      </c>
      <c r="D228" s="1" t="s">
        <v>13455</v>
      </c>
      <c r="E228">
        <v>270102</v>
      </c>
      <c r="F228" s="1" t="s">
        <v>13459</v>
      </c>
      <c r="G228">
        <v>270102015</v>
      </c>
      <c r="H228">
        <v>15</v>
      </c>
      <c r="I228" s="1" t="s">
        <v>10406</v>
      </c>
      <c r="J228" s="1" t="s">
        <v>13488</v>
      </c>
      <c r="K228" s="1" t="s">
        <v>13659</v>
      </c>
      <c r="L228" s="1" t="s">
        <v>13489</v>
      </c>
      <c r="M228" s="1" t="s">
        <v>13660</v>
      </c>
      <c r="N228" s="1">
        <f>+Categorias__2[[#This Row],[Id_producto]]</f>
        <v>270102</v>
      </c>
      <c r="O228" s="1">
        <f>+Categorias__2[[#This Row],[Id_categoría]]</f>
        <v>270102015</v>
      </c>
    </row>
    <row r="229" spans="1:15" x14ac:dyDescent="0.25">
      <c r="A229">
        <v>27</v>
      </c>
      <c r="B229" s="1" t="s">
        <v>10384</v>
      </c>
      <c r="C229">
        <v>2701</v>
      </c>
      <c r="D229" s="1" t="s">
        <v>13455</v>
      </c>
      <c r="E229">
        <v>270102</v>
      </c>
      <c r="F229" s="1" t="s">
        <v>13459</v>
      </c>
      <c r="G229">
        <v>270102016</v>
      </c>
      <c r="H229">
        <v>16</v>
      </c>
      <c r="I229" s="1" t="s">
        <v>10407</v>
      </c>
      <c r="J229" s="1" t="s">
        <v>13490</v>
      </c>
      <c r="K229" s="1" t="s">
        <v>13661</v>
      </c>
      <c r="L229" s="1" t="s">
        <v>13491</v>
      </c>
      <c r="M229" s="1" t="s">
        <v>13662</v>
      </c>
      <c r="N229" s="1">
        <f>+Categorias__2[[#This Row],[Id_producto]]</f>
        <v>270102</v>
      </c>
      <c r="O229" s="1">
        <f>+Categorias__2[[#This Row],[Id_categoría]]</f>
        <v>270102016</v>
      </c>
    </row>
    <row r="230" spans="1:15" x14ac:dyDescent="0.25">
      <c r="A230">
        <v>27</v>
      </c>
      <c r="B230" s="1" t="s">
        <v>10384</v>
      </c>
      <c r="C230">
        <v>2701</v>
      </c>
      <c r="D230" s="1" t="s">
        <v>13455</v>
      </c>
      <c r="E230">
        <v>270102</v>
      </c>
      <c r="F230" s="1" t="s">
        <v>13459</v>
      </c>
      <c r="G230">
        <v>270102017</v>
      </c>
      <c r="H230">
        <v>17</v>
      </c>
      <c r="I230" s="1" t="s">
        <v>10408</v>
      </c>
      <c r="J230" s="1" t="s">
        <v>13492</v>
      </c>
      <c r="K230" s="1" t="s">
        <v>13663</v>
      </c>
      <c r="L230" s="1" t="s">
        <v>13493</v>
      </c>
      <c r="M230" s="1" t="s">
        <v>13664</v>
      </c>
      <c r="N230" s="1">
        <f>+Categorias__2[[#This Row],[Id_producto]]</f>
        <v>270102</v>
      </c>
      <c r="O230" s="1">
        <f>+Categorias__2[[#This Row],[Id_categoría]]</f>
        <v>270102017</v>
      </c>
    </row>
    <row r="231" spans="1:15" x14ac:dyDescent="0.25">
      <c r="A231">
        <v>27</v>
      </c>
      <c r="B231" s="1" t="s">
        <v>10384</v>
      </c>
      <c r="C231">
        <v>2701</v>
      </c>
      <c r="D231" s="1" t="s">
        <v>13455</v>
      </c>
      <c r="E231">
        <v>270102</v>
      </c>
      <c r="F231" s="1" t="s">
        <v>13459</v>
      </c>
      <c r="G231">
        <v>270102018</v>
      </c>
      <c r="H231">
        <v>18</v>
      </c>
      <c r="I231" s="1" t="s">
        <v>10409</v>
      </c>
      <c r="J231" s="1" t="s">
        <v>13494</v>
      </c>
      <c r="K231" s="1" t="s">
        <v>13665</v>
      </c>
      <c r="L231" s="1" t="s">
        <v>13495</v>
      </c>
      <c r="M231" s="1" t="s">
        <v>13666</v>
      </c>
      <c r="N231" s="1">
        <f>+Categorias__2[[#This Row],[Id_producto]]</f>
        <v>270102</v>
      </c>
      <c r="O231" s="1">
        <f>+Categorias__2[[#This Row],[Id_categoría]]</f>
        <v>270102018</v>
      </c>
    </row>
    <row r="232" spans="1:15" x14ac:dyDescent="0.25">
      <c r="A232">
        <v>27</v>
      </c>
      <c r="B232" s="1" t="s">
        <v>10384</v>
      </c>
      <c r="C232">
        <v>2701</v>
      </c>
      <c r="D232" s="1" t="s">
        <v>13455</v>
      </c>
      <c r="E232">
        <v>270103</v>
      </c>
      <c r="F232" s="1" t="s">
        <v>13496</v>
      </c>
      <c r="G232">
        <v>270103001</v>
      </c>
      <c r="H232">
        <v>1</v>
      </c>
      <c r="I232" s="1" t="s">
        <v>10386</v>
      </c>
      <c r="J232" s="1" t="s">
        <v>13497</v>
      </c>
      <c r="K232" s="1" t="s">
        <v>13667</v>
      </c>
      <c r="L232" s="1" t="s">
        <v>13498</v>
      </c>
      <c r="M232" s="1" t="s">
        <v>13668</v>
      </c>
      <c r="N232" s="1">
        <f>+Categorias__2[[#This Row],[Id_producto]]</f>
        <v>270103</v>
      </c>
      <c r="O232" s="1">
        <f>+Categorias__2[[#This Row],[Id_categoría]]</f>
        <v>270103001</v>
      </c>
    </row>
    <row r="233" spans="1:15" x14ac:dyDescent="0.25">
      <c r="A233">
        <v>27</v>
      </c>
      <c r="B233" s="1" t="s">
        <v>10384</v>
      </c>
      <c r="C233">
        <v>2701</v>
      </c>
      <c r="D233" s="1" t="s">
        <v>13455</v>
      </c>
      <c r="E233">
        <v>270103</v>
      </c>
      <c r="F233" s="1" t="s">
        <v>13496</v>
      </c>
      <c r="G233">
        <v>270103002</v>
      </c>
      <c r="H233">
        <v>2</v>
      </c>
      <c r="I233" s="1" t="s">
        <v>10387</v>
      </c>
      <c r="J233" s="1" t="s">
        <v>13499</v>
      </c>
      <c r="K233" s="1" t="s">
        <v>13669</v>
      </c>
      <c r="L233" s="1" t="s">
        <v>13500</v>
      </c>
      <c r="M233" s="1" t="s">
        <v>13670</v>
      </c>
      <c r="N233" s="1">
        <f>+Categorias__2[[#This Row],[Id_producto]]</f>
        <v>270103</v>
      </c>
      <c r="O233" s="1">
        <f>+Categorias__2[[#This Row],[Id_categoría]]</f>
        <v>270103002</v>
      </c>
    </row>
    <row r="234" spans="1:15" x14ac:dyDescent="0.25">
      <c r="A234">
        <v>27</v>
      </c>
      <c r="B234" s="1" t="s">
        <v>10384</v>
      </c>
      <c r="C234">
        <v>2701</v>
      </c>
      <c r="D234" s="1" t="s">
        <v>13455</v>
      </c>
      <c r="E234">
        <v>270103</v>
      </c>
      <c r="F234" s="1" t="s">
        <v>13496</v>
      </c>
      <c r="G234">
        <v>270103003</v>
      </c>
      <c r="H234">
        <v>3</v>
      </c>
      <c r="I234" s="1" t="s">
        <v>10388</v>
      </c>
      <c r="J234" s="1" t="s">
        <v>13501</v>
      </c>
      <c r="K234" s="1" t="s">
        <v>13671</v>
      </c>
      <c r="L234" s="1" t="s">
        <v>13502</v>
      </c>
      <c r="M234" s="1" t="s">
        <v>13672</v>
      </c>
      <c r="N234" s="1">
        <f>+Categorias__2[[#This Row],[Id_producto]]</f>
        <v>270103</v>
      </c>
      <c r="O234" s="1">
        <f>+Categorias__2[[#This Row],[Id_categoría]]</f>
        <v>270103003</v>
      </c>
    </row>
    <row r="235" spans="1:15" x14ac:dyDescent="0.25">
      <c r="A235">
        <v>27</v>
      </c>
      <c r="B235" s="1" t="s">
        <v>10384</v>
      </c>
      <c r="C235">
        <v>2701</v>
      </c>
      <c r="D235" s="1" t="s">
        <v>13455</v>
      </c>
      <c r="E235">
        <v>270103</v>
      </c>
      <c r="F235" s="1" t="s">
        <v>13496</v>
      </c>
      <c r="G235">
        <v>270103004</v>
      </c>
      <c r="H235">
        <v>4</v>
      </c>
      <c r="I235" s="1" t="s">
        <v>10389</v>
      </c>
      <c r="J235" s="1" t="s">
        <v>13503</v>
      </c>
      <c r="K235" s="1" t="s">
        <v>13673</v>
      </c>
      <c r="L235" s="1" t="s">
        <v>13504</v>
      </c>
      <c r="M235" s="1" t="s">
        <v>13674</v>
      </c>
      <c r="N235" s="1">
        <f>+Categorias__2[[#This Row],[Id_producto]]</f>
        <v>270103</v>
      </c>
      <c r="O235" s="1">
        <f>+Categorias__2[[#This Row],[Id_categoría]]</f>
        <v>270103004</v>
      </c>
    </row>
    <row r="236" spans="1:15" x14ac:dyDescent="0.25">
      <c r="A236">
        <v>27</v>
      </c>
      <c r="B236" s="1" t="s">
        <v>10384</v>
      </c>
      <c r="C236">
        <v>2701</v>
      </c>
      <c r="D236" s="1" t="s">
        <v>13455</v>
      </c>
      <c r="E236">
        <v>270103</v>
      </c>
      <c r="F236" s="1" t="s">
        <v>13496</v>
      </c>
      <c r="G236">
        <v>270103005</v>
      </c>
      <c r="H236">
        <v>5</v>
      </c>
      <c r="I236" s="1" t="s">
        <v>10390</v>
      </c>
      <c r="J236" s="1" t="s">
        <v>13505</v>
      </c>
      <c r="K236" s="1" t="s">
        <v>13675</v>
      </c>
      <c r="L236" s="1" t="s">
        <v>13506</v>
      </c>
      <c r="M236" s="1" t="s">
        <v>13676</v>
      </c>
      <c r="N236" s="1">
        <f>+Categorias__2[[#This Row],[Id_producto]]</f>
        <v>270103</v>
      </c>
      <c r="O236" s="1">
        <f>+Categorias__2[[#This Row],[Id_categoría]]</f>
        <v>270103005</v>
      </c>
    </row>
    <row r="237" spans="1:15" x14ac:dyDescent="0.25">
      <c r="A237">
        <v>27</v>
      </c>
      <c r="B237" s="1" t="s">
        <v>10384</v>
      </c>
      <c r="C237">
        <v>2701</v>
      </c>
      <c r="D237" s="1" t="s">
        <v>13455</v>
      </c>
      <c r="E237">
        <v>270103</v>
      </c>
      <c r="F237" s="1" t="s">
        <v>13496</v>
      </c>
      <c r="G237">
        <v>270103006</v>
      </c>
      <c r="H237">
        <v>6</v>
      </c>
      <c r="I237" s="1" t="s">
        <v>10391</v>
      </c>
      <c r="J237" s="1" t="s">
        <v>13507</v>
      </c>
      <c r="K237" s="1" t="s">
        <v>13677</v>
      </c>
      <c r="L237" s="1" t="s">
        <v>13508</v>
      </c>
      <c r="M237" s="1" t="s">
        <v>13678</v>
      </c>
      <c r="N237" s="1">
        <f>+Categorias__2[[#This Row],[Id_producto]]</f>
        <v>270103</v>
      </c>
      <c r="O237" s="1">
        <f>+Categorias__2[[#This Row],[Id_categoría]]</f>
        <v>270103006</v>
      </c>
    </row>
    <row r="238" spans="1:15" x14ac:dyDescent="0.25">
      <c r="A238">
        <v>27</v>
      </c>
      <c r="B238" s="1" t="s">
        <v>10384</v>
      </c>
      <c r="C238">
        <v>2701</v>
      </c>
      <c r="D238" s="1" t="s">
        <v>13455</v>
      </c>
      <c r="E238">
        <v>270103</v>
      </c>
      <c r="F238" s="1" t="s">
        <v>13496</v>
      </c>
      <c r="G238">
        <v>270103007</v>
      </c>
      <c r="H238">
        <v>7</v>
      </c>
      <c r="I238" s="1" t="s">
        <v>13610</v>
      </c>
      <c r="J238" s="1" t="s">
        <v>13611</v>
      </c>
      <c r="K238" s="1" t="s">
        <v>13679</v>
      </c>
      <c r="L238" s="1" t="s">
        <v>13612</v>
      </c>
      <c r="M238" s="1" t="s">
        <v>13680</v>
      </c>
      <c r="N238" s="1">
        <f>+Categorias__2[[#This Row],[Id_producto]]</f>
        <v>270103</v>
      </c>
      <c r="O238" s="1">
        <f>+Categorias__2[[#This Row],[Id_categoría]]</f>
        <v>270103007</v>
      </c>
    </row>
    <row r="239" spans="1:15" x14ac:dyDescent="0.25">
      <c r="A239">
        <v>27</v>
      </c>
      <c r="B239" s="1" t="s">
        <v>10384</v>
      </c>
      <c r="C239">
        <v>2701</v>
      </c>
      <c r="D239" s="1" t="s">
        <v>13455</v>
      </c>
      <c r="E239">
        <v>270103</v>
      </c>
      <c r="F239" s="1" t="s">
        <v>13496</v>
      </c>
      <c r="G239">
        <v>270103008</v>
      </c>
      <c r="H239">
        <v>8</v>
      </c>
      <c r="I239" s="1" t="s">
        <v>13613</v>
      </c>
      <c r="J239" s="1" t="s">
        <v>13614</v>
      </c>
      <c r="K239" s="1" t="s">
        <v>13681</v>
      </c>
      <c r="L239" s="1" t="s">
        <v>13615</v>
      </c>
      <c r="M239" s="1" t="s">
        <v>13682</v>
      </c>
      <c r="N239" s="1">
        <f>+Categorias__2[[#This Row],[Id_producto]]</f>
        <v>270103</v>
      </c>
      <c r="O239" s="1">
        <f>+Categorias__2[[#This Row],[Id_categoría]]</f>
        <v>270103008</v>
      </c>
    </row>
    <row r="240" spans="1:15" x14ac:dyDescent="0.25">
      <c r="A240">
        <v>27</v>
      </c>
      <c r="B240" s="1" t="s">
        <v>10384</v>
      </c>
      <c r="C240">
        <v>2701</v>
      </c>
      <c r="D240" s="1" t="s">
        <v>13455</v>
      </c>
      <c r="E240">
        <v>270104</v>
      </c>
      <c r="F240" s="1" t="s">
        <v>10418</v>
      </c>
      <c r="G240">
        <v>270104001</v>
      </c>
      <c r="H240">
        <v>1</v>
      </c>
      <c r="I240" s="1" t="s">
        <v>10419</v>
      </c>
      <c r="J240" s="1" t="s">
        <v>13509</v>
      </c>
      <c r="K240" s="1" t="s">
        <v>13683</v>
      </c>
      <c r="L240" s="1" t="s">
        <v>13510</v>
      </c>
      <c r="M240" s="1" t="s">
        <v>13684</v>
      </c>
      <c r="N240" s="1">
        <f>+Categorias__2[[#This Row],[Id_producto]]</f>
        <v>270104</v>
      </c>
      <c r="O240" s="1">
        <f>+Categorias__2[[#This Row],[Id_categoría]]</f>
        <v>270104001</v>
      </c>
    </row>
    <row r="241" spans="1:15" x14ac:dyDescent="0.25">
      <c r="A241">
        <v>27</v>
      </c>
      <c r="B241" s="1" t="s">
        <v>10384</v>
      </c>
      <c r="C241">
        <v>2701</v>
      </c>
      <c r="D241" s="1" t="s">
        <v>13455</v>
      </c>
      <c r="E241">
        <v>270105</v>
      </c>
      <c r="F241" s="1" t="s">
        <v>10410</v>
      </c>
      <c r="G241">
        <v>270105001</v>
      </c>
      <c r="H241">
        <v>1</v>
      </c>
      <c r="I241" s="1" t="s">
        <v>10411</v>
      </c>
      <c r="J241" s="1" t="s">
        <v>13511</v>
      </c>
      <c r="K241" s="1" t="s">
        <v>13685</v>
      </c>
      <c r="L241" s="1" t="s">
        <v>13512</v>
      </c>
      <c r="M241" s="1" t="s">
        <v>13686</v>
      </c>
      <c r="N241" s="1">
        <f>+Categorias__2[[#This Row],[Id_producto]]</f>
        <v>270105</v>
      </c>
      <c r="O241" s="1">
        <f>+Categorias__2[[#This Row],[Id_categoría]]</f>
        <v>270105001</v>
      </c>
    </row>
    <row r="242" spans="1:15" x14ac:dyDescent="0.25">
      <c r="A242">
        <v>27</v>
      </c>
      <c r="B242" s="1" t="s">
        <v>10384</v>
      </c>
      <c r="C242">
        <v>2701</v>
      </c>
      <c r="D242" s="1" t="s">
        <v>13455</v>
      </c>
      <c r="E242">
        <v>270105</v>
      </c>
      <c r="F242" s="1" t="s">
        <v>10410</v>
      </c>
      <c r="G242">
        <v>270105002</v>
      </c>
      <c r="H242">
        <v>2</v>
      </c>
      <c r="I242" s="1" t="s">
        <v>10412</v>
      </c>
      <c r="J242" s="1" t="s">
        <v>13513</v>
      </c>
      <c r="K242" s="1" t="s">
        <v>13687</v>
      </c>
      <c r="L242" s="1" t="s">
        <v>13514</v>
      </c>
      <c r="M242" s="1" t="s">
        <v>13688</v>
      </c>
      <c r="N242" s="1">
        <f>+Categorias__2[[#This Row],[Id_producto]]</f>
        <v>270105</v>
      </c>
      <c r="O242" s="1">
        <f>+Categorias__2[[#This Row],[Id_categoría]]</f>
        <v>270105002</v>
      </c>
    </row>
    <row r="243" spans="1:15" x14ac:dyDescent="0.25">
      <c r="A243">
        <v>27</v>
      </c>
      <c r="B243" s="1" t="s">
        <v>10384</v>
      </c>
      <c r="C243">
        <v>2701</v>
      </c>
      <c r="D243" s="1" t="s">
        <v>13455</v>
      </c>
      <c r="E243">
        <v>270105</v>
      </c>
      <c r="F243" s="1" t="s">
        <v>10410</v>
      </c>
      <c r="G243">
        <v>270105003</v>
      </c>
      <c r="H243">
        <v>3</v>
      </c>
      <c r="I243" s="1" t="s">
        <v>10413</v>
      </c>
      <c r="J243" s="1" t="s">
        <v>13515</v>
      </c>
      <c r="K243" s="1" t="s">
        <v>13689</v>
      </c>
      <c r="L243" s="1" t="s">
        <v>13516</v>
      </c>
      <c r="M243" s="1" t="s">
        <v>13690</v>
      </c>
      <c r="N243" s="1">
        <f>+Categorias__2[[#This Row],[Id_producto]]</f>
        <v>270105</v>
      </c>
      <c r="O243" s="1">
        <f>+Categorias__2[[#This Row],[Id_categoría]]</f>
        <v>270105003</v>
      </c>
    </row>
    <row r="244" spans="1:15" x14ac:dyDescent="0.25">
      <c r="A244">
        <v>27</v>
      </c>
      <c r="B244" s="1" t="s">
        <v>10384</v>
      </c>
      <c r="C244">
        <v>2701</v>
      </c>
      <c r="D244" s="1" t="s">
        <v>13455</v>
      </c>
      <c r="E244">
        <v>270105</v>
      </c>
      <c r="F244" s="1" t="s">
        <v>10410</v>
      </c>
      <c r="G244">
        <v>270105004</v>
      </c>
      <c r="H244">
        <v>4</v>
      </c>
      <c r="I244" s="1" t="s">
        <v>10385</v>
      </c>
      <c r="J244" s="1" t="s">
        <v>13616</v>
      </c>
      <c r="K244" s="1" t="s">
        <v>13691</v>
      </c>
      <c r="L244" s="1" t="s">
        <v>13617</v>
      </c>
      <c r="M244" s="1" t="s">
        <v>13692</v>
      </c>
      <c r="N244" s="1">
        <f>+Categorias__2[[#This Row],[Id_producto]]</f>
        <v>270105</v>
      </c>
      <c r="O244" s="1">
        <f>+Categorias__2[[#This Row],[Id_categoría]]</f>
        <v>270105004</v>
      </c>
    </row>
    <row r="245" spans="1:15" x14ac:dyDescent="0.25">
      <c r="A245">
        <v>27</v>
      </c>
      <c r="B245" s="1" t="s">
        <v>10384</v>
      </c>
      <c r="C245">
        <v>2701</v>
      </c>
      <c r="D245" s="1" t="s">
        <v>13455</v>
      </c>
      <c r="E245">
        <v>270105</v>
      </c>
      <c r="F245" s="1" t="s">
        <v>10410</v>
      </c>
      <c r="G245">
        <v>270105005</v>
      </c>
      <c r="H245">
        <v>5</v>
      </c>
      <c r="I245" s="1" t="s">
        <v>10414</v>
      </c>
      <c r="J245" s="1" t="s">
        <v>13618</v>
      </c>
      <c r="K245" s="1" t="s">
        <v>13693</v>
      </c>
      <c r="L245" s="1" t="s">
        <v>13619</v>
      </c>
      <c r="M245" s="1" t="s">
        <v>13694</v>
      </c>
      <c r="N245" s="1">
        <f>+Categorias__2[[#This Row],[Id_producto]]</f>
        <v>270105</v>
      </c>
      <c r="O245" s="1">
        <f>+Categorias__2[[#This Row],[Id_categoría]]</f>
        <v>270105005</v>
      </c>
    </row>
    <row r="246" spans="1:15" x14ac:dyDescent="0.25">
      <c r="A246">
        <v>27</v>
      </c>
      <c r="B246" s="1" t="s">
        <v>10384</v>
      </c>
      <c r="C246">
        <v>2701</v>
      </c>
      <c r="D246" s="1" t="s">
        <v>13455</v>
      </c>
      <c r="E246">
        <v>270106</v>
      </c>
      <c r="F246" s="1" t="s">
        <v>10416</v>
      </c>
      <c r="G246">
        <v>270106001</v>
      </c>
      <c r="H246">
        <v>1</v>
      </c>
      <c r="I246" s="1" t="s">
        <v>10417</v>
      </c>
      <c r="J246" s="1" t="s">
        <v>13517</v>
      </c>
      <c r="K246" s="1" t="s">
        <v>13695</v>
      </c>
      <c r="L246" s="1" t="s">
        <v>13518</v>
      </c>
      <c r="M246" s="1" t="s">
        <v>13696</v>
      </c>
      <c r="N246" s="1">
        <f>+Categorias__2[[#This Row],[Id_producto]]</f>
        <v>270106</v>
      </c>
      <c r="O246" s="1">
        <f>+Categorias__2[[#This Row],[Id_categoría]]</f>
        <v>270106001</v>
      </c>
    </row>
    <row r="247" spans="1:15" x14ac:dyDescent="0.25">
      <c r="A247">
        <v>27</v>
      </c>
      <c r="B247" s="1" t="s">
        <v>10384</v>
      </c>
      <c r="C247">
        <v>2701</v>
      </c>
      <c r="D247" s="1" t="s">
        <v>13455</v>
      </c>
      <c r="E247">
        <v>270106</v>
      </c>
      <c r="F247" s="1" t="s">
        <v>10416</v>
      </c>
      <c r="G247">
        <v>270106002</v>
      </c>
      <c r="H247">
        <v>2</v>
      </c>
      <c r="I247" s="1" t="s">
        <v>13519</v>
      </c>
      <c r="J247" s="1" t="s">
        <v>13520</v>
      </c>
      <c r="K247" s="1" t="s">
        <v>13697</v>
      </c>
      <c r="L247" s="1" t="s">
        <v>13521</v>
      </c>
      <c r="M247" s="1" t="s">
        <v>13698</v>
      </c>
      <c r="N247" s="1">
        <f>+Categorias__2[[#This Row],[Id_producto]]</f>
        <v>270106</v>
      </c>
      <c r="O247" s="1">
        <f>+Categorias__2[[#This Row],[Id_categoría]]</f>
        <v>270106002</v>
      </c>
    </row>
    <row r="248" spans="1:15" x14ac:dyDescent="0.25">
      <c r="A248">
        <v>27</v>
      </c>
      <c r="B248" s="1" t="s">
        <v>10384</v>
      </c>
      <c r="C248">
        <v>2701</v>
      </c>
      <c r="D248" s="1" t="s">
        <v>13455</v>
      </c>
      <c r="E248">
        <v>270107</v>
      </c>
      <c r="F248" s="1" t="s">
        <v>13522</v>
      </c>
      <c r="G248">
        <v>270107001</v>
      </c>
      <c r="H248">
        <v>1</v>
      </c>
      <c r="I248" s="1" t="s">
        <v>13523</v>
      </c>
      <c r="J248" s="1" t="s">
        <v>13524</v>
      </c>
      <c r="K248" s="1" t="s">
        <v>13699</v>
      </c>
      <c r="L248" s="1" t="s">
        <v>13525</v>
      </c>
      <c r="M248" s="1" t="s">
        <v>13700</v>
      </c>
      <c r="N248" s="1">
        <f>+Categorias__2[[#This Row],[Id_producto]]</f>
        <v>270107</v>
      </c>
      <c r="O248" s="1">
        <f>+Categorias__2[[#This Row],[Id_categoría]]</f>
        <v>270107001</v>
      </c>
    </row>
    <row r="249" spans="1:15" x14ac:dyDescent="0.25">
      <c r="A249">
        <v>27</v>
      </c>
      <c r="B249" s="1" t="s">
        <v>10384</v>
      </c>
      <c r="C249">
        <v>2701</v>
      </c>
      <c r="D249" s="1" t="s">
        <v>13455</v>
      </c>
      <c r="E249">
        <v>270107</v>
      </c>
      <c r="F249" s="1" t="s">
        <v>13522</v>
      </c>
      <c r="G249">
        <v>270107002</v>
      </c>
      <c r="H249">
        <v>2</v>
      </c>
      <c r="I249" s="1" t="s">
        <v>13526</v>
      </c>
      <c r="J249" s="1" t="s">
        <v>13527</v>
      </c>
      <c r="K249" s="1" t="s">
        <v>13701</v>
      </c>
      <c r="L249" s="1" t="s">
        <v>13528</v>
      </c>
      <c r="M249" s="1" t="s">
        <v>13702</v>
      </c>
      <c r="N249" s="1">
        <f>+Categorias__2[[#This Row],[Id_producto]]</f>
        <v>270107</v>
      </c>
      <c r="O249" s="1">
        <f>+Categorias__2[[#This Row],[Id_categoría]]</f>
        <v>270107002</v>
      </c>
    </row>
    <row r="250" spans="1:15" x14ac:dyDescent="0.25">
      <c r="A250">
        <v>27</v>
      </c>
      <c r="B250" s="1" t="s">
        <v>10384</v>
      </c>
      <c r="C250">
        <v>2701</v>
      </c>
      <c r="D250" s="1" t="s">
        <v>13455</v>
      </c>
      <c r="E250">
        <v>270107</v>
      </c>
      <c r="F250" s="1" t="s">
        <v>13522</v>
      </c>
      <c r="G250">
        <v>270107003</v>
      </c>
      <c r="H250">
        <v>3</v>
      </c>
      <c r="I250" s="1" t="s">
        <v>10392</v>
      </c>
      <c r="J250" s="1" t="s">
        <v>13529</v>
      </c>
      <c r="K250" s="1" t="s">
        <v>13703</v>
      </c>
      <c r="L250" s="1" t="s">
        <v>13530</v>
      </c>
      <c r="M250" s="1" t="s">
        <v>13704</v>
      </c>
      <c r="N250" s="1">
        <f>+Categorias__2[[#This Row],[Id_producto]]</f>
        <v>270107</v>
      </c>
      <c r="O250" s="1">
        <f>+Categorias__2[[#This Row],[Id_categoría]]</f>
        <v>270107003</v>
      </c>
    </row>
    <row r="251" spans="1:15" x14ac:dyDescent="0.25">
      <c r="A251">
        <v>27</v>
      </c>
      <c r="B251" s="1" t="s">
        <v>10384</v>
      </c>
      <c r="C251">
        <v>2701</v>
      </c>
      <c r="D251" s="1" t="s">
        <v>13455</v>
      </c>
      <c r="E251">
        <v>270107</v>
      </c>
      <c r="F251" s="1" t="s">
        <v>13522</v>
      </c>
      <c r="G251">
        <v>270107004</v>
      </c>
      <c r="H251">
        <v>4</v>
      </c>
      <c r="I251" s="1" t="s">
        <v>13531</v>
      </c>
      <c r="J251" s="1" t="s">
        <v>13532</v>
      </c>
      <c r="K251" s="1" t="s">
        <v>13705</v>
      </c>
      <c r="L251" s="1" t="s">
        <v>13533</v>
      </c>
      <c r="M251" s="1" t="s">
        <v>13706</v>
      </c>
      <c r="N251" s="1">
        <f>+Categorias__2[[#This Row],[Id_producto]]</f>
        <v>270107</v>
      </c>
      <c r="O251" s="1">
        <f>+Categorias__2[[#This Row],[Id_categoría]]</f>
        <v>270107004</v>
      </c>
    </row>
    <row r="252" spans="1:15" x14ac:dyDescent="0.25">
      <c r="A252">
        <v>27</v>
      </c>
      <c r="B252" s="1" t="s">
        <v>10384</v>
      </c>
      <c r="C252">
        <v>2701</v>
      </c>
      <c r="D252" s="1" t="s">
        <v>13455</v>
      </c>
      <c r="E252">
        <v>270107</v>
      </c>
      <c r="F252" s="1" t="s">
        <v>13522</v>
      </c>
      <c r="G252">
        <v>270107005</v>
      </c>
      <c r="H252">
        <v>5</v>
      </c>
      <c r="I252" s="1" t="s">
        <v>13534</v>
      </c>
      <c r="J252" s="1" t="s">
        <v>13535</v>
      </c>
      <c r="K252" s="1" t="s">
        <v>13707</v>
      </c>
      <c r="L252" s="1" t="s">
        <v>13536</v>
      </c>
      <c r="M252" s="1" t="s">
        <v>13708</v>
      </c>
      <c r="N252" s="1">
        <f>+Categorias__2[[#This Row],[Id_producto]]</f>
        <v>270107</v>
      </c>
      <c r="O252" s="1">
        <f>+Categorias__2[[#This Row],[Id_categoría]]</f>
        <v>270107005</v>
      </c>
    </row>
    <row r="253" spans="1:15" x14ac:dyDescent="0.25">
      <c r="A253">
        <v>27</v>
      </c>
      <c r="B253" s="1" t="s">
        <v>10384</v>
      </c>
      <c r="C253">
        <v>2701</v>
      </c>
      <c r="D253" s="1" t="s">
        <v>13455</v>
      </c>
      <c r="E253">
        <v>270107</v>
      </c>
      <c r="F253" s="1" t="s">
        <v>13522</v>
      </c>
      <c r="G253">
        <v>270107006</v>
      </c>
      <c r="H253">
        <v>6</v>
      </c>
      <c r="I253" s="1" t="s">
        <v>13537</v>
      </c>
      <c r="J253" s="1" t="s">
        <v>13538</v>
      </c>
      <c r="K253" s="1" t="s">
        <v>13709</v>
      </c>
      <c r="L253" s="1" t="s">
        <v>13539</v>
      </c>
      <c r="M253" s="1" t="s">
        <v>13710</v>
      </c>
      <c r="N253" s="1">
        <f>+Categorias__2[[#This Row],[Id_producto]]</f>
        <v>270107</v>
      </c>
      <c r="O253" s="1">
        <f>+Categorias__2[[#This Row],[Id_categoría]]</f>
        <v>270107006</v>
      </c>
    </row>
    <row r="254" spans="1:15" x14ac:dyDescent="0.25">
      <c r="A254">
        <v>27</v>
      </c>
      <c r="B254" s="1" t="s">
        <v>10384</v>
      </c>
      <c r="C254">
        <v>2701</v>
      </c>
      <c r="D254" s="1" t="s">
        <v>13455</v>
      </c>
      <c r="E254">
        <v>270107</v>
      </c>
      <c r="F254" s="1" t="s">
        <v>13522</v>
      </c>
      <c r="G254">
        <v>270107007</v>
      </c>
      <c r="H254">
        <v>7</v>
      </c>
      <c r="I254" s="1" t="s">
        <v>13540</v>
      </c>
      <c r="J254" s="1" t="s">
        <v>13541</v>
      </c>
      <c r="K254" s="1" t="s">
        <v>13711</v>
      </c>
      <c r="L254" s="1" t="s">
        <v>13542</v>
      </c>
      <c r="M254" s="1" t="s">
        <v>13712</v>
      </c>
      <c r="N254" s="1">
        <f>+Categorias__2[[#This Row],[Id_producto]]</f>
        <v>270107</v>
      </c>
      <c r="O254" s="1">
        <f>+Categorias__2[[#This Row],[Id_categoría]]</f>
        <v>270107007</v>
      </c>
    </row>
    <row r="255" spans="1:15" x14ac:dyDescent="0.25">
      <c r="A255">
        <v>27</v>
      </c>
      <c r="B255" s="1" t="s">
        <v>10384</v>
      </c>
      <c r="C255">
        <v>2701</v>
      </c>
      <c r="D255" s="1" t="s">
        <v>13455</v>
      </c>
      <c r="E255">
        <v>270108</v>
      </c>
      <c r="F255" s="1" t="s">
        <v>13543</v>
      </c>
      <c r="G255">
        <v>270108001</v>
      </c>
      <c r="H255">
        <v>1</v>
      </c>
      <c r="I255" s="1" t="s">
        <v>13544</v>
      </c>
      <c r="J255" s="1" t="s">
        <v>13545</v>
      </c>
      <c r="K255" s="1" t="s">
        <v>13713</v>
      </c>
      <c r="L255" s="1" t="s">
        <v>13546</v>
      </c>
      <c r="M255" s="1" t="s">
        <v>13714</v>
      </c>
      <c r="N255" s="1">
        <f>+Categorias__2[[#This Row],[Id_producto]]</f>
        <v>270108</v>
      </c>
      <c r="O255" s="1">
        <f>+Categorias__2[[#This Row],[Id_categoría]]</f>
        <v>270108001</v>
      </c>
    </row>
    <row r="256" spans="1:15" x14ac:dyDescent="0.25">
      <c r="A256">
        <v>27</v>
      </c>
      <c r="B256" s="1" t="s">
        <v>10384</v>
      </c>
      <c r="C256">
        <v>2701</v>
      </c>
      <c r="D256" s="1" t="s">
        <v>13455</v>
      </c>
      <c r="E256">
        <v>270108</v>
      </c>
      <c r="F256" s="1" t="s">
        <v>13543</v>
      </c>
      <c r="G256">
        <v>270108002</v>
      </c>
      <c r="H256">
        <v>2</v>
      </c>
      <c r="I256" s="1" t="s">
        <v>13547</v>
      </c>
      <c r="J256" s="1" t="s">
        <v>13548</v>
      </c>
      <c r="K256" s="1" t="s">
        <v>13715</v>
      </c>
      <c r="L256" s="1" t="s">
        <v>13549</v>
      </c>
      <c r="M256" s="1" t="s">
        <v>13716</v>
      </c>
      <c r="N256" s="1">
        <f>+Categorias__2[[#This Row],[Id_producto]]</f>
        <v>270108</v>
      </c>
      <c r="O256" s="1">
        <f>+Categorias__2[[#This Row],[Id_categoría]]</f>
        <v>270108002</v>
      </c>
    </row>
    <row r="257" spans="1:15" x14ac:dyDescent="0.25">
      <c r="A257">
        <v>27</v>
      </c>
      <c r="B257" s="1" t="s">
        <v>10384</v>
      </c>
      <c r="C257">
        <v>2701</v>
      </c>
      <c r="D257" s="1" t="s">
        <v>13455</v>
      </c>
      <c r="E257">
        <v>270108</v>
      </c>
      <c r="F257" s="1" t="s">
        <v>13543</v>
      </c>
      <c r="G257">
        <v>270108003</v>
      </c>
      <c r="H257">
        <v>3</v>
      </c>
      <c r="I257" s="1" t="s">
        <v>13550</v>
      </c>
      <c r="J257" s="1" t="s">
        <v>13551</v>
      </c>
      <c r="K257" s="1" t="s">
        <v>13717</v>
      </c>
      <c r="L257" s="1" t="s">
        <v>13552</v>
      </c>
      <c r="M257" s="1" t="s">
        <v>13718</v>
      </c>
      <c r="N257" s="1">
        <f>+Categorias__2[[#This Row],[Id_producto]]</f>
        <v>270108</v>
      </c>
      <c r="O257" s="1">
        <f>+Categorias__2[[#This Row],[Id_categoría]]</f>
        <v>270108003</v>
      </c>
    </row>
    <row r="258" spans="1:15" x14ac:dyDescent="0.25">
      <c r="A258">
        <v>27</v>
      </c>
      <c r="B258" s="1" t="s">
        <v>10384</v>
      </c>
      <c r="C258">
        <v>2701</v>
      </c>
      <c r="D258" s="1" t="s">
        <v>13455</v>
      </c>
      <c r="E258">
        <v>270108</v>
      </c>
      <c r="F258" s="1" t="s">
        <v>13543</v>
      </c>
      <c r="G258">
        <v>270108004</v>
      </c>
      <c r="H258">
        <v>4</v>
      </c>
      <c r="I258" s="1" t="s">
        <v>13553</v>
      </c>
      <c r="J258" s="1" t="s">
        <v>13554</v>
      </c>
      <c r="K258" s="1" t="s">
        <v>13719</v>
      </c>
      <c r="L258" s="1" t="s">
        <v>13555</v>
      </c>
      <c r="M258" s="1" t="s">
        <v>13720</v>
      </c>
      <c r="N258" s="1">
        <f>+Categorias__2[[#This Row],[Id_producto]]</f>
        <v>270108</v>
      </c>
      <c r="O258" s="1">
        <f>+Categorias__2[[#This Row],[Id_categoría]]</f>
        <v>270108004</v>
      </c>
    </row>
    <row r="259" spans="1:15" x14ac:dyDescent="0.25">
      <c r="A259">
        <v>27</v>
      </c>
      <c r="B259" s="1" t="s">
        <v>10384</v>
      </c>
      <c r="C259">
        <v>2701</v>
      </c>
      <c r="D259" s="1" t="s">
        <v>13455</v>
      </c>
      <c r="E259">
        <v>270108</v>
      </c>
      <c r="F259" s="1" t="s">
        <v>13543</v>
      </c>
      <c r="G259">
        <v>270108005</v>
      </c>
      <c r="H259">
        <v>5</v>
      </c>
      <c r="I259" s="1" t="s">
        <v>13556</v>
      </c>
      <c r="J259" s="1" t="s">
        <v>13557</v>
      </c>
      <c r="K259" s="1" t="s">
        <v>13721</v>
      </c>
      <c r="L259" s="1" t="s">
        <v>13558</v>
      </c>
      <c r="M259" s="1" t="s">
        <v>13722</v>
      </c>
      <c r="N259" s="1">
        <f>+Categorias__2[[#This Row],[Id_producto]]</f>
        <v>270108</v>
      </c>
      <c r="O259" s="1">
        <f>+Categorias__2[[#This Row],[Id_categoría]]</f>
        <v>270108005</v>
      </c>
    </row>
    <row r="260" spans="1:15" x14ac:dyDescent="0.25">
      <c r="A260">
        <v>27</v>
      </c>
      <c r="B260" s="1" t="s">
        <v>10384</v>
      </c>
      <c r="C260">
        <v>2701</v>
      </c>
      <c r="D260" s="1" t="s">
        <v>13455</v>
      </c>
      <c r="E260">
        <v>270108</v>
      </c>
      <c r="F260" s="1" t="s">
        <v>13543</v>
      </c>
      <c r="G260">
        <v>270108006</v>
      </c>
      <c r="H260">
        <v>6</v>
      </c>
      <c r="I260" s="1" t="s">
        <v>13559</v>
      </c>
      <c r="J260" s="1" t="s">
        <v>13560</v>
      </c>
      <c r="K260" s="1" t="s">
        <v>13723</v>
      </c>
      <c r="L260" s="1" t="s">
        <v>13561</v>
      </c>
      <c r="M260" s="1" t="s">
        <v>13724</v>
      </c>
      <c r="N260" s="1">
        <f>+Categorias__2[[#This Row],[Id_producto]]</f>
        <v>270108</v>
      </c>
      <c r="O260" s="1">
        <f>+Categorias__2[[#This Row],[Id_categoría]]</f>
        <v>270108006</v>
      </c>
    </row>
    <row r="261" spans="1:15" x14ac:dyDescent="0.25">
      <c r="A261">
        <v>27</v>
      </c>
      <c r="B261" s="1" t="s">
        <v>10384</v>
      </c>
      <c r="C261">
        <v>2701</v>
      </c>
      <c r="D261" s="1" t="s">
        <v>13455</v>
      </c>
      <c r="E261">
        <v>270108</v>
      </c>
      <c r="F261" s="1" t="s">
        <v>13543</v>
      </c>
      <c r="G261">
        <v>270108007</v>
      </c>
      <c r="H261">
        <v>7</v>
      </c>
      <c r="I261" s="1" t="s">
        <v>13562</v>
      </c>
      <c r="J261" s="1" t="s">
        <v>13563</v>
      </c>
      <c r="K261" s="1" t="s">
        <v>13725</v>
      </c>
      <c r="L261" s="1" t="s">
        <v>13564</v>
      </c>
      <c r="M261" s="1" t="s">
        <v>13726</v>
      </c>
      <c r="N261" s="1">
        <f>+Categorias__2[[#This Row],[Id_producto]]</f>
        <v>270108</v>
      </c>
      <c r="O261" s="1">
        <f>+Categorias__2[[#This Row],[Id_categoría]]</f>
        <v>270108007</v>
      </c>
    </row>
    <row r="262" spans="1:15" x14ac:dyDescent="0.25">
      <c r="A262">
        <v>27</v>
      </c>
      <c r="B262" s="1" t="s">
        <v>10384</v>
      </c>
      <c r="C262">
        <v>2701</v>
      </c>
      <c r="D262" s="1" t="s">
        <v>13455</v>
      </c>
      <c r="E262">
        <v>270108</v>
      </c>
      <c r="F262" s="1" t="s">
        <v>13543</v>
      </c>
      <c r="G262">
        <v>270108008</v>
      </c>
      <c r="H262">
        <v>8</v>
      </c>
      <c r="I262" s="1" t="s">
        <v>13565</v>
      </c>
      <c r="J262" s="1" t="s">
        <v>13566</v>
      </c>
      <c r="K262" s="1" t="s">
        <v>13727</v>
      </c>
      <c r="L262" s="1" t="s">
        <v>13567</v>
      </c>
      <c r="M262" s="1" t="s">
        <v>13728</v>
      </c>
      <c r="N262" s="1">
        <f>+Categorias__2[[#This Row],[Id_producto]]</f>
        <v>270108</v>
      </c>
      <c r="O262" s="1">
        <f>+Categorias__2[[#This Row],[Id_categoría]]</f>
        <v>270108008</v>
      </c>
    </row>
    <row r="263" spans="1:15" x14ac:dyDescent="0.25">
      <c r="A263">
        <v>27</v>
      </c>
      <c r="B263" s="1" t="s">
        <v>10384</v>
      </c>
      <c r="C263">
        <v>2701</v>
      </c>
      <c r="D263" s="1" t="s">
        <v>13455</v>
      </c>
      <c r="E263">
        <v>270108</v>
      </c>
      <c r="F263" s="1" t="s">
        <v>13543</v>
      </c>
      <c r="G263">
        <v>270108009</v>
      </c>
      <c r="H263">
        <v>9</v>
      </c>
      <c r="I263" s="1" t="s">
        <v>13568</v>
      </c>
      <c r="J263" s="1" t="s">
        <v>13569</v>
      </c>
      <c r="K263" s="1" t="s">
        <v>13729</v>
      </c>
      <c r="L263" s="1" t="s">
        <v>13570</v>
      </c>
      <c r="M263" s="1" t="s">
        <v>13730</v>
      </c>
      <c r="N263" s="1">
        <f>+Categorias__2[[#This Row],[Id_producto]]</f>
        <v>270108</v>
      </c>
      <c r="O263" s="1">
        <f>+Categorias__2[[#This Row],[Id_categoría]]</f>
        <v>270108009</v>
      </c>
    </row>
    <row r="264" spans="1:15" x14ac:dyDescent="0.25">
      <c r="A264">
        <v>27</v>
      </c>
      <c r="B264" s="1" t="s">
        <v>10384</v>
      </c>
      <c r="C264">
        <v>2701</v>
      </c>
      <c r="D264" s="1" t="s">
        <v>13455</v>
      </c>
      <c r="E264">
        <v>270108</v>
      </c>
      <c r="F264" s="1" t="s">
        <v>13543</v>
      </c>
      <c r="G264">
        <v>270108010</v>
      </c>
      <c r="H264">
        <v>10</v>
      </c>
      <c r="I264" s="1" t="s">
        <v>13543</v>
      </c>
      <c r="J264" s="1" t="s">
        <v>13620</v>
      </c>
      <c r="K264" s="1" t="s">
        <v>13731</v>
      </c>
      <c r="L264" s="1" t="s">
        <v>13621</v>
      </c>
      <c r="M264" s="1" t="s">
        <v>13732</v>
      </c>
      <c r="N264" s="1">
        <f>+Categorias__2[[#This Row],[Id_producto]]</f>
        <v>270108</v>
      </c>
      <c r="O264" s="1">
        <f>+Categorias__2[[#This Row],[Id_categoría]]</f>
        <v>270108010</v>
      </c>
    </row>
    <row r="265" spans="1:15" x14ac:dyDescent="0.25">
      <c r="A265">
        <v>27</v>
      </c>
      <c r="B265" s="1" t="s">
        <v>10384</v>
      </c>
      <c r="C265">
        <v>2701</v>
      </c>
      <c r="D265" s="1" t="s">
        <v>13455</v>
      </c>
      <c r="E265">
        <v>270109</v>
      </c>
      <c r="F265" s="1" t="s">
        <v>13571</v>
      </c>
      <c r="G265">
        <v>270109001</v>
      </c>
      <c r="H265">
        <v>1</v>
      </c>
      <c r="I265" s="1" t="s">
        <v>13547</v>
      </c>
      <c r="J265" s="1" t="s">
        <v>13572</v>
      </c>
      <c r="K265" s="1" t="s">
        <v>13733</v>
      </c>
      <c r="L265" s="1" t="s">
        <v>13573</v>
      </c>
      <c r="M265" s="1" t="s">
        <v>13734</v>
      </c>
      <c r="N265" s="1">
        <f>+Categorias__2[[#This Row],[Id_producto]]</f>
        <v>270109</v>
      </c>
      <c r="O265" s="1">
        <f>+Categorias__2[[#This Row],[Id_categoría]]</f>
        <v>270109001</v>
      </c>
    </row>
    <row r="266" spans="1:15" x14ac:dyDescent="0.25">
      <c r="A266">
        <v>27</v>
      </c>
      <c r="B266" s="1" t="s">
        <v>10384</v>
      </c>
      <c r="C266">
        <v>2701</v>
      </c>
      <c r="D266" s="1" t="s">
        <v>13455</v>
      </c>
      <c r="E266">
        <v>270109</v>
      </c>
      <c r="F266" s="1" t="s">
        <v>13571</v>
      </c>
      <c r="G266">
        <v>270109002</v>
      </c>
      <c r="H266">
        <v>2</v>
      </c>
      <c r="I266" s="1" t="s">
        <v>13574</v>
      </c>
      <c r="J266" s="1" t="s">
        <v>13575</v>
      </c>
      <c r="K266" s="1" t="s">
        <v>13735</v>
      </c>
      <c r="L266" s="1" t="s">
        <v>13576</v>
      </c>
      <c r="M266" s="1" t="s">
        <v>13736</v>
      </c>
      <c r="N266" s="1">
        <f>+Categorias__2[[#This Row],[Id_producto]]</f>
        <v>270109</v>
      </c>
      <c r="O266" s="1">
        <f>+Categorias__2[[#This Row],[Id_categoría]]</f>
        <v>270109002</v>
      </c>
    </row>
    <row r="267" spans="1:15" x14ac:dyDescent="0.25">
      <c r="A267">
        <v>27</v>
      </c>
      <c r="B267" s="1" t="s">
        <v>10384</v>
      </c>
      <c r="C267">
        <v>2701</v>
      </c>
      <c r="D267" s="1" t="s">
        <v>13455</v>
      </c>
      <c r="E267">
        <v>270109</v>
      </c>
      <c r="F267" s="1" t="s">
        <v>13571</v>
      </c>
      <c r="G267">
        <v>270109003</v>
      </c>
      <c r="H267">
        <v>3</v>
      </c>
      <c r="I267" s="1" t="s">
        <v>13577</v>
      </c>
      <c r="J267" s="1" t="s">
        <v>13578</v>
      </c>
      <c r="K267" s="1" t="s">
        <v>13737</v>
      </c>
      <c r="L267" s="1" t="s">
        <v>13579</v>
      </c>
      <c r="M267" s="1" t="s">
        <v>13738</v>
      </c>
      <c r="N267" s="1">
        <f>+Categorias__2[[#This Row],[Id_producto]]</f>
        <v>270109</v>
      </c>
      <c r="O267" s="1">
        <f>+Categorias__2[[#This Row],[Id_categoría]]</f>
        <v>270109003</v>
      </c>
    </row>
    <row r="268" spans="1:15" x14ac:dyDescent="0.25">
      <c r="A268">
        <v>27</v>
      </c>
      <c r="B268" s="1" t="s">
        <v>10384</v>
      </c>
      <c r="C268">
        <v>2701</v>
      </c>
      <c r="D268" s="1" t="s">
        <v>13455</v>
      </c>
      <c r="E268">
        <v>270109</v>
      </c>
      <c r="F268" s="1" t="s">
        <v>13571</v>
      </c>
      <c r="G268">
        <v>270109004</v>
      </c>
      <c r="H268">
        <v>4</v>
      </c>
      <c r="I268" s="1" t="s">
        <v>13580</v>
      </c>
      <c r="J268" s="1" t="s">
        <v>13581</v>
      </c>
      <c r="K268" s="1" t="s">
        <v>13739</v>
      </c>
      <c r="L268" s="1" t="s">
        <v>13582</v>
      </c>
      <c r="M268" s="1" t="s">
        <v>13740</v>
      </c>
      <c r="N268" s="1">
        <f>+Categorias__2[[#This Row],[Id_producto]]</f>
        <v>270109</v>
      </c>
      <c r="O268" s="1">
        <f>+Categorias__2[[#This Row],[Id_categoría]]</f>
        <v>270109004</v>
      </c>
    </row>
    <row r="269" spans="1:15" x14ac:dyDescent="0.25">
      <c r="A269">
        <v>27</v>
      </c>
      <c r="B269" s="1" t="s">
        <v>10384</v>
      </c>
      <c r="C269">
        <v>2701</v>
      </c>
      <c r="D269" s="1" t="s">
        <v>13455</v>
      </c>
      <c r="E269">
        <v>270109</v>
      </c>
      <c r="F269" s="1" t="s">
        <v>13571</v>
      </c>
      <c r="G269">
        <v>270109005</v>
      </c>
      <c r="H269">
        <v>5</v>
      </c>
      <c r="I269" s="1" t="s">
        <v>13583</v>
      </c>
      <c r="J269" s="1" t="s">
        <v>13584</v>
      </c>
      <c r="K269" s="1" t="s">
        <v>13741</v>
      </c>
      <c r="L269" s="1" t="s">
        <v>13585</v>
      </c>
      <c r="M269" s="1" t="s">
        <v>13742</v>
      </c>
      <c r="N269" s="1">
        <f>+Categorias__2[[#This Row],[Id_producto]]</f>
        <v>270109</v>
      </c>
      <c r="O269" s="1">
        <f>+Categorias__2[[#This Row],[Id_categoría]]</f>
        <v>270109005</v>
      </c>
    </row>
    <row r="270" spans="1:15" x14ac:dyDescent="0.25">
      <c r="A270">
        <v>27</v>
      </c>
      <c r="B270" s="1" t="s">
        <v>10384</v>
      </c>
      <c r="C270">
        <v>2701</v>
      </c>
      <c r="D270" s="1" t="s">
        <v>13455</v>
      </c>
      <c r="E270">
        <v>270109</v>
      </c>
      <c r="F270" s="1" t="s">
        <v>13571</v>
      </c>
      <c r="G270">
        <v>270109006</v>
      </c>
      <c r="H270">
        <v>6</v>
      </c>
      <c r="I270" s="1" t="s">
        <v>13556</v>
      </c>
      <c r="J270" s="1" t="s">
        <v>13586</v>
      </c>
      <c r="K270" s="1" t="s">
        <v>13743</v>
      </c>
      <c r="L270" s="1" t="s">
        <v>13587</v>
      </c>
      <c r="M270" s="1" t="s">
        <v>13744</v>
      </c>
      <c r="N270" s="1">
        <f>+Categorias__2[[#This Row],[Id_producto]]</f>
        <v>270109</v>
      </c>
      <c r="O270" s="1">
        <f>+Categorias__2[[#This Row],[Id_categoría]]</f>
        <v>270109006</v>
      </c>
    </row>
    <row r="271" spans="1:15" x14ac:dyDescent="0.25">
      <c r="A271">
        <v>27</v>
      </c>
      <c r="B271" s="1" t="s">
        <v>10384</v>
      </c>
      <c r="C271">
        <v>2701</v>
      </c>
      <c r="D271" s="1" t="s">
        <v>13455</v>
      </c>
      <c r="E271">
        <v>270109</v>
      </c>
      <c r="F271" s="1" t="s">
        <v>13571</v>
      </c>
      <c r="G271">
        <v>270109007</v>
      </c>
      <c r="H271">
        <v>7</v>
      </c>
      <c r="I271" s="1" t="s">
        <v>13565</v>
      </c>
      <c r="J271" s="1" t="s">
        <v>13588</v>
      </c>
      <c r="K271" s="1" t="s">
        <v>13745</v>
      </c>
      <c r="L271" s="1" t="s">
        <v>13589</v>
      </c>
      <c r="M271" s="1" t="s">
        <v>13746</v>
      </c>
      <c r="N271" s="1">
        <f>+Categorias__2[[#This Row],[Id_producto]]</f>
        <v>270109</v>
      </c>
      <c r="O271" s="1">
        <f>+Categorias__2[[#This Row],[Id_categoría]]</f>
        <v>270109007</v>
      </c>
    </row>
    <row r="272" spans="1:15" x14ac:dyDescent="0.25">
      <c r="A272">
        <v>27</v>
      </c>
      <c r="B272" s="1" t="s">
        <v>10384</v>
      </c>
      <c r="C272">
        <v>2701</v>
      </c>
      <c r="D272" s="1" t="s">
        <v>13455</v>
      </c>
      <c r="E272">
        <v>270109</v>
      </c>
      <c r="F272" s="1" t="s">
        <v>13571</v>
      </c>
      <c r="G272">
        <v>270109008</v>
      </c>
      <c r="H272">
        <v>8</v>
      </c>
      <c r="I272" s="1" t="s">
        <v>1467</v>
      </c>
      <c r="J272" s="1" t="s">
        <v>13590</v>
      </c>
      <c r="K272" s="1" t="s">
        <v>13747</v>
      </c>
      <c r="L272" s="1" t="s">
        <v>13591</v>
      </c>
      <c r="M272" s="1" t="s">
        <v>13748</v>
      </c>
      <c r="N272" s="1">
        <f>+Categorias__2[[#This Row],[Id_producto]]</f>
        <v>270109</v>
      </c>
      <c r="O272" s="1">
        <f>+Categorias__2[[#This Row],[Id_categoría]]</f>
        <v>270109008</v>
      </c>
    </row>
    <row r="273" spans="1:15" x14ac:dyDescent="0.25">
      <c r="A273">
        <v>27</v>
      </c>
      <c r="B273" s="1" t="s">
        <v>10384</v>
      </c>
      <c r="C273">
        <v>2701</v>
      </c>
      <c r="D273" s="1" t="s">
        <v>13455</v>
      </c>
      <c r="E273">
        <v>270109</v>
      </c>
      <c r="F273" s="1" t="s">
        <v>13571</v>
      </c>
      <c r="G273">
        <v>270109009</v>
      </c>
      <c r="H273">
        <v>9</v>
      </c>
      <c r="I273" s="1" t="s">
        <v>13592</v>
      </c>
      <c r="J273" s="1" t="s">
        <v>13593</v>
      </c>
      <c r="K273" s="1" t="s">
        <v>13749</v>
      </c>
      <c r="L273" s="1" t="s">
        <v>13594</v>
      </c>
      <c r="M273" s="1" t="s">
        <v>13750</v>
      </c>
      <c r="N273" s="1">
        <f>+Categorias__2[[#This Row],[Id_producto]]</f>
        <v>270109</v>
      </c>
      <c r="O273" s="1">
        <f>+Categorias__2[[#This Row],[Id_categoría]]</f>
        <v>270109009</v>
      </c>
    </row>
    <row r="274" spans="1:15" x14ac:dyDescent="0.25">
      <c r="A274">
        <v>27</v>
      </c>
      <c r="B274" s="1" t="s">
        <v>10384</v>
      </c>
      <c r="C274">
        <v>2701</v>
      </c>
      <c r="D274" s="1" t="s">
        <v>13455</v>
      </c>
      <c r="E274">
        <v>270109</v>
      </c>
      <c r="F274" s="1" t="s">
        <v>13571</v>
      </c>
      <c r="G274">
        <v>270109010</v>
      </c>
      <c r="H274">
        <v>10</v>
      </c>
      <c r="I274" s="1" t="s">
        <v>13571</v>
      </c>
      <c r="J274" s="1" t="s">
        <v>13622</v>
      </c>
      <c r="K274" s="1" t="s">
        <v>13751</v>
      </c>
      <c r="L274" s="1" t="s">
        <v>13623</v>
      </c>
      <c r="M274" s="1" t="s">
        <v>13752</v>
      </c>
      <c r="N274" s="1">
        <f>+Categorias__2[[#This Row],[Id_producto]]</f>
        <v>270109</v>
      </c>
      <c r="O274" s="1">
        <f>+Categorias__2[[#This Row],[Id_categoría]]</f>
        <v>270109010</v>
      </c>
    </row>
    <row r="275" spans="1:15" x14ac:dyDescent="0.25">
      <c r="A275">
        <v>27</v>
      </c>
      <c r="B275" s="1" t="s">
        <v>10384</v>
      </c>
      <c r="C275">
        <v>2701</v>
      </c>
      <c r="D275" s="1" t="s">
        <v>13455</v>
      </c>
      <c r="E275">
        <v>270110</v>
      </c>
      <c r="F275" s="1" t="s">
        <v>13753</v>
      </c>
      <c r="G275">
        <v>270110001</v>
      </c>
      <c r="H275">
        <v>1</v>
      </c>
      <c r="I275" s="1" t="s">
        <v>13754</v>
      </c>
      <c r="J275" s="1" t="s">
        <v>13755</v>
      </c>
      <c r="K275" s="1" t="s">
        <v>13756</v>
      </c>
      <c r="L275" s="1" t="s">
        <v>13757</v>
      </c>
      <c r="M275" s="1" t="s">
        <v>13758</v>
      </c>
      <c r="N275" s="1">
        <f>+Categorias__2[[#This Row],[Id_producto]]</f>
        <v>270110</v>
      </c>
      <c r="O275" s="1">
        <f>+Categorias__2[[#This Row],[Id_categoría]]</f>
        <v>270110001</v>
      </c>
    </row>
    <row r="276" spans="1:15" x14ac:dyDescent="0.25">
      <c r="A276">
        <v>27</v>
      </c>
      <c r="B276" s="1" t="s">
        <v>10384</v>
      </c>
      <c r="C276">
        <v>2701</v>
      </c>
      <c r="D276" s="1" t="s">
        <v>13455</v>
      </c>
      <c r="E276">
        <v>270110</v>
      </c>
      <c r="F276" s="1" t="s">
        <v>13753</v>
      </c>
      <c r="G276">
        <v>270110002</v>
      </c>
      <c r="H276">
        <v>2</v>
      </c>
      <c r="I276" s="1" t="s">
        <v>13759</v>
      </c>
      <c r="J276" s="1" t="s">
        <v>13760</v>
      </c>
      <c r="K276" s="1" t="s">
        <v>13761</v>
      </c>
      <c r="L276" s="1" t="s">
        <v>13762</v>
      </c>
      <c r="M276" s="1" t="s">
        <v>13763</v>
      </c>
      <c r="N276" s="1">
        <f>+Categorias__2[[#This Row],[Id_producto]]</f>
        <v>270110</v>
      </c>
      <c r="O276" s="1">
        <f>+Categorias__2[[#This Row],[Id_categoría]]</f>
        <v>270110002</v>
      </c>
    </row>
    <row r="277" spans="1:15" x14ac:dyDescent="0.25">
      <c r="A277">
        <v>27</v>
      </c>
      <c r="B277" s="1" t="s">
        <v>10384</v>
      </c>
      <c r="C277">
        <v>2701</v>
      </c>
      <c r="D277" s="1" t="s">
        <v>13455</v>
      </c>
      <c r="E277">
        <v>270110</v>
      </c>
      <c r="F277" s="1" t="s">
        <v>13753</v>
      </c>
      <c r="G277">
        <v>270110003</v>
      </c>
      <c r="H277">
        <v>3</v>
      </c>
      <c r="I277" s="1" t="s">
        <v>13764</v>
      </c>
      <c r="J277" s="1" t="s">
        <v>13765</v>
      </c>
      <c r="K277" s="1" t="s">
        <v>13766</v>
      </c>
      <c r="L277" s="1" t="s">
        <v>13767</v>
      </c>
      <c r="M277" s="1" t="s">
        <v>13768</v>
      </c>
      <c r="N277" s="1">
        <f>+Categorias__2[[#This Row],[Id_producto]]</f>
        <v>270110</v>
      </c>
      <c r="O277" s="1">
        <f>+Categorias__2[[#This Row],[Id_categoría]]</f>
        <v>270110003</v>
      </c>
    </row>
    <row r="278" spans="1:15" x14ac:dyDescent="0.25">
      <c r="A278">
        <v>27</v>
      </c>
      <c r="B278" s="1" t="s">
        <v>10384</v>
      </c>
      <c r="C278">
        <v>2701</v>
      </c>
      <c r="D278" s="1" t="s">
        <v>13455</v>
      </c>
      <c r="E278">
        <v>270111</v>
      </c>
      <c r="F278" s="1" t="s">
        <v>13769</v>
      </c>
      <c r="G278">
        <v>270111001</v>
      </c>
      <c r="H278">
        <v>1</v>
      </c>
      <c r="I278" s="1" t="s">
        <v>13770</v>
      </c>
      <c r="J278" s="1" t="s">
        <v>13771</v>
      </c>
      <c r="K278" s="1" t="s">
        <v>13772</v>
      </c>
      <c r="L278" s="1" t="s">
        <v>13773</v>
      </c>
      <c r="M278" s="1" t="s">
        <v>13774</v>
      </c>
      <c r="N278" s="1">
        <f>+Categorias__2[[#This Row],[Id_producto]]</f>
        <v>270111</v>
      </c>
      <c r="O278" s="1">
        <f>+Categorias__2[[#This Row],[Id_categoría]]</f>
        <v>270111001</v>
      </c>
    </row>
    <row r="279" spans="1:15" x14ac:dyDescent="0.25">
      <c r="A279">
        <v>27</v>
      </c>
      <c r="B279" s="1" t="s">
        <v>10384</v>
      </c>
      <c r="C279">
        <v>2701</v>
      </c>
      <c r="D279" s="1" t="s">
        <v>13455</v>
      </c>
      <c r="E279">
        <v>270111</v>
      </c>
      <c r="F279" s="1" t="s">
        <v>13769</v>
      </c>
      <c r="G279">
        <v>270111002</v>
      </c>
      <c r="H279">
        <v>2</v>
      </c>
      <c r="I279" s="1" t="s">
        <v>13775</v>
      </c>
      <c r="J279" s="1" t="s">
        <v>13776</v>
      </c>
      <c r="K279" s="1" t="s">
        <v>13777</v>
      </c>
      <c r="L279" s="1" t="s">
        <v>13778</v>
      </c>
      <c r="M279" s="1" t="s">
        <v>13779</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83548-4DFC-4E7F-9A02-E0E3FBFAF880}">
  <sheetPr>
    <tabColor rgb="FFCC0066"/>
  </sheetPr>
  <dimension ref="A1:C4"/>
  <sheetViews>
    <sheetView workbookViewId="0">
      <selection activeCell="C4" sqref="C4"/>
    </sheetView>
  </sheetViews>
  <sheetFormatPr baseColWidth="10" defaultRowHeight="15" x14ac:dyDescent="0.25"/>
  <sheetData>
    <row r="1" spans="1:3" x14ac:dyDescent="0.25">
      <c r="A1" s="33" t="s">
        <v>10672</v>
      </c>
      <c r="B1" s="5" t="s">
        <v>754</v>
      </c>
      <c r="C1" s="34" t="s">
        <v>10715</v>
      </c>
    </row>
    <row r="2" spans="1:3" x14ac:dyDescent="0.25">
      <c r="A2">
        <v>5</v>
      </c>
      <c r="B2" t="s">
        <v>798</v>
      </c>
      <c r="C2">
        <v>253</v>
      </c>
    </row>
    <row r="3" spans="1:3" x14ac:dyDescent="0.25">
      <c r="A3">
        <v>8</v>
      </c>
      <c r="B3" t="s">
        <v>768</v>
      </c>
      <c r="C3">
        <v>243</v>
      </c>
    </row>
    <row r="4" spans="1:3" x14ac:dyDescent="0.25">
      <c r="A4">
        <v>13</v>
      </c>
      <c r="B4" t="s">
        <v>10681</v>
      </c>
      <c r="C4">
        <v>251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77D2-7D7C-439A-A0D0-26B60B7700BD}">
  <sheetPr>
    <tabColor rgb="FFCC0066"/>
  </sheetPr>
  <dimension ref="A1:B19"/>
  <sheetViews>
    <sheetView workbookViewId="0">
      <selection activeCell="A4" sqref="A4:B4"/>
    </sheetView>
  </sheetViews>
  <sheetFormatPr baseColWidth="10" defaultRowHeight="15" x14ac:dyDescent="0.25"/>
  <sheetData>
    <row r="1" spans="1:2" x14ac:dyDescent="0.25">
      <c r="A1" s="63" t="s">
        <v>13627</v>
      </c>
      <c r="B1" s="64" t="s">
        <v>9444</v>
      </c>
    </row>
    <row r="2" spans="1:2" x14ac:dyDescent="0.25">
      <c r="A2" s="97">
        <v>270110001</v>
      </c>
      <c r="B2" s="61" t="s">
        <v>13754</v>
      </c>
    </row>
    <row r="3" spans="1:2" x14ac:dyDescent="0.25">
      <c r="A3" s="97">
        <v>270110002</v>
      </c>
      <c r="B3" s="61" t="s">
        <v>13759</v>
      </c>
    </row>
    <row r="4" spans="1:2" x14ac:dyDescent="0.25">
      <c r="A4" s="97"/>
      <c r="B4" s="61"/>
    </row>
    <row r="5" spans="1:2" x14ac:dyDescent="0.25">
      <c r="A5" s="62"/>
      <c r="B5" s="61"/>
    </row>
    <row r="6" spans="1:2" x14ac:dyDescent="0.25">
      <c r="A6" s="62"/>
      <c r="B6" s="61"/>
    </row>
    <row r="7" spans="1:2" x14ac:dyDescent="0.25">
      <c r="A7" s="62"/>
      <c r="B7" s="61"/>
    </row>
    <row r="8" spans="1:2" x14ac:dyDescent="0.25">
      <c r="A8" s="62"/>
      <c r="B8" s="61"/>
    </row>
    <row r="9" spans="1:2" x14ac:dyDescent="0.25">
      <c r="A9" s="62"/>
      <c r="B9" s="61"/>
    </row>
    <row r="10" spans="1:2" x14ac:dyDescent="0.25">
      <c r="A10" s="62"/>
      <c r="B10" s="61"/>
    </row>
    <row r="11" spans="1:2" x14ac:dyDescent="0.25">
      <c r="A11" s="62"/>
      <c r="B11" s="61"/>
    </row>
    <row r="12" spans="1:2" x14ac:dyDescent="0.25">
      <c r="A12" s="62"/>
      <c r="B12" s="61"/>
    </row>
    <row r="13" spans="1:2" x14ac:dyDescent="0.25">
      <c r="A13" s="62"/>
      <c r="B13" s="61"/>
    </row>
    <row r="14" spans="1:2" x14ac:dyDescent="0.25">
      <c r="A14" s="62"/>
      <c r="B14" s="61"/>
    </row>
    <row r="15" spans="1:2" x14ac:dyDescent="0.25">
      <c r="A15" s="62"/>
      <c r="B15" s="61"/>
    </row>
    <row r="16" spans="1:2" x14ac:dyDescent="0.25">
      <c r="A16" s="62"/>
      <c r="B16" s="61"/>
    </row>
    <row r="17" spans="1:2" x14ac:dyDescent="0.25">
      <c r="A17" s="62"/>
      <c r="B17" s="61"/>
    </row>
    <row r="18" spans="1:2" x14ac:dyDescent="0.25">
      <c r="A18" s="62"/>
      <c r="B18" s="61"/>
    </row>
    <row r="19" spans="1:2" x14ac:dyDescent="0.25">
      <c r="A19" s="62"/>
      <c r="B19" s="6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O5" sqref="O5:P5"/>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atención],Tamaño[Id_Tipo_de_Atención],FALSE)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13626</v>
      </c>
      <c r="L2" s="8" t="s">
        <v>9441</v>
      </c>
      <c r="M2" s="6"/>
      <c r="N2" s="6"/>
      <c r="O2" s="9" t="s">
        <v>13627</v>
      </c>
      <c r="P2" s="9" t="s">
        <v>9444</v>
      </c>
      <c r="Q2" s="6"/>
      <c r="R2" s="6"/>
      <c r="S2" s="10" t="s">
        <v>13792</v>
      </c>
      <c r="T2" s="10" t="s">
        <v>13793</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A3">
        <v>5</v>
      </c>
      <c r="B3" t="s">
        <v>798</v>
      </c>
      <c r="C3" s="16"/>
      <c r="D3" s="16"/>
      <c r="F3" s="16"/>
      <c r="H3" s="16"/>
      <c r="K3">
        <v>270110</v>
      </c>
      <c r="L3" t="s">
        <v>13753</v>
      </c>
      <c r="O3">
        <v>270110001</v>
      </c>
      <c r="P3" t="s">
        <v>13754</v>
      </c>
      <c r="S3" s="16"/>
      <c r="W3" s="16"/>
      <c r="AA3" s="16"/>
      <c r="AE3" s="16"/>
      <c r="AI3" s="16"/>
      <c r="AM3" s="16"/>
      <c r="AQ3" s="17"/>
    </row>
    <row r="4" spans="1:43" x14ac:dyDescent="0.25">
      <c r="A4">
        <v>8</v>
      </c>
      <c r="B4" t="s">
        <v>768</v>
      </c>
      <c r="C4" s="16"/>
      <c r="D4" s="16"/>
      <c r="F4" s="16"/>
      <c r="H4" s="16"/>
      <c r="K4" s="16"/>
      <c r="O4">
        <v>270110002</v>
      </c>
      <c r="P4" t="s">
        <v>13759</v>
      </c>
      <c r="S4" s="16"/>
      <c r="W4" s="16"/>
      <c r="AA4" s="16"/>
      <c r="AE4" s="16"/>
      <c r="AI4" s="16"/>
      <c r="AM4" s="16"/>
      <c r="AQ4" s="17"/>
    </row>
    <row r="5" spans="1:43" x14ac:dyDescent="0.25">
      <c r="A5">
        <v>13</v>
      </c>
      <c r="B5" t="s">
        <v>10681</v>
      </c>
      <c r="C5" s="16"/>
      <c r="D5" s="16"/>
      <c r="F5" s="16"/>
      <c r="H5" s="16"/>
      <c r="K5" s="16"/>
      <c r="S5" s="16"/>
      <c r="W5" s="16"/>
      <c r="AA5" s="16"/>
      <c r="AE5" s="16"/>
      <c r="AI5" s="16"/>
      <c r="AM5" s="16"/>
      <c r="AQ5" s="17"/>
    </row>
    <row r="6" spans="1:43" x14ac:dyDescent="0.25">
      <c r="A6" s="16"/>
      <c r="C6" s="16"/>
      <c r="D6" s="16"/>
      <c r="F6" s="16"/>
      <c r="H6" s="16"/>
      <c r="K6" s="16"/>
      <c r="O6" s="16"/>
      <c r="S6" s="16"/>
      <c r="W6" s="16"/>
      <c r="AA6" s="16"/>
      <c r="AE6" s="16"/>
      <c r="AI6" s="16"/>
      <c r="AM6" s="16"/>
      <c r="AQ6" s="17"/>
    </row>
    <row r="7" spans="1:43" x14ac:dyDescent="0.25">
      <c r="A7" s="16"/>
      <c r="C7" s="16"/>
      <c r="D7" s="16"/>
      <c r="F7" s="16"/>
      <c r="H7" s="16"/>
      <c r="K7" s="16"/>
      <c r="O7" s="16"/>
      <c r="S7" s="16"/>
      <c r="W7" s="16"/>
      <c r="AA7" s="16"/>
      <c r="AI7" s="16"/>
      <c r="AM7" s="16"/>
      <c r="AQ7" s="17"/>
    </row>
    <row r="8" spans="1:43" x14ac:dyDescent="0.25">
      <c r="A8" s="16"/>
      <c r="C8" s="16"/>
      <c r="D8" s="16"/>
      <c r="F8" s="16"/>
      <c r="H8" s="16"/>
      <c r="K8" s="16"/>
      <c r="O8" s="16"/>
      <c r="S8" s="16"/>
      <c r="W8" s="16"/>
      <c r="AA8" s="16"/>
      <c r="AI8" s="16"/>
      <c r="AM8" s="16"/>
      <c r="AQ8" s="17"/>
    </row>
    <row r="9" spans="1:43" x14ac:dyDescent="0.25">
      <c r="A9" s="16"/>
      <c r="C9" s="16"/>
      <c r="D9" s="16"/>
      <c r="F9" s="16"/>
      <c r="H9" s="16"/>
      <c r="K9" s="16"/>
      <c r="O9" s="16"/>
      <c r="S9" s="16"/>
      <c r="W9" s="16"/>
      <c r="AA9" s="16"/>
      <c r="AI9" s="16"/>
      <c r="AM9" s="16"/>
      <c r="AQ9" s="17"/>
    </row>
    <row r="10" spans="1:43" x14ac:dyDescent="0.25">
      <c r="A10" s="16"/>
      <c r="C10" s="16"/>
      <c r="D10" s="16"/>
      <c r="F10" s="16"/>
      <c r="H10" s="16"/>
      <c r="K10" s="16"/>
      <c r="O10" s="25"/>
      <c r="P10" s="26"/>
      <c r="S10" s="16"/>
      <c r="W10" s="16"/>
      <c r="AA10" s="16"/>
      <c r="AQ10" s="17"/>
    </row>
    <row r="11" spans="1:43" x14ac:dyDescent="0.25">
      <c r="A11" s="16"/>
      <c r="C11" s="16"/>
      <c r="D11" s="16"/>
      <c r="F11" s="16"/>
      <c r="H11" s="16"/>
      <c r="K11" s="16"/>
      <c r="O11" s="16"/>
      <c r="S11" s="16"/>
      <c r="W11" s="16"/>
      <c r="AQ11" s="17"/>
    </row>
    <row r="12" spans="1:43" x14ac:dyDescent="0.25">
      <c r="A12" s="16"/>
      <c r="C12" s="16"/>
      <c r="D12" s="16"/>
      <c r="F12" s="16"/>
      <c r="H12" s="16"/>
      <c r="K12" s="16"/>
      <c r="O12" s="16"/>
      <c r="S12" s="16"/>
      <c r="W12" s="16"/>
      <c r="AQ12" s="17"/>
    </row>
    <row r="13" spans="1:43" x14ac:dyDescent="0.25">
      <c r="A13" s="16"/>
      <c r="C13" s="16"/>
      <c r="D13" s="16"/>
      <c r="F13" s="16"/>
      <c r="H13" s="16"/>
      <c r="K13" s="16"/>
      <c r="O13" s="16"/>
      <c r="S13" s="16"/>
      <c r="W13" s="16"/>
      <c r="AQ13" s="17"/>
    </row>
    <row r="14" spans="1:43" x14ac:dyDescent="0.25">
      <c r="A14" s="16"/>
      <c r="C14" s="16"/>
      <c r="D14" s="16"/>
      <c r="F14" s="16"/>
      <c r="H14" s="16"/>
      <c r="K14" s="16"/>
      <c r="O14" s="16"/>
      <c r="S14" s="16"/>
      <c r="AQ14" s="17"/>
    </row>
    <row r="15" spans="1:43" x14ac:dyDescent="0.25">
      <c r="A15" s="16"/>
      <c r="C15" s="16"/>
      <c r="D15" s="16"/>
      <c r="F15" s="16"/>
      <c r="H15" s="16"/>
      <c r="K15" s="16"/>
      <c r="O15" s="16"/>
      <c r="S15" s="16"/>
      <c r="AQ15" s="17"/>
    </row>
    <row r="16" spans="1:43" x14ac:dyDescent="0.25">
      <c r="A16" s="16"/>
      <c r="C16" s="16"/>
      <c r="D16" s="16"/>
      <c r="F16" s="16"/>
      <c r="H16" s="16"/>
      <c r="K16" s="16"/>
      <c r="O16" s="16"/>
      <c r="S16" s="16"/>
      <c r="AQ16" s="17"/>
    </row>
    <row r="17" spans="1:43" x14ac:dyDescent="0.25">
      <c r="A17" s="16"/>
      <c r="C17" s="16"/>
      <c r="F17" s="16"/>
      <c r="H17" s="16"/>
      <c r="K17" s="16"/>
      <c r="O17" s="16"/>
      <c r="S17" s="16"/>
      <c r="AQ17" s="17"/>
    </row>
    <row r="18" spans="1:43" x14ac:dyDescent="0.25">
      <c r="A18" s="16"/>
      <c r="C18" s="16"/>
      <c r="F18" s="16"/>
      <c r="H18" s="16"/>
      <c r="O18" s="16"/>
      <c r="S18" s="16"/>
      <c r="AQ18" s="17"/>
    </row>
    <row r="19" spans="1:43" x14ac:dyDescent="0.25">
      <c r="A19" s="16"/>
      <c r="C19" s="16"/>
      <c r="F19" s="16"/>
      <c r="H19" s="16"/>
      <c r="O19" s="16"/>
      <c r="S19" s="16"/>
      <c r="AQ19" s="17"/>
    </row>
    <row r="20" spans="1:43" x14ac:dyDescent="0.25">
      <c r="A20" s="16"/>
      <c r="C20" s="16"/>
      <c r="F20" s="16"/>
      <c r="H20" s="16"/>
      <c r="O20" s="16"/>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G15" sqref="G15"/>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C20"/>
  <sheetViews>
    <sheetView workbookViewId="0">
      <selection activeCell="A4" sqref="A4:B6"/>
    </sheetView>
  </sheetViews>
  <sheetFormatPr baseColWidth="10" defaultRowHeight="15" x14ac:dyDescent="0.25"/>
  <cols>
    <col min="1" max="2" width="52.140625" bestFit="1" customWidth="1"/>
    <col min="3" max="3" width="22.5703125" bestFit="1" customWidth="1"/>
  </cols>
  <sheetData>
    <row r="3" spans="1:3" x14ac:dyDescent="0.25">
      <c r="A3" s="88"/>
      <c r="B3" s="89"/>
      <c r="C3" s="90"/>
    </row>
    <row r="4" spans="1:3" x14ac:dyDescent="0.25">
      <c r="A4" s="91"/>
      <c r="B4" s="92"/>
      <c r="C4" s="93"/>
    </row>
    <row r="5" spans="1:3" x14ac:dyDescent="0.25">
      <c r="A5" s="91"/>
      <c r="B5" s="92"/>
      <c r="C5" s="93"/>
    </row>
    <row r="6" spans="1:3" x14ac:dyDescent="0.25">
      <c r="A6" s="91"/>
      <c r="B6" s="92"/>
      <c r="C6" s="93"/>
    </row>
    <row r="7" spans="1:3" x14ac:dyDescent="0.25">
      <c r="A7" s="91"/>
      <c r="B7" s="92"/>
      <c r="C7" s="93"/>
    </row>
    <row r="8" spans="1:3" x14ac:dyDescent="0.25">
      <c r="A8" s="91"/>
      <c r="B8" s="92"/>
      <c r="C8" s="93"/>
    </row>
    <row r="9" spans="1:3" x14ac:dyDescent="0.25">
      <c r="A9" s="91"/>
      <c r="B9" s="92"/>
      <c r="C9" s="93"/>
    </row>
    <row r="10" spans="1:3" x14ac:dyDescent="0.25">
      <c r="A10" s="91"/>
      <c r="B10" s="92"/>
      <c r="C10" s="93"/>
    </row>
    <row r="11" spans="1:3" x14ac:dyDescent="0.25">
      <c r="A11" s="91"/>
      <c r="B11" s="92"/>
      <c r="C11" s="93"/>
    </row>
    <row r="12" spans="1:3" x14ac:dyDescent="0.25">
      <c r="A12" s="91"/>
      <c r="B12" s="92"/>
      <c r="C12" s="93"/>
    </row>
    <row r="13" spans="1:3" x14ac:dyDescent="0.25">
      <c r="A13" s="91"/>
      <c r="B13" s="92"/>
      <c r="C13" s="93"/>
    </row>
    <row r="14" spans="1:3" x14ac:dyDescent="0.25">
      <c r="A14" s="91"/>
      <c r="B14" s="92"/>
      <c r="C14" s="93"/>
    </row>
    <row r="15" spans="1:3" x14ac:dyDescent="0.25">
      <c r="A15" s="91"/>
      <c r="B15" s="92"/>
      <c r="C15" s="93"/>
    </row>
    <row r="16" spans="1:3" x14ac:dyDescent="0.25">
      <c r="A16" s="91"/>
      <c r="B16" s="92"/>
      <c r="C16" s="93"/>
    </row>
    <row r="17" spans="1:3" x14ac:dyDescent="0.25">
      <c r="A17" s="91"/>
      <c r="B17" s="92"/>
      <c r="C17" s="93"/>
    </row>
    <row r="18" spans="1:3" x14ac:dyDescent="0.25">
      <c r="A18" s="91"/>
      <c r="B18" s="92"/>
      <c r="C18" s="93"/>
    </row>
    <row r="19" spans="1:3" x14ac:dyDescent="0.25">
      <c r="A19" s="91"/>
      <c r="B19" s="92"/>
      <c r="C19" s="93"/>
    </row>
    <row r="20" spans="1:3" x14ac:dyDescent="0.25">
      <c r="A20" s="94"/>
      <c r="B20" s="95"/>
      <c r="C20" s="9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T114"/>
  <sheetViews>
    <sheetView workbookViewId="0">
      <selection activeCell="A28" sqref="A2:A28"/>
    </sheetView>
  </sheetViews>
  <sheetFormatPr baseColWidth="10" defaultRowHeight="15" x14ac:dyDescent="0.25"/>
  <cols>
    <col min="1" max="1" width="10.28515625" style="60" bestFit="1" customWidth="1"/>
    <col min="2" max="2" width="14.28515625" style="60" bestFit="1" customWidth="1"/>
    <col min="3" max="3" width="16.7109375" style="60" bestFit="1" customWidth="1"/>
    <col min="4" max="4" width="11" style="60" bestFit="1" customWidth="1"/>
    <col min="5" max="5" width="19" style="60" bestFit="1" customWidth="1"/>
    <col min="6" max="6" width="18" style="60" customWidth="1"/>
    <col min="7" max="7" width="11.42578125" style="60"/>
    <col min="8" max="8" width="11.5703125" style="60" bestFit="1" customWidth="1"/>
    <col min="9" max="15" width="11.42578125" style="60"/>
    <col min="16" max="16" width="11.5703125" style="60" bestFit="1" customWidth="1"/>
    <col min="17" max="17" width="11.42578125" style="60"/>
    <col min="18" max="18" width="15.42578125" style="60" customWidth="1"/>
    <col min="19" max="26" width="11.42578125" style="60"/>
    <col min="27" max="27" width="11.5703125" style="60" bestFit="1" customWidth="1"/>
    <col min="28" max="16384" width="11.42578125" style="60"/>
  </cols>
  <sheetData>
    <row r="1" spans="1:20" x14ac:dyDescent="0.25">
      <c r="A1" s="1" t="s">
        <v>13626</v>
      </c>
      <c r="B1" s="1" t="s">
        <v>9441</v>
      </c>
      <c r="C1" s="1" t="s">
        <v>10672</v>
      </c>
      <c r="D1" s="1" t="s">
        <v>754</v>
      </c>
      <c r="E1" s="1" t="s">
        <v>8278</v>
      </c>
      <c r="F1" s="1" t="s">
        <v>13791</v>
      </c>
      <c r="G1" s="1" t="s">
        <v>13794</v>
      </c>
      <c r="H1" s="1" t="s">
        <v>9329</v>
      </c>
      <c r="I1" s="1"/>
      <c r="J1" s="1"/>
      <c r="K1" s="1"/>
      <c r="L1" s="1"/>
      <c r="M1" s="1"/>
      <c r="N1" s="1"/>
      <c r="O1" s="1"/>
      <c r="P1" s="1"/>
      <c r="Q1" s="1"/>
      <c r="R1" s="1"/>
      <c r="S1" s="83"/>
      <c r="T1" s="1"/>
    </row>
    <row r="2" spans="1:20" x14ac:dyDescent="0.25">
      <c r="A2" s="1">
        <v>270110</v>
      </c>
      <c r="B2" s="1" t="s">
        <v>13753</v>
      </c>
      <c r="C2" s="1">
        <v>5</v>
      </c>
      <c r="D2" s="1" t="s">
        <v>798</v>
      </c>
      <c r="E2" s="1">
        <v>2019</v>
      </c>
      <c r="F2" s="1">
        <v>270110001</v>
      </c>
      <c r="G2" s="1" t="s">
        <v>13754</v>
      </c>
      <c r="H2" s="1">
        <v>149</v>
      </c>
      <c r="I2" s="1"/>
      <c r="J2" s="1"/>
      <c r="K2" s="1"/>
      <c r="L2" s="1"/>
      <c r="M2" s="1"/>
      <c r="N2" s="1"/>
      <c r="O2" s="1"/>
      <c r="P2" s="1"/>
      <c r="Q2" s="1"/>
      <c r="R2" s="84"/>
      <c r="S2" s="1"/>
      <c r="T2" s="1"/>
    </row>
    <row r="3" spans="1:20" x14ac:dyDescent="0.25">
      <c r="A3" s="1">
        <v>270110</v>
      </c>
      <c r="B3" s="1" t="s">
        <v>13753</v>
      </c>
      <c r="C3" s="1">
        <v>8</v>
      </c>
      <c r="D3" s="1" t="s">
        <v>768</v>
      </c>
      <c r="E3" s="1">
        <v>2019</v>
      </c>
      <c r="F3" s="1">
        <v>270110001</v>
      </c>
      <c r="G3" s="1" t="s">
        <v>13754</v>
      </c>
      <c r="H3" s="1">
        <v>199</v>
      </c>
      <c r="I3" s="1"/>
      <c r="J3" s="1"/>
      <c r="K3" s="1"/>
      <c r="L3" s="1"/>
      <c r="M3" s="1"/>
      <c r="N3" s="1"/>
      <c r="O3" s="1"/>
      <c r="P3" s="1"/>
      <c r="Q3" s="1"/>
      <c r="R3" s="84"/>
      <c r="S3" s="1"/>
      <c r="T3" s="1"/>
    </row>
    <row r="4" spans="1:20" x14ac:dyDescent="0.25">
      <c r="A4" s="1">
        <v>270110</v>
      </c>
      <c r="B4" s="1" t="s">
        <v>13753</v>
      </c>
      <c r="C4" s="1">
        <v>13</v>
      </c>
      <c r="D4" s="1" t="s">
        <v>10681</v>
      </c>
      <c r="E4" s="1">
        <v>2019</v>
      </c>
      <c r="F4" s="1">
        <v>270110001</v>
      </c>
      <c r="G4" s="1" t="s">
        <v>13754</v>
      </c>
      <c r="H4" s="1">
        <v>316</v>
      </c>
      <c r="I4" s="1"/>
      <c r="J4" s="1"/>
      <c r="K4" s="1"/>
      <c r="L4" s="1"/>
      <c r="M4" s="1"/>
      <c r="N4" s="1"/>
      <c r="O4" s="1"/>
      <c r="P4" s="1"/>
      <c r="Q4" s="1"/>
      <c r="R4" s="84"/>
      <c r="S4" s="1"/>
      <c r="T4" s="1"/>
    </row>
    <row r="5" spans="1:20" x14ac:dyDescent="0.25">
      <c r="A5" s="1">
        <v>270110</v>
      </c>
      <c r="B5" s="1" t="s">
        <v>13753</v>
      </c>
      <c r="C5" s="1">
        <v>5</v>
      </c>
      <c r="D5" s="1" t="s">
        <v>798</v>
      </c>
      <c r="E5" s="1">
        <v>2018</v>
      </c>
      <c r="F5" s="1">
        <v>270110001</v>
      </c>
      <c r="G5" s="1" t="s">
        <v>13754</v>
      </c>
      <c r="H5" s="1">
        <v>71</v>
      </c>
      <c r="I5" s="1"/>
      <c r="J5" s="1"/>
      <c r="K5" s="1"/>
      <c r="L5" s="1"/>
      <c r="M5" s="1"/>
      <c r="N5" s="1"/>
      <c r="O5" s="1"/>
      <c r="P5" s="1"/>
      <c r="Q5" s="1"/>
      <c r="R5" s="84"/>
      <c r="S5" s="1"/>
      <c r="T5" s="1"/>
    </row>
    <row r="6" spans="1:20" x14ac:dyDescent="0.25">
      <c r="A6" s="1">
        <v>270110</v>
      </c>
      <c r="B6" s="1" t="s">
        <v>13753</v>
      </c>
      <c r="C6" s="1">
        <v>8</v>
      </c>
      <c r="D6" s="1" t="s">
        <v>768</v>
      </c>
      <c r="E6" s="1">
        <v>2018</v>
      </c>
      <c r="F6" s="1">
        <v>270110001</v>
      </c>
      <c r="G6" s="1" t="s">
        <v>13754</v>
      </c>
      <c r="H6" s="1">
        <v>92</v>
      </c>
      <c r="I6" s="1"/>
      <c r="J6" s="1"/>
      <c r="K6" s="1"/>
      <c r="L6" s="1"/>
      <c r="M6" s="1"/>
      <c r="N6" s="1"/>
      <c r="O6" s="1"/>
      <c r="P6" s="1"/>
      <c r="Q6" s="1"/>
      <c r="R6" s="84"/>
      <c r="S6" s="1"/>
      <c r="T6" s="1"/>
    </row>
    <row r="7" spans="1:20" x14ac:dyDescent="0.25">
      <c r="A7" s="1">
        <v>270110</v>
      </c>
      <c r="B7" s="1" t="s">
        <v>13753</v>
      </c>
      <c r="C7" s="1">
        <v>13</v>
      </c>
      <c r="D7" s="1" t="s">
        <v>10681</v>
      </c>
      <c r="E7" s="1">
        <v>2018</v>
      </c>
      <c r="F7" s="1">
        <v>270110001</v>
      </c>
      <c r="G7" s="1" t="s">
        <v>13754</v>
      </c>
      <c r="H7" s="1">
        <v>78</v>
      </c>
      <c r="I7" s="1"/>
      <c r="J7" s="1"/>
      <c r="K7" s="1"/>
      <c r="L7" s="1"/>
      <c r="M7" s="1"/>
      <c r="N7" s="1"/>
      <c r="O7" s="1"/>
      <c r="P7" s="1"/>
      <c r="Q7" s="1"/>
      <c r="R7" s="84"/>
      <c r="S7" s="1"/>
      <c r="T7" s="1"/>
    </row>
    <row r="8" spans="1:20" x14ac:dyDescent="0.25">
      <c r="A8" s="1">
        <v>270110</v>
      </c>
      <c r="B8" s="1" t="s">
        <v>13753</v>
      </c>
      <c r="C8" s="1">
        <v>5</v>
      </c>
      <c r="D8" s="1" t="s">
        <v>798</v>
      </c>
      <c r="E8" s="1">
        <v>2017</v>
      </c>
      <c r="F8" s="1">
        <v>270110001</v>
      </c>
      <c r="G8" s="1" t="s">
        <v>13754</v>
      </c>
      <c r="H8" s="1">
        <v>47</v>
      </c>
      <c r="I8" s="1"/>
      <c r="J8" s="1"/>
      <c r="K8" s="1"/>
      <c r="L8" s="1"/>
      <c r="M8" s="1"/>
      <c r="N8" s="1"/>
      <c r="O8" s="1"/>
      <c r="P8" s="1"/>
      <c r="Q8" s="1"/>
      <c r="R8" s="84"/>
      <c r="S8" s="1"/>
      <c r="T8" s="1"/>
    </row>
    <row r="9" spans="1:20" x14ac:dyDescent="0.25">
      <c r="A9" s="1">
        <v>270110</v>
      </c>
      <c r="B9" s="1" t="s">
        <v>13753</v>
      </c>
      <c r="C9" s="1">
        <v>8</v>
      </c>
      <c r="D9" s="1" t="s">
        <v>768</v>
      </c>
      <c r="E9" s="1">
        <v>2017</v>
      </c>
      <c r="F9" s="1">
        <v>270110001</v>
      </c>
      <c r="G9" s="1" t="s">
        <v>13754</v>
      </c>
      <c r="H9" s="1">
        <v>75</v>
      </c>
      <c r="I9" s="1"/>
      <c r="J9" s="1"/>
      <c r="K9" s="1"/>
      <c r="L9" s="1"/>
      <c r="M9" s="1"/>
      <c r="N9" s="1"/>
      <c r="O9" s="1"/>
      <c r="P9" s="1"/>
      <c r="Q9" s="1"/>
      <c r="R9" s="84"/>
      <c r="S9" s="1"/>
      <c r="T9" s="1"/>
    </row>
    <row r="10" spans="1:20" x14ac:dyDescent="0.25">
      <c r="A10" s="1">
        <v>270110</v>
      </c>
      <c r="B10" s="1" t="s">
        <v>13753</v>
      </c>
      <c r="C10" s="1">
        <v>13</v>
      </c>
      <c r="D10" s="1" t="s">
        <v>10681</v>
      </c>
      <c r="E10" s="1">
        <v>2017</v>
      </c>
      <c r="F10" s="1">
        <v>270110001</v>
      </c>
      <c r="G10" s="1" t="s">
        <v>13754</v>
      </c>
      <c r="H10" s="1">
        <v>184</v>
      </c>
      <c r="I10" s="1"/>
      <c r="J10" s="1"/>
      <c r="K10" s="1"/>
      <c r="L10" s="1"/>
      <c r="M10" s="1"/>
      <c r="N10" s="1"/>
      <c r="O10" s="1"/>
      <c r="P10" s="1"/>
      <c r="Q10" s="1"/>
      <c r="R10" s="84"/>
      <c r="S10" s="1"/>
      <c r="T10" s="1"/>
    </row>
    <row r="11" spans="1:20" x14ac:dyDescent="0.25">
      <c r="A11" s="1">
        <v>270110</v>
      </c>
      <c r="B11" s="1" t="s">
        <v>13753</v>
      </c>
      <c r="C11" s="1">
        <v>5</v>
      </c>
      <c r="D11" s="1" t="s">
        <v>798</v>
      </c>
      <c r="E11" s="1">
        <v>2019</v>
      </c>
      <c r="F11" s="1">
        <v>270110002</v>
      </c>
      <c r="G11" s="1" t="s">
        <v>13759</v>
      </c>
      <c r="H11" s="1">
        <v>137</v>
      </c>
      <c r="I11" s="1"/>
      <c r="J11" s="1"/>
      <c r="K11" s="1"/>
      <c r="L11" s="1"/>
      <c r="M11" s="1"/>
      <c r="N11" s="1"/>
      <c r="O11" s="1"/>
      <c r="P11" s="1"/>
      <c r="Q11" s="1"/>
      <c r="R11" s="84"/>
      <c r="S11" s="1"/>
      <c r="T11" s="1"/>
    </row>
    <row r="12" spans="1:20" x14ac:dyDescent="0.25">
      <c r="A12" s="1">
        <v>270110</v>
      </c>
      <c r="B12" s="1" t="s">
        <v>13753</v>
      </c>
      <c r="C12" s="1">
        <v>8</v>
      </c>
      <c r="D12" s="1" t="s">
        <v>768</v>
      </c>
      <c r="E12" s="1">
        <v>2019</v>
      </c>
      <c r="F12" s="1">
        <v>270110002</v>
      </c>
      <c r="G12" s="1" t="s">
        <v>13759</v>
      </c>
      <c r="H12" s="1">
        <v>222</v>
      </c>
      <c r="I12" s="1"/>
      <c r="J12" s="1"/>
      <c r="K12" s="1"/>
      <c r="L12" s="1"/>
      <c r="M12" s="1"/>
      <c r="N12" s="1"/>
      <c r="O12" s="1"/>
      <c r="P12" s="1"/>
      <c r="Q12" s="1"/>
      <c r="R12" s="84"/>
      <c r="S12" s="1"/>
      <c r="T12" s="1"/>
    </row>
    <row r="13" spans="1:20" x14ac:dyDescent="0.25">
      <c r="A13" s="1">
        <v>270110</v>
      </c>
      <c r="B13" s="1" t="s">
        <v>13753</v>
      </c>
      <c r="C13" s="1">
        <v>13</v>
      </c>
      <c r="D13" s="1" t="s">
        <v>10681</v>
      </c>
      <c r="E13" s="1">
        <v>2019</v>
      </c>
      <c r="F13" s="1">
        <v>270110002</v>
      </c>
      <c r="G13" s="1" t="s">
        <v>13759</v>
      </c>
      <c r="H13" s="1">
        <v>311</v>
      </c>
      <c r="I13" s="1"/>
      <c r="J13" s="1"/>
      <c r="K13" s="1"/>
      <c r="L13" s="1"/>
      <c r="M13" s="1"/>
      <c r="N13" s="1"/>
      <c r="O13" s="1"/>
      <c r="P13" s="1"/>
      <c r="Q13" s="1"/>
      <c r="R13" s="84"/>
      <c r="S13" s="1"/>
      <c r="T13" s="1"/>
    </row>
    <row r="14" spans="1:20" x14ac:dyDescent="0.25">
      <c r="A14" s="1">
        <v>270110</v>
      </c>
      <c r="B14" s="1" t="s">
        <v>13753</v>
      </c>
      <c r="C14" s="1">
        <v>5</v>
      </c>
      <c r="D14" s="1" t="s">
        <v>798</v>
      </c>
      <c r="E14" s="1">
        <v>2018</v>
      </c>
      <c r="F14" s="1">
        <v>270110002</v>
      </c>
      <c r="G14" s="1" t="s">
        <v>13759</v>
      </c>
      <c r="H14" s="1">
        <v>131</v>
      </c>
      <c r="I14" s="1"/>
      <c r="J14" s="1"/>
      <c r="K14" s="1"/>
      <c r="L14" s="1"/>
      <c r="M14" s="1"/>
      <c r="N14" s="1"/>
      <c r="O14" s="1"/>
      <c r="P14" s="1"/>
      <c r="Q14" s="1"/>
      <c r="R14" s="84"/>
      <c r="S14" s="1"/>
      <c r="T14" s="1"/>
    </row>
    <row r="15" spans="1:20" x14ac:dyDescent="0.25">
      <c r="A15" s="1">
        <v>270110</v>
      </c>
      <c r="B15" s="1" t="s">
        <v>13753</v>
      </c>
      <c r="C15" s="1">
        <v>8</v>
      </c>
      <c r="D15" s="1" t="s">
        <v>768</v>
      </c>
      <c r="E15" s="1">
        <v>2018</v>
      </c>
      <c r="F15" s="1">
        <v>270110002</v>
      </c>
      <c r="G15" s="1" t="s">
        <v>13759</v>
      </c>
      <c r="H15" s="1">
        <v>184</v>
      </c>
      <c r="I15" s="1"/>
      <c r="J15" s="1"/>
      <c r="K15" s="1"/>
      <c r="L15" s="1"/>
      <c r="M15" s="1"/>
      <c r="N15" s="1"/>
      <c r="O15" s="1"/>
      <c r="P15" s="1"/>
      <c r="Q15" s="1"/>
      <c r="R15" s="84"/>
      <c r="S15" s="1"/>
      <c r="T15" s="1"/>
    </row>
    <row r="16" spans="1:20" x14ac:dyDescent="0.25">
      <c r="A16" s="1">
        <v>270110</v>
      </c>
      <c r="B16" s="1" t="s">
        <v>13753</v>
      </c>
      <c r="C16" s="1">
        <v>13</v>
      </c>
      <c r="D16" s="1" t="s">
        <v>10681</v>
      </c>
      <c r="E16" s="1">
        <v>2018</v>
      </c>
      <c r="F16" s="1">
        <v>270110002</v>
      </c>
      <c r="G16" s="1" t="s">
        <v>13759</v>
      </c>
      <c r="H16" s="1">
        <v>218</v>
      </c>
      <c r="I16" s="1"/>
      <c r="J16" s="1"/>
      <c r="K16" s="1"/>
      <c r="L16" s="1"/>
      <c r="M16" s="1"/>
      <c r="N16" s="1"/>
      <c r="O16" s="1"/>
      <c r="P16" s="1"/>
      <c r="Q16" s="1"/>
      <c r="R16" s="84"/>
      <c r="S16" s="1"/>
      <c r="T16" s="1"/>
    </row>
    <row r="17" spans="1:20" x14ac:dyDescent="0.25">
      <c r="A17" s="1">
        <v>270110</v>
      </c>
      <c r="B17" s="1" t="s">
        <v>13753</v>
      </c>
      <c r="C17" s="1">
        <v>5</v>
      </c>
      <c r="D17" s="1" t="s">
        <v>798</v>
      </c>
      <c r="E17" s="1">
        <v>2017</v>
      </c>
      <c r="F17" s="1">
        <v>270110002</v>
      </c>
      <c r="G17" s="1" t="s">
        <v>13759</v>
      </c>
      <c r="H17" s="1">
        <v>96</v>
      </c>
      <c r="I17" s="1"/>
      <c r="J17" s="1"/>
      <c r="K17" s="1"/>
      <c r="L17" s="1"/>
      <c r="M17" s="1"/>
      <c r="N17" s="1"/>
      <c r="O17" s="1"/>
      <c r="P17" s="1"/>
      <c r="Q17" s="1"/>
      <c r="R17" s="84"/>
      <c r="S17" s="1"/>
      <c r="T17" s="1"/>
    </row>
    <row r="18" spans="1:20" x14ac:dyDescent="0.25">
      <c r="A18" s="1">
        <v>270110</v>
      </c>
      <c r="B18" s="1" t="s">
        <v>13753</v>
      </c>
      <c r="C18" s="1">
        <v>8</v>
      </c>
      <c r="D18" s="1" t="s">
        <v>768</v>
      </c>
      <c r="E18" s="1">
        <v>2017</v>
      </c>
      <c r="F18" s="1">
        <v>270110002</v>
      </c>
      <c r="G18" s="1" t="s">
        <v>13759</v>
      </c>
      <c r="H18" s="1">
        <v>96</v>
      </c>
      <c r="I18" s="1"/>
      <c r="J18" s="1"/>
      <c r="K18" s="1"/>
      <c r="L18" s="1"/>
      <c r="M18" s="1"/>
      <c r="N18" s="1"/>
      <c r="O18" s="1"/>
      <c r="P18" s="1"/>
      <c r="Q18" s="1"/>
      <c r="R18" s="84"/>
      <c r="S18" s="1"/>
      <c r="T18" s="1"/>
    </row>
    <row r="19" spans="1:20" x14ac:dyDescent="0.25">
      <c r="A19" s="1">
        <v>270110</v>
      </c>
      <c r="B19" s="1" t="s">
        <v>13753</v>
      </c>
      <c r="C19" s="1">
        <v>13</v>
      </c>
      <c r="D19" s="1" t="s">
        <v>10681</v>
      </c>
      <c r="E19" s="1">
        <v>2017</v>
      </c>
      <c r="F19" s="1">
        <v>270110002</v>
      </c>
      <c r="G19" s="1" t="s">
        <v>13759</v>
      </c>
      <c r="H19" s="1">
        <v>191</v>
      </c>
      <c r="I19" s="1"/>
      <c r="J19" s="1"/>
      <c r="K19" s="1"/>
      <c r="L19" s="1"/>
      <c r="M19" s="1"/>
      <c r="N19" s="1"/>
      <c r="O19" s="1"/>
      <c r="P19" s="1"/>
      <c r="Q19" s="1"/>
      <c r="R19" s="84"/>
      <c r="S19" s="1"/>
      <c r="T19" s="1"/>
    </row>
    <row r="20" spans="1:20" x14ac:dyDescent="0.25">
      <c r="A20" s="1">
        <v>270110</v>
      </c>
      <c r="B20" s="1" t="s">
        <v>13753</v>
      </c>
      <c r="C20" s="1">
        <v>5</v>
      </c>
      <c r="D20" s="1" t="s">
        <v>798</v>
      </c>
      <c r="E20" s="1">
        <v>2019</v>
      </c>
      <c r="F20" s="1">
        <v>270110003</v>
      </c>
      <c r="G20" s="1" t="s">
        <v>13764</v>
      </c>
      <c r="H20" s="1">
        <v>60</v>
      </c>
      <c r="I20" s="1"/>
      <c r="J20" s="1"/>
      <c r="K20" s="1"/>
      <c r="L20" s="1"/>
      <c r="M20" s="1"/>
      <c r="N20" s="1"/>
      <c r="O20" s="1"/>
      <c r="P20" s="1"/>
      <c r="Q20" s="1"/>
      <c r="R20" s="84"/>
      <c r="S20" s="1"/>
      <c r="T20" s="1"/>
    </row>
    <row r="21" spans="1:20" x14ac:dyDescent="0.25">
      <c r="A21" s="1">
        <v>270110</v>
      </c>
      <c r="B21" s="1" t="s">
        <v>13753</v>
      </c>
      <c r="C21" s="1">
        <v>8</v>
      </c>
      <c r="D21" s="1" t="s">
        <v>768</v>
      </c>
      <c r="E21" s="1">
        <v>2019</v>
      </c>
      <c r="F21" s="1">
        <v>270110003</v>
      </c>
      <c r="G21" s="1" t="s">
        <v>13764</v>
      </c>
      <c r="H21" s="1">
        <v>113</v>
      </c>
      <c r="I21" s="1"/>
      <c r="J21" s="1"/>
      <c r="K21" s="1"/>
      <c r="L21" s="1"/>
      <c r="M21" s="1"/>
      <c r="N21" s="1"/>
      <c r="O21" s="1"/>
      <c r="P21" s="1"/>
      <c r="Q21" s="1"/>
      <c r="R21" s="84"/>
      <c r="S21" s="1"/>
      <c r="T21" s="1"/>
    </row>
    <row r="22" spans="1:20" x14ac:dyDescent="0.25">
      <c r="A22" s="1">
        <v>270110</v>
      </c>
      <c r="B22" s="1" t="s">
        <v>13753</v>
      </c>
      <c r="C22" s="1">
        <v>13</v>
      </c>
      <c r="D22" s="1" t="s">
        <v>10681</v>
      </c>
      <c r="E22" s="1">
        <v>2019</v>
      </c>
      <c r="F22" s="1">
        <v>270110003</v>
      </c>
      <c r="G22" s="1" t="s">
        <v>13764</v>
      </c>
      <c r="H22" s="1">
        <v>136</v>
      </c>
      <c r="I22" s="1"/>
      <c r="J22" s="1"/>
      <c r="K22" s="1"/>
      <c r="L22" s="1"/>
      <c r="M22" s="1"/>
      <c r="N22" s="1"/>
      <c r="O22" s="1"/>
      <c r="P22" s="1"/>
      <c r="Q22" s="1"/>
      <c r="R22" s="84"/>
      <c r="S22" s="1"/>
      <c r="T22" s="1"/>
    </row>
    <row r="23" spans="1:20" x14ac:dyDescent="0.25">
      <c r="A23" s="1">
        <v>270110</v>
      </c>
      <c r="B23" s="1" t="s">
        <v>13753</v>
      </c>
      <c r="C23" s="1">
        <v>5</v>
      </c>
      <c r="D23" s="1" t="s">
        <v>798</v>
      </c>
      <c r="E23" s="1">
        <v>2018</v>
      </c>
      <c r="F23" s="1">
        <v>270110003</v>
      </c>
      <c r="G23" s="1" t="s">
        <v>13764</v>
      </c>
      <c r="H23" s="1">
        <v>84</v>
      </c>
      <c r="I23" s="1"/>
      <c r="J23" s="1"/>
      <c r="K23" s="1"/>
      <c r="L23" s="1"/>
      <c r="M23" s="1"/>
      <c r="N23" s="1"/>
      <c r="O23" s="1"/>
      <c r="P23" s="1"/>
      <c r="Q23" s="1"/>
      <c r="R23" s="84"/>
      <c r="S23" s="1"/>
      <c r="T23" s="1"/>
    </row>
    <row r="24" spans="1:20" x14ac:dyDescent="0.25">
      <c r="A24" s="1">
        <v>270110</v>
      </c>
      <c r="B24" s="1" t="s">
        <v>13753</v>
      </c>
      <c r="C24" s="1">
        <v>8</v>
      </c>
      <c r="D24" s="1" t="s">
        <v>768</v>
      </c>
      <c r="E24" s="1">
        <v>2018</v>
      </c>
      <c r="F24" s="1">
        <v>270110003</v>
      </c>
      <c r="G24" s="1" t="s">
        <v>13764</v>
      </c>
      <c r="H24" s="1">
        <v>79</v>
      </c>
      <c r="I24" s="1"/>
      <c r="J24" s="1"/>
      <c r="K24" s="1"/>
      <c r="L24" s="1"/>
      <c r="M24" s="1"/>
      <c r="N24" s="1"/>
      <c r="O24" s="1"/>
      <c r="P24" s="1"/>
      <c r="Q24" s="1"/>
      <c r="R24" s="84"/>
      <c r="S24" s="1"/>
      <c r="T24" s="1"/>
    </row>
    <row r="25" spans="1:20" x14ac:dyDescent="0.25">
      <c r="A25" s="1">
        <v>270110</v>
      </c>
      <c r="B25" s="1" t="s">
        <v>13753</v>
      </c>
      <c r="C25" s="1">
        <v>13</v>
      </c>
      <c r="D25" s="1" t="s">
        <v>10681</v>
      </c>
      <c r="E25" s="1">
        <v>2018</v>
      </c>
      <c r="F25" s="1">
        <v>270110003</v>
      </c>
      <c r="G25" s="1" t="s">
        <v>13764</v>
      </c>
      <c r="H25" s="1">
        <v>96</v>
      </c>
      <c r="I25" s="1"/>
      <c r="J25" s="1"/>
      <c r="K25" s="1"/>
      <c r="L25" s="1"/>
      <c r="M25" s="1"/>
      <c r="N25" s="1"/>
      <c r="O25" s="1"/>
      <c r="P25" s="1"/>
      <c r="Q25" s="1"/>
      <c r="R25" s="84"/>
      <c r="S25" s="1"/>
      <c r="T25" s="1"/>
    </row>
    <row r="26" spans="1:20" x14ac:dyDescent="0.25">
      <c r="A26" s="1">
        <v>270110</v>
      </c>
      <c r="B26" s="1" t="s">
        <v>13753</v>
      </c>
      <c r="C26" s="1">
        <v>5</v>
      </c>
      <c r="D26" s="1" t="s">
        <v>798</v>
      </c>
      <c r="E26" s="1">
        <v>2017</v>
      </c>
      <c r="F26" s="1">
        <v>270110003</v>
      </c>
      <c r="G26" s="1" t="s">
        <v>13764</v>
      </c>
      <c r="H26" s="1">
        <v>0</v>
      </c>
      <c r="I26" s="1"/>
      <c r="J26" s="1"/>
      <c r="K26" s="1"/>
      <c r="L26" s="1"/>
      <c r="M26" s="1"/>
      <c r="N26" s="1"/>
      <c r="O26" s="1"/>
      <c r="P26" s="1"/>
      <c r="Q26" s="1"/>
      <c r="R26" s="84"/>
      <c r="S26" s="1"/>
      <c r="T26" s="1"/>
    </row>
    <row r="27" spans="1:20" x14ac:dyDescent="0.25">
      <c r="A27" s="1">
        <v>270110</v>
      </c>
      <c r="B27" s="1" t="s">
        <v>13753</v>
      </c>
      <c r="C27" s="1">
        <v>8</v>
      </c>
      <c r="D27" s="1" t="s">
        <v>768</v>
      </c>
      <c r="E27" s="1">
        <v>2017</v>
      </c>
      <c r="F27" s="1">
        <v>270110003</v>
      </c>
      <c r="G27" s="1" t="s">
        <v>13764</v>
      </c>
      <c r="H27" s="1">
        <v>0</v>
      </c>
      <c r="I27" s="1"/>
      <c r="J27" s="1"/>
      <c r="K27" s="1"/>
      <c r="L27" s="1"/>
      <c r="M27" s="1"/>
      <c r="N27" s="1"/>
      <c r="O27" s="1"/>
      <c r="P27" s="1"/>
      <c r="Q27" s="1"/>
      <c r="R27" s="84"/>
      <c r="S27" s="1"/>
      <c r="T27" s="1"/>
    </row>
    <row r="28" spans="1:20" x14ac:dyDescent="0.25">
      <c r="A28" s="1">
        <v>270110</v>
      </c>
      <c r="B28" s="1" t="s">
        <v>13753</v>
      </c>
      <c r="C28" s="1">
        <v>13</v>
      </c>
      <c r="D28" s="1" t="s">
        <v>10681</v>
      </c>
      <c r="E28" s="1">
        <v>2017</v>
      </c>
      <c r="F28" s="1">
        <v>270110003</v>
      </c>
      <c r="G28" s="1" t="s">
        <v>13764</v>
      </c>
      <c r="H28" s="1">
        <v>0</v>
      </c>
      <c r="I28" s="1"/>
      <c r="J28" s="1"/>
      <c r="K28" s="1"/>
      <c r="L28" s="1"/>
      <c r="M28" s="1"/>
      <c r="N28" s="1"/>
      <c r="O28" s="1"/>
      <c r="P28" s="1"/>
      <c r="Q28" s="1"/>
      <c r="R28" s="84"/>
      <c r="S28" s="1"/>
      <c r="T28" s="1"/>
    </row>
    <row r="29" spans="1:20" x14ac:dyDescent="0.25">
      <c r="A29" s="1"/>
      <c r="B29" s="1"/>
      <c r="C29" s="1"/>
      <c r="D29" s="1"/>
      <c r="E29" s="1"/>
      <c r="F29" s="1"/>
      <c r="G29" s="1"/>
      <c r="H29" s="1"/>
      <c r="I29" s="1"/>
      <c r="J29" s="1"/>
      <c r="K29" s="1"/>
      <c r="L29" s="1"/>
      <c r="M29" s="1"/>
      <c r="N29" s="1"/>
      <c r="O29" s="1"/>
      <c r="P29" s="1"/>
      <c r="Q29" s="1"/>
      <c r="R29" s="84"/>
      <c r="S29" s="1"/>
      <c r="T29" s="1"/>
    </row>
    <row r="30" spans="1:20" x14ac:dyDescent="0.25">
      <c r="A30" s="1" t="s">
        <v>13798</v>
      </c>
      <c r="B30" s="1"/>
      <c r="C30" s="1"/>
      <c r="D30" s="1"/>
      <c r="E30" s="1"/>
      <c r="F30" s="1"/>
      <c r="G30" s="1"/>
      <c r="H30" s="1"/>
      <c r="I30" s="1"/>
      <c r="J30" s="1"/>
      <c r="K30" s="1"/>
      <c r="L30" s="1"/>
      <c r="M30" s="1"/>
      <c r="N30" s="1"/>
      <c r="O30" s="1"/>
      <c r="P30" s="1"/>
      <c r="Q30" s="1"/>
      <c r="R30" s="84"/>
      <c r="S30" s="1"/>
      <c r="T30" s="1"/>
    </row>
    <row r="31" spans="1:20" x14ac:dyDescent="0.25">
      <c r="A31" s="1"/>
      <c r="B31" s="1"/>
      <c r="C31" s="1"/>
      <c r="D31" s="1"/>
      <c r="E31" s="1"/>
      <c r="F31" s="1"/>
      <c r="G31" s="1"/>
      <c r="H31" s="1"/>
      <c r="I31" s="1"/>
      <c r="J31" s="1"/>
      <c r="K31" s="1"/>
      <c r="L31" s="1"/>
      <c r="M31" s="1"/>
      <c r="N31" s="1"/>
      <c r="O31" s="1"/>
      <c r="P31" s="1"/>
      <c r="Q31" s="1"/>
      <c r="R31" s="84"/>
      <c r="S31" s="1"/>
      <c r="T31" s="1"/>
    </row>
    <row r="32" spans="1:20" x14ac:dyDescent="0.25">
      <c r="A32" s="1"/>
      <c r="B32" s="1"/>
      <c r="C32" s="1"/>
      <c r="D32" s="1"/>
      <c r="E32" s="1"/>
      <c r="F32" s="1"/>
      <c r="G32" s="1"/>
      <c r="H32" s="1"/>
      <c r="I32" s="1"/>
      <c r="J32" s="1"/>
      <c r="K32" s="1"/>
      <c r="L32" s="1"/>
      <c r="M32" s="1"/>
      <c r="N32" s="1"/>
      <c r="O32" s="1"/>
      <c r="P32" s="1"/>
      <c r="Q32" s="1"/>
      <c r="R32" s="84"/>
      <c r="S32" s="1"/>
      <c r="T32" s="1"/>
    </row>
    <row r="33" spans="1:20" x14ac:dyDescent="0.25">
      <c r="A33" s="1"/>
      <c r="B33" s="1"/>
      <c r="C33" s="1"/>
      <c r="D33" s="1"/>
      <c r="E33" s="1"/>
      <c r="F33" s="1"/>
      <c r="G33" s="1"/>
      <c r="H33" s="1"/>
      <c r="I33" s="1"/>
      <c r="J33" s="1"/>
      <c r="K33" s="1"/>
      <c r="L33" s="1"/>
      <c r="M33" s="1"/>
      <c r="N33" s="1"/>
      <c r="O33" s="1"/>
      <c r="P33" s="1"/>
      <c r="Q33" s="1"/>
      <c r="R33" s="84"/>
      <c r="S33" s="1"/>
      <c r="T33" s="1"/>
    </row>
    <row r="34" spans="1:20" x14ac:dyDescent="0.25">
      <c r="A34" s="1"/>
      <c r="B34" s="1"/>
      <c r="C34" s="1"/>
      <c r="D34" s="1"/>
      <c r="E34" s="1"/>
      <c r="F34" s="1"/>
      <c r="G34" s="1"/>
      <c r="H34" s="1"/>
      <c r="I34" s="1"/>
      <c r="J34" s="1"/>
      <c r="K34" s="1"/>
      <c r="L34" s="1"/>
      <c r="M34" s="1"/>
      <c r="N34" s="1"/>
      <c r="O34" s="1"/>
      <c r="P34" s="1"/>
      <c r="Q34" s="1"/>
      <c r="R34" s="84"/>
      <c r="S34" s="1"/>
      <c r="T34" s="1"/>
    </row>
    <row r="35" spans="1:20" x14ac:dyDescent="0.25">
      <c r="A35" s="1"/>
      <c r="B35" s="1"/>
      <c r="C35" s="1"/>
      <c r="D35" s="1"/>
      <c r="E35" s="1"/>
      <c r="F35" s="1"/>
      <c r="G35" s="1"/>
      <c r="H35" s="1"/>
      <c r="I35" s="1"/>
      <c r="J35" s="1"/>
      <c r="K35" s="1"/>
      <c r="L35" s="1"/>
      <c r="M35" s="1"/>
      <c r="N35" s="1"/>
      <c r="O35" s="1"/>
      <c r="P35" s="1"/>
      <c r="Q35" s="1"/>
      <c r="R35" s="84"/>
      <c r="S35" s="1"/>
      <c r="T35" s="1"/>
    </row>
    <row r="36" spans="1:20" x14ac:dyDescent="0.25">
      <c r="A36" s="1"/>
      <c r="B36" s="1"/>
      <c r="C36" s="1"/>
      <c r="D36" s="1"/>
      <c r="E36" s="1"/>
      <c r="F36" s="1"/>
      <c r="G36" s="1"/>
      <c r="H36" s="1"/>
      <c r="I36" s="1"/>
      <c r="J36" s="1"/>
      <c r="K36" s="1"/>
      <c r="L36" s="1"/>
      <c r="M36" s="1"/>
      <c r="N36" s="1"/>
      <c r="O36" s="1"/>
      <c r="P36" s="1"/>
      <c r="Q36" s="1"/>
      <c r="R36" s="84"/>
      <c r="S36" s="1"/>
      <c r="T36" s="1"/>
    </row>
    <row r="37" spans="1:20" x14ac:dyDescent="0.25">
      <c r="A37" s="1"/>
      <c r="B37" s="1"/>
      <c r="C37" s="1"/>
      <c r="D37" s="1"/>
      <c r="E37" s="1"/>
      <c r="F37" s="1"/>
      <c r="G37" s="1"/>
      <c r="H37" s="1"/>
      <c r="I37" s="1"/>
      <c r="J37" s="1"/>
      <c r="K37" s="1"/>
      <c r="L37" s="1"/>
      <c r="M37" s="1"/>
      <c r="N37" s="1"/>
      <c r="O37" s="1"/>
      <c r="P37" s="1"/>
      <c r="Q37" s="1"/>
      <c r="R37" s="84"/>
      <c r="S37" s="1"/>
      <c r="T37" s="1"/>
    </row>
    <row r="38" spans="1:20" x14ac:dyDescent="0.25">
      <c r="A38" s="1"/>
      <c r="B38" s="1"/>
      <c r="C38" s="1"/>
      <c r="D38" s="1"/>
      <c r="E38" s="1"/>
      <c r="F38" s="1"/>
      <c r="G38" s="1"/>
      <c r="H38" s="1"/>
      <c r="I38" s="1"/>
      <c r="J38" s="1"/>
      <c r="K38" s="1"/>
      <c r="L38" s="1"/>
      <c r="M38" s="1"/>
      <c r="N38" s="1"/>
      <c r="O38" s="1"/>
      <c r="P38" s="1"/>
      <c r="Q38" s="1"/>
      <c r="R38" s="84"/>
      <c r="S38" s="1"/>
      <c r="T38" s="1"/>
    </row>
    <row r="39" spans="1:20" x14ac:dyDescent="0.25">
      <c r="A39" s="1"/>
      <c r="B39" s="1"/>
      <c r="C39" s="1"/>
      <c r="D39" s="1"/>
      <c r="E39" s="1"/>
      <c r="F39" s="1"/>
      <c r="G39" s="1"/>
      <c r="H39" s="1"/>
      <c r="I39" s="1"/>
      <c r="J39" s="1"/>
      <c r="K39" s="1"/>
      <c r="L39" s="1"/>
      <c r="M39" s="1"/>
      <c r="N39" s="1"/>
      <c r="O39" s="1"/>
      <c r="P39" s="1"/>
      <c r="Q39" s="1"/>
      <c r="R39" s="84"/>
      <c r="S39" s="1"/>
      <c r="T39" s="1"/>
    </row>
    <row r="40" spans="1:20" x14ac:dyDescent="0.25">
      <c r="A40" s="1"/>
      <c r="B40" s="1"/>
      <c r="C40" s="1"/>
      <c r="D40" s="1"/>
      <c r="E40" s="1"/>
      <c r="F40" s="1"/>
      <c r="G40" s="1"/>
      <c r="H40" s="1"/>
      <c r="I40" s="1"/>
      <c r="J40" s="1"/>
      <c r="K40" s="1"/>
      <c r="L40" s="1"/>
      <c r="M40" s="1"/>
      <c r="N40" s="1"/>
      <c r="O40" s="1"/>
      <c r="P40" s="1"/>
      <c r="Q40" s="1"/>
      <c r="R40" s="84"/>
      <c r="S40" s="1"/>
      <c r="T40" s="1"/>
    </row>
    <row r="41" spans="1:20" x14ac:dyDescent="0.25">
      <c r="A41" s="1"/>
      <c r="B41" s="1"/>
      <c r="C41" s="1"/>
      <c r="D41" s="1"/>
      <c r="E41" s="1"/>
      <c r="F41" s="1"/>
      <c r="G41" s="1"/>
      <c r="H41" s="1"/>
      <c r="I41" s="1"/>
      <c r="J41" s="1"/>
      <c r="K41" s="1"/>
      <c r="L41" s="1"/>
      <c r="M41" s="1"/>
      <c r="N41" s="1"/>
      <c r="O41" s="1"/>
      <c r="P41" s="1"/>
      <c r="Q41" s="1"/>
      <c r="R41" s="84"/>
      <c r="S41" s="1"/>
      <c r="T41" s="1"/>
    </row>
    <row r="42" spans="1:20" x14ac:dyDescent="0.25">
      <c r="A42" s="1"/>
      <c r="B42" s="1"/>
      <c r="C42" s="1"/>
      <c r="D42" s="1"/>
      <c r="E42" s="1"/>
      <c r="F42" s="1"/>
      <c r="G42" s="1"/>
      <c r="H42" s="1"/>
      <c r="I42" s="1"/>
      <c r="J42" s="1"/>
      <c r="K42" s="1"/>
      <c r="L42" s="1"/>
      <c r="M42" s="1"/>
      <c r="N42" s="1"/>
      <c r="O42" s="1"/>
      <c r="P42" s="1"/>
      <c r="Q42" s="1"/>
      <c r="R42" s="84"/>
      <c r="S42" s="1"/>
      <c r="T42" s="1"/>
    </row>
    <row r="43" spans="1:20" x14ac:dyDescent="0.25">
      <c r="A43" s="1"/>
      <c r="B43" s="1"/>
      <c r="C43" s="1"/>
      <c r="D43" s="1"/>
      <c r="E43" s="1"/>
      <c r="F43" s="1"/>
      <c r="G43" s="1"/>
      <c r="H43" s="1"/>
      <c r="I43" s="1"/>
      <c r="J43" s="1"/>
      <c r="K43" s="1"/>
      <c r="L43" s="1"/>
      <c r="M43" s="1"/>
      <c r="N43" s="1"/>
      <c r="O43" s="1"/>
      <c r="P43" s="1"/>
      <c r="Q43" s="1"/>
      <c r="R43" s="84"/>
      <c r="S43" s="1"/>
      <c r="T43" s="1"/>
    </row>
    <row r="44" spans="1:20" x14ac:dyDescent="0.25">
      <c r="A44" s="1"/>
      <c r="B44" s="1"/>
      <c r="C44" s="1"/>
      <c r="D44" s="1"/>
      <c r="E44" s="1"/>
      <c r="F44" s="1"/>
      <c r="G44" s="1"/>
      <c r="H44" s="1"/>
      <c r="I44" s="1"/>
      <c r="J44" s="1"/>
      <c r="K44" s="1"/>
      <c r="L44" s="1"/>
      <c r="M44" s="1"/>
      <c r="N44" s="1"/>
      <c r="O44" s="1"/>
      <c r="P44" s="1"/>
      <c r="Q44" s="1"/>
      <c r="R44" s="84"/>
      <c r="S44" s="1"/>
      <c r="T44" s="1"/>
    </row>
    <row r="45" spans="1:20" x14ac:dyDescent="0.25">
      <c r="A45" s="1"/>
      <c r="B45" s="1"/>
      <c r="C45" s="1"/>
      <c r="D45" s="1"/>
      <c r="E45" s="1"/>
      <c r="F45" s="1"/>
      <c r="G45" s="1"/>
      <c r="H45" s="1"/>
      <c r="I45" s="1"/>
      <c r="J45" s="1"/>
      <c r="K45" s="1"/>
      <c r="L45" s="1"/>
      <c r="M45" s="1"/>
      <c r="N45" s="1"/>
      <c r="O45" s="1"/>
      <c r="P45" s="1"/>
      <c r="Q45" s="1"/>
      <c r="R45" s="84"/>
      <c r="S45" s="1"/>
      <c r="T45" s="1"/>
    </row>
    <row r="46" spans="1:20" x14ac:dyDescent="0.25">
      <c r="A46" s="1"/>
      <c r="B46" s="1"/>
      <c r="C46" s="1"/>
      <c r="D46" s="1"/>
      <c r="E46" s="1"/>
      <c r="F46" s="1"/>
      <c r="G46" s="1"/>
      <c r="H46" s="1"/>
      <c r="I46" s="1"/>
      <c r="J46" s="1"/>
      <c r="K46" s="1"/>
      <c r="L46" s="1"/>
      <c r="M46" s="1"/>
      <c r="N46" s="1"/>
      <c r="O46" s="1"/>
      <c r="P46" s="1"/>
      <c r="Q46" s="1"/>
      <c r="R46" s="84"/>
      <c r="S46" s="1"/>
      <c r="T46" s="1"/>
    </row>
    <row r="47" spans="1:20" x14ac:dyDescent="0.25">
      <c r="A47" s="1"/>
      <c r="B47" s="1"/>
      <c r="C47" s="1"/>
      <c r="D47" s="1"/>
      <c r="E47" s="1"/>
      <c r="F47" s="1"/>
      <c r="G47" s="1"/>
      <c r="H47" s="1"/>
      <c r="I47" s="1"/>
      <c r="J47" s="1"/>
      <c r="K47" s="1"/>
      <c r="L47" s="1"/>
      <c r="M47" s="1"/>
      <c r="N47" s="1"/>
      <c r="O47" s="1"/>
      <c r="P47" s="1"/>
      <c r="Q47" s="1"/>
      <c r="R47" s="84"/>
      <c r="S47" s="1"/>
      <c r="T47" s="1"/>
    </row>
    <row r="48" spans="1:20" x14ac:dyDescent="0.25">
      <c r="A48" s="1"/>
      <c r="B48" s="1"/>
      <c r="C48" s="1"/>
      <c r="D48" s="1"/>
      <c r="E48" s="1"/>
      <c r="F48" s="1"/>
      <c r="G48" s="1"/>
      <c r="H48" s="1"/>
      <c r="I48" s="1"/>
      <c r="J48" s="1"/>
      <c r="K48" s="1"/>
      <c r="L48" s="1"/>
      <c r="M48" s="1"/>
      <c r="N48" s="1"/>
      <c r="O48" s="1"/>
      <c r="P48" s="1"/>
      <c r="Q48" s="1"/>
      <c r="R48" s="84"/>
      <c r="S48" s="1"/>
      <c r="T48" s="1"/>
    </row>
    <row r="49" spans="1:20" x14ac:dyDescent="0.25">
      <c r="A49" s="1"/>
      <c r="B49" s="1"/>
      <c r="C49" s="1"/>
      <c r="D49" s="1"/>
      <c r="E49" s="1"/>
      <c r="F49" s="1"/>
      <c r="G49" s="1"/>
      <c r="H49" s="1"/>
      <c r="I49" s="1"/>
      <c r="J49" s="1"/>
      <c r="K49" s="1"/>
      <c r="L49" s="1"/>
      <c r="M49" s="1"/>
      <c r="N49" s="1"/>
      <c r="O49" s="1"/>
      <c r="P49" s="1"/>
      <c r="Q49" s="1"/>
      <c r="R49" s="84"/>
      <c r="S49" s="1"/>
      <c r="T49" s="1"/>
    </row>
    <row r="50" spans="1:20" x14ac:dyDescent="0.25">
      <c r="A50" s="1"/>
      <c r="B50" s="1"/>
      <c r="C50" s="1"/>
      <c r="D50" s="1"/>
      <c r="E50" s="1"/>
      <c r="F50" s="1"/>
      <c r="G50" s="1"/>
      <c r="H50" s="1"/>
      <c r="I50" s="1"/>
      <c r="J50" s="1"/>
      <c r="K50" s="1"/>
      <c r="L50" s="1"/>
      <c r="M50" s="1"/>
      <c r="N50" s="1"/>
      <c r="O50" s="1"/>
      <c r="P50" s="1"/>
      <c r="Q50" s="1"/>
      <c r="R50" s="84"/>
      <c r="S50" s="1"/>
      <c r="T50" s="1"/>
    </row>
    <row r="51" spans="1:20" x14ac:dyDescent="0.25">
      <c r="A51" s="1"/>
      <c r="B51" s="1"/>
      <c r="C51" s="1"/>
      <c r="D51" s="1"/>
      <c r="E51" s="1"/>
      <c r="F51" s="1"/>
      <c r="G51" s="1"/>
      <c r="H51" s="1"/>
      <c r="I51" s="1"/>
      <c r="J51" s="1"/>
      <c r="K51" s="1"/>
      <c r="L51" s="1"/>
      <c r="M51" s="1"/>
      <c r="N51" s="1"/>
      <c r="O51" s="1"/>
      <c r="P51" s="1"/>
      <c r="Q51" s="1"/>
      <c r="R51" s="84"/>
      <c r="S51" s="1"/>
      <c r="T51" s="1"/>
    </row>
    <row r="52" spans="1:20" x14ac:dyDescent="0.25">
      <c r="A52" s="1"/>
      <c r="B52" s="1"/>
      <c r="C52" s="1"/>
      <c r="D52" s="1"/>
      <c r="E52" s="1"/>
      <c r="F52" s="1"/>
      <c r="G52" s="1"/>
      <c r="H52" s="1"/>
      <c r="I52" s="1"/>
      <c r="J52" s="1"/>
      <c r="K52" s="1"/>
      <c r="L52" s="1"/>
      <c r="M52" s="1"/>
      <c r="N52" s="1"/>
      <c r="O52" s="1"/>
      <c r="P52" s="1"/>
      <c r="Q52" s="1"/>
      <c r="R52" s="84"/>
      <c r="S52" s="1"/>
      <c r="T52" s="1"/>
    </row>
    <row r="53" spans="1:20" x14ac:dyDescent="0.25">
      <c r="A53" s="1"/>
      <c r="B53" s="1"/>
      <c r="C53" s="1"/>
      <c r="D53" s="1"/>
      <c r="E53" s="1"/>
      <c r="F53" s="1"/>
      <c r="G53" s="1"/>
      <c r="H53" s="1"/>
      <c r="I53" s="1"/>
      <c r="J53" s="1"/>
      <c r="K53" s="1"/>
      <c r="L53" s="1"/>
      <c r="M53" s="1"/>
      <c r="N53" s="1"/>
      <c r="O53" s="1"/>
      <c r="P53" s="1"/>
      <c r="Q53" s="1"/>
      <c r="R53" s="84"/>
      <c r="S53" s="1"/>
      <c r="T53" s="1"/>
    </row>
    <row r="54" spans="1:20" x14ac:dyDescent="0.25">
      <c r="A54" s="1"/>
      <c r="B54" s="1"/>
      <c r="C54" s="1"/>
      <c r="D54" s="1"/>
      <c r="E54" s="1"/>
      <c r="F54" s="1"/>
      <c r="G54" s="1"/>
      <c r="H54" s="1"/>
      <c r="I54" s="1"/>
      <c r="J54" s="1"/>
      <c r="K54" s="1"/>
      <c r="L54" s="1"/>
      <c r="M54" s="1"/>
      <c r="N54" s="1"/>
      <c r="O54" s="1"/>
      <c r="P54" s="1"/>
      <c r="Q54" s="1"/>
      <c r="R54" s="84"/>
      <c r="S54" s="1"/>
      <c r="T54" s="1"/>
    </row>
    <row r="55" spans="1:20" x14ac:dyDescent="0.25">
      <c r="A55" s="1"/>
      <c r="B55" s="1"/>
      <c r="C55" s="1"/>
      <c r="D55" s="1"/>
      <c r="E55" s="1"/>
      <c r="F55" s="1"/>
      <c r="G55" s="1"/>
      <c r="H55" s="1"/>
      <c r="I55" s="1"/>
      <c r="J55" s="1"/>
      <c r="K55" s="1"/>
      <c r="L55" s="1"/>
      <c r="M55" s="1"/>
      <c r="N55" s="1"/>
      <c r="O55" s="1"/>
      <c r="P55" s="1"/>
      <c r="Q55" s="1"/>
      <c r="R55" s="84"/>
      <c r="S55" s="1"/>
      <c r="T55" s="1"/>
    </row>
    <row r="56" spans="1:20" x14ac:dyDescent="0.25">
      <c r="A56" s="1"/>
      <c r="B56" s="1"/>
      <c r="C56" s="1"/>
      <c r="D56" s="1"/>
      <c r="E56" s="1"/>
      <c r="F56" s="1"/>
      <c r="G56" s="1"/>
      <c r="H56" s="1"/>
      <c r="I56" s="1"/>
      <c r="J56" s="1"/>
      <c r="K56" s="1"/>
      <c r="L56" s="1"/>
      <c r="M56" s="1"/>
      <c r="N56" s="1"/>
      <c r="O56" s="1"/>
      <c r="P56" s="1"/>
      <c r="Q56" s="1"/>
      <c r="R56" s="84"/>
      <c r="S56" s="1"/>
      <c r="T56" s="1"/>
    </row>
    <row r="57" spans="1:20" x14ac:dyDescent="0.25">
      <c r="A57" s="1"/>
      <c r="B57" s="1"/>
      <c r="C57" s="1"/>
      <c r="D57" s="1"/>
      <c r="E57" s="1"/>
      <c r="F57" s="1"/>
      <c r="G57" s="1"/>
      <c r="H57" s="1"/>
      <c r="I57" s="1"/>
      <c r="J57" s="1"/>
      <c r="K57" s="1"/>
      <c r="L57" s="1"/>
      <c r="M57" s="1"/>
      <c r="N57" s="1"/>
      <c r="O57" s="1"/>
      <c r="P57" s="1"/>
      <c r="Q57" s="1"/>
      <c r="R57" s="84"/>
      <c r="S57" s="1"/>
      <c r="T57" s="1"/>
    </row>
    <row r="58" spans="1:20" x14ac:dyDescent="0.25">
      <c r="A58" s="1"/>
      <c r="B58" s="1"/>
      <c r="C58" s="1"/>
      <c r="D58" s="1"/>
      <c r="E58" s="1"/>
      <c r="F58" s="1"/>
      <c r="G58" s="1"/>
      <c r="H58" s="1"/>
      <c r="I58" s="1"/>
      <c r="J58" s="1"/>
      <c r="K58" s="1"/>
      <c r="L58" s="1"/>
      <c r="M58" s="1"/>
      <c r="N58" s="1"/>
      <c r="O58" s="1"/>
      <c r="P58" s="1"/>
      <c r="Q58" s="1"/>
      <c r="R58" s="84"/>
      <c r="S58" s="1"/>
      <c r="T58" s="1"/>
    </row>
    <row r="59" spans="1:20" x14ac:dyDescent="0.25">
      <c r="A59" s="1"/>
      <c r="B59" s="1"/>
      <c r="C59" s="1"/>
      <c r="D59" s="1"/>
      <c r="E59" s="1"/>
      <c r="F59" s="1"/>
      <c r="G59" s="1"/>
      <c r="H59" s="1"/>
      <c r="I59" s="1"/>
      <c r="J59" s="1"/>
      <c r="K59" s="1"/>
      <c r="L59" s="1"/>
      <c r="M59" s="1"/>
      <c r="N59" s="1"/>
      <c r="O59" s="1"/>
      <c r="P59" s="1"/>
      <c r="Q59" s="1"/>
      <c r="R59" s="84"/>
      <c r="S59" s="1"/>
      <c r="T59" s="1"/>
    </row>
    <row r="60" spans="1:20" x14ac:dyDescent="0.25">
      <c r="A60" s="1"/>
      <c r="B60" s="1"/>
      <c r="C60" s="1"/>
      <c r="D60" s="1"/>
      <c r="E60" s="1"/>
      <c r="F60" s="1"/>
      <c r="G60" s="1"/>
      <c r="H60" s="1"/>
      <c r="I60" s="1"/>
      <c r="J60" s="1"/>
      <c r="K60" s="1"/>
      <c r="L60" s="1"/>
      <c r="M60" s="1"/>
      <c r="N60" s="1"/>
      <c r="O60" s="1"/>
      <c r="P60" s="1"/>
      <c r="Q60" s="1"/>
      <c r="R60" s="84"/>
      <c r="S60" s="1"/>
      <c r="T60" s="1"/>
    </row>
    <row r="61" spans="1:20" x14ac:dyDescent="0.25">
      <c r="A61" s="1"/>
      <c r="B61" s="1"/>
      <c r="C61" s="1"/>
      <c r="D61" s="1"/>
      <c r="E61" s="1"/>
      <c r="F61" s="1"/>
      <c r="G61" s="1"/>
      <c r="H61" s="1"/>
      <c r="I61" s="1"/>
      <c r="J61" s="1"/>
      <c r="K61" s="1"/>
      <c r="L61" s="1"/>
      <c r="M61" s="1"/>
      <c r="N61" s="1"/>
      <c r="O61" s="1"/>
      <c r="P61" s="1"/>
      <c r="Q61" s="1"/>
      <c r="R61" s="84"/>
      <c r="S61" s="1"/>
      <c r="T61" s="1"/>
    </row>
    <row r="62" spans="1:20" x14ac:dyDescent="0.25">
      <c r="A62" s="1"/>
      <c r="B62" s="1"/>
      <c r="C62" s="1"/>
      <c r="D62" s="1"/>
      <c r="E62" s="1"/>
      <c r="F62" s="1"/>
      <c r="G62" s="1"/>
      <c r="H62" s="1"/>
      <c r="I62" s="1"/>
      <c r="J62" s="1"/>
      <c r="K62" s="1"/>
      <c r="L62" s="1"/>
      <c r="M62" s="1"/>
      <c r="N62" s="1"/>
      <c r="O62" s="1"/>
      <c r="P62" s="1"/>
      <c r="Q62" s="1"/>
      <c r="R62" s="84"/>
      <c r="S62" s="1"/>
      <c r="T62" s="1"/>
    </row>
    <row r="63" spans="1:20" x14ac:dyDescent="0.25">
      <c r="A63" s="1"/>
      <c r="B63" s="1"/>
      <c r="C63" s="1"/>
      <c r="D63" s="1"/>
      <c r="E63" s="1"/>
      <c r="F63" s="1"/>
      <c r="G63" s="1"/>
      <c r="H63" s="1"/>
      <c r="I63" s="1"/>
      <c r="J63" s="1"/>
      <c r="K63" s="1"/>
      <c r="L63" s="1"/>
      <c r="M63" s="1"/>
      <c r="N63" s="1"/>
      <c r="O63" s="1"/>
      <c r="P63" s="1"/>
      <c r="Q63" s="1"/>
      <c r="R63" s="84"/>
      <c r="S63" s="1"/>
      <c r="T63" s="1"/>
    </row>
    <row r="64" spans="1:20" x14ac:dyDescent="0.25">
      <c r="A64" s="1"/>
      <c r="B64" s="1"/>
      <c r="C64" s="1"/>
      <c r="D64" s="1"/>
      <c r="E64" s="1"/>
      <c r="F64" s="1"/>
      <c r="G64" s="1"/>
      <c r="H64" s="1"/>
      <c r="I64" s="1"/>
      <c r="J64" s="1"/>
      <c r="K64" s="1"/>
      <c r="L64" s="1"/>
      <c r="M64" s="1"/>
      <c r="N64" s="1"/>
      <c r="O64" s="1"/>
      <c r="P64" s="1"/>
      <c r="Q64" s="1"/>
      <c r="R64" s="84"/>
      <c r="S64" s="1"/>
      <c r="T64" s="1"/>
    </row>
    <row r="65" spans="1:20" x14ac:dyDescent="0.25">
      <c r="A65" s="1"/>
      <c r="B65" s="1"/>
      <c r="C65" s="1"/>
      <c r="D65" s="1"/>
      <c r="E65" s="1"/>
      <c r="F65" s="1"/>
      <c r="G65" s="1"/>
      <c r="H65" s="1"/>
      <c r="I65" s="1"/>
      <c r="J65" s="1"/>
      <c r="K65" s="1"/>
      <c r="L65" s="1"/>
      <c r="M65" s="1"/>
      <c r="N65" s="1"/>
      <c r="O65" s="1"/>
      <c r="P65" s="1"/>
      <c r="Q65" s="1"/>
      <c r="R65" s="84"/>
      <c r="S65" s="1"/>
      <c r="T65" s="1"/>
    </row>
    <row r="66" spans="1:20" x14ac:dyDescent="0.25">
      <c r="A66" s="1"/>
      <c r="B66" s="1"/>
      <c r="C66" s="1"/>
      <c r="D66" s="1"/>
      <c r="E66" s="1"/>
      <c r="F66" s="1"/>
      <c r="G66" s="1"/>
      <c r="H66" s="1"/>
      <c r="I66" s="1"/>
      <c r="J66" s="1"/>
      <c r="K66" s="1"/>
      <c r="L66" s="1"/>
      <c r="M66" s="1"/>
      <c r="N66" s="1"/>
      <c r="O66" s="1"/>
      <c r="P66" s="1"/>
      <c r="Q66" s="1"/>
      <c r="R66" s="84"/>
      <c r="S66" s="1"/>
      <c r="T66" s="1"/>
    </row>
    <row r="67" spans="1:20" x14ac:dyDescent="0.25">
      <c r="A67" s="1"/>
      <c r="B67" s="1"/>
      <c r="C67" s="1"/>
      <c r="D67" s="1"/>
      <c r="E67" s="1"/>
      <c r="F67" s="1"/>
      <c r="G67" s="1"/>
      <c r="H67" s="1"/>
      <c r="I67" s="1"/>
      <c r="J67" s="1"/>
      <c r="K67" s="1"/>
      <c r="L67" s="1"/>
      <c r="M67" s="1"/>
      <c r="N67" s="1"/>
      <c r="O67" s="1"/>
      <c r="P67" s="1"/>
      <c r="Q67" s="1"/>
      <c r="R67" s="84"/>
      <c r="S67" s="1"/>
      <c r="T67" s="1"/>
    </row>
    <row r="68" spans="1:20" x14ac:dyDescent="0.25">
      <c r="A68" s="1"/>
      <c r="B68" s="1"/>
      <c r="C68" s="1"/>
      <c r="D68" s="1"/>
      <c r="E68" s="1"/>
      <c r="F68" s="1"/>
      <c r="G68" s="1"/>
      <c r="H68" s="1"/>
      <c r="I68" s="1"/>
      <c r="J68" s="1"/>
      <c r="K68" s="1"/>
      <c r="L68" s="1"/>
      <c r="M68" s="1"/>
      <c r="N68" s="1"/>
      <c r="O68" s="1"/>
      <c r="P68" s="1"/>
      <c r="Q68" s="1"/>
      <c r="R68" s="84"/>
      <c r="S68" s="1"/>
      <c r="T68" s="1"/>
    </row>
    <row r="69" spans="1:20" x14ac:dyDescent="0.25">
      <c r="A69" s="1"/>
      <c r="B69" s="1"/>
      <c r="C69" s="1"/>
      <c r="D69" s="1"/>
      <c r="E69" s="1"/>
      <c r="F69" s="1"/>
      <c r="G69" s="1"/>
      <c r="H69" s="1"/>
      <c r="I69" s="1"/>
      <c r="J69" s="1"/>
      <c r="K69" s="1"/>
      <c r="L69" s="1"/>
      <c r="M69" s="1"/>
      <c r="N69" s="1"/>
      <c r="O69" s="1"/>
      <c r="P69" s="1"/>
      <c r="Q69" s="1"/>
      <c r="R69" s="84"/>
      <c r="S69" s="1"/>
      <c r="T69" s="1"/>
    </row>
    <row r="70" spans="1:20" x14ac:dyDescent="0.25">
      <c r="A70" s="1"/>
      <c r="B70" s="1"/>
      <c r="C70" s="1"/>
      <c r="D70" s="1"/>
      <c r="E70" s="1"/>
      <c r="F70" s="1"/>
      <c r="G70" s="1"/>
      <c r="H70" s="1"/>
      <c r="I70" s="1"/>
      <c r="J70" s="1"/>
      <c r="K70" s="1"/>
      <c r="L70" s="1"/>
      <c r="M70" s="1"/>
      <c r="N70" s="1"/>
      <c r="O70" s="1"/>
      <c r="P70" s="1"/>
      <c r="Q70" s="1"/>
      <c r="R70" s="84"/>
      <c r="S70" s="1"/>
      <c r="T70" s="1"/>
    </row>
    <row r="71" spans="1:20" x14ac:dyDescent="0.25">
      <c r="A71" s="1"/>
      <c r="B71" s="1"/>
      <c r="C71" s="1"/>
      <c r="D71" s="1"/>
      <c r="E71" s="1"/>
      <c r="F71" s="1"/>
      <c r="G71" s="1"/>
      <c r="H71" s="1"/>
      <c r="I71" s="1"/>
      <c r="J71" s="1"/>
      <c r="K71" s="1"/>
      <c r="L71" s="1"/>
      <c r="M71" s="1"/>
      <c r="N71" s="1"/>
      <c r="O71" s="1"/>
      <c r="P71" s="1"/>
      <c r="Q71" s="1"/>
      <c r="R71" s="84"/>
      <c r="S71" s="1"/>
      <c r="T71" s="1"/>
    </row>
    <row r="72" spans="1:20" x14ac:dyDescent="0.25">
      <c r="A72" s="1"/>
      <c r="B72" s="1"/>
      <c r="C72" s="1"/>
      <c r="D72" s="1"/>
      <c r="E72" s="1"/>
      <c r="F72" s="1"/>
      <c r="G72" s="1"/>
      <c r="H72" s="1"/>
      <c r="I72" s="1"/>
      <c r="J72" s="1"/>
      <c r="K72" s="1"/>
      <c r="L72" s="1"/>
      <c r="M72" s="1"/>
      <c r="N72" s="1"/>
      <c r="O72" s="1"/>
      <c r="P72" s="1"/>
      <c r="Q72" s="1"/>
      <c r="R72" s="84"/>
      <c r="S72" s="1"/>
      <c r="T72" s="1"/>
    </row>
    <row r="73" spans="1:20" x14ac:dyDescent="0.25">
      <c r="A73" s="1"/>
      <c r="B73" s="1"/>
      <c r="C73" s="1"/>
      <c r="D73" s="1"/>
      <c r="E73" s="1"/>
      <c r="F73" s="1"/>
      <c r="G73" s="1"/>
      <c r="H73" s="1"/>
      <c r="I73" s="1"/>
      <c r="J73" s="1"/>
      <c r="K73" s="1"/>
      <c r="L73" s="1"/>
      <c r="M73" s="1"/>
      <c r="N73" s="1"/>
      <c r="O73" s="1"/>
      <c r="P73" s="1"/>
      <c r="Q73" s="1"/>
      <c r="R73" s="84"/>
      <c r="S73" s="1"/>
      <c r="T73" s="1"/>
    </row>
    <row r="74" spans="1:20" x14ac:dyDescent="0.25">
      <c r="A74" s="1"/>
      <c r="B74" s="1"/>
      <c r="C74" s="1"/>
      <c r="D74" s="1"/>
      <c r="E74" s="1"/>
      <c r="F74" s="1"/>
      <c r="G74" s="1"/>
      <c r="H74" s="1"/>
      <c r="I74" s="1"/>
      <c r="J74" s="1"/>
      <c r="K74" s="1"/>
      <c r="L74" s="1"/>
      <c r="M74" s="1"/>
      <c r="N74" s="1"/>
      <c r="O74" s="1"/>
      <c r="P74" s="1"/>
      <c r="Q74" s="1"/>
      <c r="R74" s="84"/>
      <c r="S74" s="1"/>
      <c r="T74" s="1"/>
    </row>
    <row r="75" spans="1:20" x14ac:dyDescent="0.25">
      <c r="A75" s="1"/>
      <c r="B75" s="1"/>
      <c r="C75" s="1"/>
      <c r="D75" s="1"/>
      <c r="E75" s="1"/>
      <c r="F75" s="1"/>
      <c r="G75" s="1"/>
      <c r="H75" s="1"/>
      <c r="I75" s="1"/>
      <c r="J75" s="1"/>
      <c r="K75" s="1"/>
      <c r="L75" s="1"/>
      <c r="M75" s="1"/>
      <c r="N75" s="1"/>
      <c r="O75" s="1"/>
      <c r="P75" s="1"/>
      <c r="Q75" s="1"/>
      <c r="R75" s="84"/>
      <c r="S75" s="1"/>
      <c r="T75" s="1"/>
    </row>
    <row r="76" spans="1:20" x14ac:dyDescent="0.25">
      <c r="A76" s="1"/>
      <c r="B76" s="1"/>
      <c r="C76" s="1"/>
      <c r="D76" s="1"/>
      <c r="E76" s="1"/>
      <c r="F76" s="1"/>
      <c r="G76" s="1"/>
      <c r="H76" s="1"/>
      <c r="I76" s="1"/>
      <c r="J76" s="1"/>
      <c r="K76" s="1"/>
      <c r="L76" s="1"/>
      <c r="M76" s="1"/>
      <c r="N76" s="1"/>
      <c r="O76" s="1"/>
      <c r="P76" s="1"/>
      <c r="Q76" s="1"/>
      <c r="R76" s="84"/>
      <c r="S76" s="1"/>
      <c r="T76" s="1"/>
    </row>
    <row r="77" spans="1:20" x14ac:dyDescent="0.25">
      <c r="A77" s="1"/>
      <c r="B77" s="1"/>
      <c r="C77" s="1"/>
      <c r="D77" s="1"/>
      <c r="E77" s="1"/>
      <c r="F77" s="1"/>
      <c r="G77" s="1"/>
      <c r="H77" s="1"/>
      <c r="I77" s="1"/>
      <c r="J77" s="1"/>
      <c r="K77" s="1"/>
      <c r="L77" s="1"/>
      <c r="M77" s="1"/>
      <c r="N77" s="1"/>
      <c r="O77" s="1"/>
      <c r="P77" s="1"/>
      <c r="Q77" s="1"/>
      <c r="R77" s="84"/>
      <c r="S77" s="1"/>
      <c r="T77" s="1"/>
    </row>
    <row r="78" spans="1:20" x14ac:dyDescent="0.25">
      <c r="A78" s="1"/>
      <c r="B78" s="1"/>
      <c r="C78" s="1"/>
      <c r="D78" s="1"/>
      <c r="E78" s="1"/>
      <c r="F78" s="1"/>
      <c r="G78" s="1"/>
      <c r="H78" s="1"/>
      <c r="I78" s="1"/>
      <c r="J78" s="1"/>
      <c r="K78" s="1"/>
      <c r="L78" s="1"/>
      <c r="M78" s="1"/>
      <c r="N78" s="1"/>
      <c r="O78" s="1"/>
      <c r="P78" s="1"/>
      <c r="Q78" s="1"/>
      <c r="R78" s="84"/>
      <c r="S78" s="1"/>
      <c r="T78" s="1"/>
    </row>
    <row r="79" spans="1:20" x14ac:dyDescent="0.25">
      <c r="A79" s="1"/>
      <c r="B79" s="1"/>
      <c r="C79" s="1"/>
      <c r="D79" s="1"/>
      <c r="E79" s="1"/>
      <c r="F79" s="1"/>
      <c r="G79" s="1"/>
      <c r="H79" s="1"/>
      <c r="I79" s="1"/>
      <c r="J79" s="1"/>
      <c r="K79" s="1"/>
      <c r="L79" s="1"/>
      <c r="M79" s="1"/>
      <c r="N79" s="1"/>
      <c r="O79" s="1"/>
      <c r="P79" s="1"/>
      <c r="Q79" s="1"/>
      <c r="R79" s="84"/>
      <c r="S79" s="1"/>
      <c r="T79" s="1"/>
    </row>
    <row r="80" spans="1:20" x14ac:dyDescent="0.25">
      <c r="A80" s="1"/>
      <c r="B80" s="1"/>
      <c r="C80" s="1"/>
      <c r="D80" s="1"/>
      <c r="E80" s="1"/>
      <c r="F80" s="1"/>
      <c r="G80" s="1"/>
      <c r="H80" s="1"/>
      <c r="I80" s="1"/>
      <c r="J80" s="1"/>
      <c r="K80" s="1"/>
      <c r="L80" s="1"/>
      <c r="M80" s="1"/>
      <c r="N80" s="1"/>
      <c r="O80" s="1"/>
      <c r="P80" s="1"/>
      <c r="Q80" s="1"/>
      <c r="R80" s="84"/>
      <c r="S80" s="1"/>
      <c r="T80" s="1"/>
    </row>
    <row r="81" spans="1:20" x14ac:dyDescent="0.25">
      <c r="A81" s="1"/>
      <c r="B81" s="1"/>
      <c r="C81" s="1"/>
      <c r="D81" s="1"/>
      <c r="E81" s="1"/>
      <c r="F81" s="1"/>
      <c r="G81" s="1"/>
      <c r="H81" s="1"/>
      <c r="I81" s="1"/>
      <c r="J81" s="1"/>
      <c r="K81" s="1"/>
      <c r="L81" s="1"/>
      <c r="M81" s="1"/>
      <c r="N81" s="1"/>
      <c r="O81" s="1"/>
      <c r="P81" s="1"/>
      <c r="Q81" s="1"/>
      <c r="R81" s="84"/>
      <c r="S81" s="1"/>
      <c r="T81" s="1"/>
    </row>
    <row r="82" spans="1:20" x14ac:dyDescent="0.25">
      <c r="A82" s="1"/>
      <c r="B82" s="1"/>
      <c r="C82" s="1"/>
      <c r="D82" s="1"/>
      <c r="E82" s="1"/>
      <c r="F82" s="1"/>
      <c r="G82" s="1"/>
      <c r="H82" s="1"/>
      <c r="I82" s="1"/>
      <c r="J82" s="1"/>
      <c r="K82" s="1"/>
      <c r="L82" s="1"/>
      <c r="M82" s="1"/>
      <c r="N82" s="1"/>
      <c r="O82" s="1"/>
      <c r="P82" s="1"/>
      <c r="Q82" s="1"/>
      <c r="R82" s="84"/>
      <c r="S82" s="1"/>
      <c r="T82" s="1"/>
    </row>
    <row r="83" spans="1:20" x14ac:dyDescent="0.25">
      <c r="A83" s="1"/>
      <c r="B83" s="1"/>
      <c r="C83" s="1"/>
      <c r="D83" s="1"/>
      <c r="E83" s="1"/>
      <c r="F83" s="1"/>
      <c r="G83" s="1"/>
      <c r="H83" s="1"/>
      <c r="I83" s="1"/>
      <c r="J83" s="1"/>
      <c r="K83" s="1"/>
      <c r="L83" s="1"/>
      <c r="M83" s="1"/>
      <c r="N83" s="1"/>
      <c r="O83" s="1"/>
      <c r="P83" s="1"/>
      <c r="Q83" s="1"/>
      <c r="R83" s="84"/>
      <c r="S83" s="1"/>
      <c r="T83" s="1"/>
    </row>
    <row r="84" spans="1:20" x14ac:dyDescent="0.25">
      <c r="A84" s="1"/>
      <c r="B84" s="1"/>
      <c r="C84" s="1"/>
      <c r="D84" s="1"/>
      <c r="E84" s="1"/>
      <c r="F84" s="1"/>
      <c r="G84" s="1"/>
      <c r="H84" s="1"/>
      <c r="I84" s="1"/>
      <c r="J84" s="1"/>
      <c r="K84" s="1"/>
      <c r="L84" s="1"/>
      <c r="M84" s="1"/>
      <c r="N84" s="1"/>
      <c r="O84" s="1"/>
      <c r="P84" s="1"/>
      <c r="Q84" s="1"/>
      <c r="R84" s="84"/>
      <c r="S84" s="1"/>
      <c r="T84" s="1"/>
    </row>
    <row r="85" spans="1:20" x14ac:dyDescent="0.25">
      <c r="A85" s="1"/>
      <c r="B85" s="1"/>
      <c r="C85" s="1"/>
      <c r="D85" s="1"/>
      <c r="E85" s="1"/>
      <c r="F85" s="1"/>
      <c r="G85" s="1"/>
      <c r="H85" s="1"/>
      <c r="I85" s="1"/>
      <c r="J85" s="1"/>
      <c r="K85" s="1"/>
      <c r="L85" s="1"/>
      <c r="M85" s="1"/>
      <c r="N85" s="1"/>
      <c r="O85" s="1"/>
      <c r="P85" s="1"/>
      <c r="Q85" s="1"/>
      <c r="R85" s="84"/>
      <c r="S85" s="1"/>
      <c r="T85" s="1"/>
    </row>
    <row r="86" spans="1:20" x14ac:dyDescent="0.25">
      <c r="A86" s="1"/>
      <c r="B86" s="1"/>
      <c r="C86" s="1"/>
      <c r="D86" s="1"/>
      <c r="E86" s="1"/>
      <c r="F86" s="1"/>
      <c r="G86" s="1"/>
      <c r="H86" s="1"/>
      <c r="I86" s="1"/>
      <c r="J86" s="1"/>
      <c r="K86" s="1"/>
      <c r="L86" s="1"/>
      <c r="M86" s="1"/>
      <c r="N86" s="1"/>
      <c r="O86" s="1"/>
      <c r="P86" s="1"/>
      <c r="Q86" s="1"/>
      <c r="R86" s="84"/>
      <c r="S86" s="1"/>
      <c r="T86" s="1"/>
    </row>
    <row r="87" spans="1:20" x14ac:dyDescent="0.25">
      <c r="A87" s="1"/>
      <c r="B87" s="1"/>
      <c r="C87" s="1"/>
      <c r="D87" s="1"/>
      <c r="E87" s="1"/>
      <c r="F87" s="1"/>
      <c r="G87" s="1"/>
      <c r="H87" s="1"/>
      <c r="I87" s="1"/>
      <c r="J87" s="1"/>
      <c r="K87" s="1"/>
      <c r="L87" s="1"/>
      <c r="M87" s="1"/>
      <c r="N87" s="1"/>
      <c r="O87" s="1"/>
      <c r="P87" s="1"/>
      <c r="Q87" s="1"/>
      <c r="R87" s="84"/>
      <c r="S87" s="1"/>
      <c r="T87" s="1"/>
    </row>
    <row r="88" spans="1:20" x14ac:dyDescent="0.25">
      <c r="A88" s="1"/>
      <c r="B88" s="1"/>
      <c r="C88" s="1"/>
      <c r="D88" s="1"/>
      <c r="E88" s="1"/>
      <c r="F88" s="1"/>
      <c r="G88" s="1"/>
      <c r="H88" s="1"/>
      <c r="I88" s="1"/>
      <c r="J88" s="1"/>
      <c r="K88" s="1"/>
      <c r="L88" s="1"/>
      <c r="M88" s="1"/>
      <c r="N88" s="1"/>
      <c r="O88" s="1"/>
      <c r="P88" s="1"/>
      <c r="Q88" s="1"/>
      <c r="R88" s="84"/>
      <c r="S88" s="1"/>
      <c r="T88" s="1"/>
    </row>
    <row r="89" spans="1:20" x14ac:dyDescent="0.25">
      <c r="A89" s="1"/>
      <c r="B89" s="1"/>
      <c r="C89" s="1"/>
      <c r="D89" s="1"/>
      <c r="E89" s="1"/>
      <c r="F89" s="1"/>
      <c r="G89" s="1"/>
      <c r="H89" s="1"/>
      <c r="I89" s="1"/>
      <c r="J89" s="1"/>
      <c r="K89" s="1"/>
      <c r="L89" s="1"/>
      <c r="M89" s="1"/>
      <c r="N89" s="1"/>
      <c r="O89" s="1"/>
      <c r="P89" s="1"/>
      <c r="Q89" s="1"/>
      <c r="R89" s="84"/>
      <c r="S89" s="1"/>
      <c r="T89" s="1"/>
    </row>
    <row r="90" spans="1:20" x14ac:dyDescent="0.25">
      <c r="A90" s="1"/>
      <c r="B90" s="1"/>
      <c r="C90" s="1"/>
      <c r="D90" s="1"/>
      <c r="E90" s="1"/>
      <c r="F90" s="1"/>
      <c r="G90" s="1"/>
      <c r="H90" s="1"/>
      <c r="I90" s="1"/>
      <c r="J90" s="1"/>
      <c r="K90" s="1"/>
      <c r="L90" s="1"/>
      <c r="M90" s="1"/>
      <c r="N90" s="1"/>
      <c r="O90" s="1"/>
      <c r="P90" s="1"/>
      <c r="Q90" s="1"/>
      <c r="R90" s="84"/>
      <c r="S90" s="1"/>
      <c r="T90" s="1"/>
    </row>
    <row r="91" spans="1:20" x14ac:dyDescent="0.25">
      <c r="A91" s="1"/>
      <c r="B91" s="1"/>
      <c r="C91" s="1"/>
      <c r="D91" s="1"/>
      <c r="E91" s="1"/>
      <c r="F91" s="1"/>
      <c r="G91" s="1"/>
      <c r="H91" s="1"/>
      <c r="I91" s="1"/>
      <c r="J91" s="1"/>
      <c r="K91" s="1"/>
      <c r="L91" s="1"/>
      <c r="M91" s="1"/>
      <c r="N91" s="1"/>
      <c r="O91" s="1"/>
      <c r="P91" s="1"/>
      <c r="Q91" s="1"/>
      <c r="R91" s="84"/>
      <c r="S91" s="1"/>
      <c r="T91" s="1"/>
    </row>
    <row r="92" spans="1:20" x14ac:dyDescent="0.25">
      <c r="A92" s="1"/>
      <c r="B92" s="1"/>
      <c r="C92" s="1"/>
      <c r="D92" s="1"/>
      <c r="E92" s="1"/>
      <c r="F92" s="1"/>
      <c r="G92" s="1"/>
      <c r="H92" s="1"/>
      <c r="I92" s="1"/>
      <c r="J92" s="1"/>
      <c r="K92" s="1"/>
      <c r="L92" s="1"/>
      <c r="M92" s="1"/>
      <c r="N92" s="1"/>
      <c r="O92" s="1"/>
      <c r="P92" s="1"/>
      <c r="Q92" s="1"/>
      <c r="R92" s="84"/>
      <c r="S92" s="1"/>
      <c r="T92" s="1"/>
    </row>
    <row r="93" spans="1:20" x14ac:dyDescent="0.25">
      <c r="A93" s="1"/>
      <c r="B93" s="1"/>
      <c r="C93" s="1"/>
      <c r="D93" s="1"/>
      <c r="E93" s="1"/>
      <c r="F93" s="1"/>
      <c r="G93" s="1"/>
      <c r="H93" s="1"/>
      <c r="I93" s="1"/>
      <c r="J93" s="1"/>
      <c r="K93" s="1"/>
      <c r="L93" s="1"/>
      <c r="M93" s="1"/>
      <c r="N93" s="1"/>
      <c r="O93" s="1"/>
      <c r="P93" s="1"/>
      <c r="Q93" s="1"/>
      <c r="R93" s="84"/>
      <c r="S93" s="1"/>
      <c r="T93" s="1"/>
    </row>
    <row r="94" spans="1:20" x14ac:dyDescent="0.25">
      <c r="A94" s="1"/>
      <c r="B94" s="1"/>
      <c r="C94" s="1"/>
      <c r="D94" s="1"/>
      <c r="E94" s="1"/>
      <c r="F94" s="1"/>
      <c r="G94" s="1"/>
      <c r="H94" s="1"/>
      <c r="I94" s="1"/>
      <c r="J94" s="1"/>
      <c r="K94" s="1"/>
      <c r="L94" s="1"/>
      <c r="M94" s="1"/>
      <c r="N94" s="1"/>
      <c r="O94" s="1"/>
      <c r="P94" s="1"/>
      <c r="Q94" s="1"/>
      <c r="R94" s="84"/>
      <c r="S94" s="1"/>
      <c r="T94" s="1"/>
    </row>
    <row r="95" spans="1:20" x14ac:dyDescent="0.25">
      <c r="A95" s="1"/>
      <c r="B95" s="1"/>
      <c r="C95" s="1"/>
      <c r="D95" s="1"/>
      <c r="E95" s="1"/>
      <c r="F95" s="1"/>
      <c r="G95" s="1"/>
      <c r="H95" s="1"/>
      <c r="I95" s="1"/>
      <c r="J95" s="1"/>
      <c r="K95" s="1"/>
      <c r="L95" s="1"/>
      <c r="M95" s="1"/>
      <c r="N95" s="1"/>
      <c r="O95" s="1"/>
      <c r="P95" s="1"/>
      <c r="Q95" s="1"/>
      <c r="R95" s="84"/>
      <c r="S95" s="1"/>
      <c r="T95" s="1"/>
    </row>
    <row r="96" spans="1:20" x14ac:dyDescent="0.25">
      <c r="A96" s="1"/>
      <c r="B96" s="1"/>
      <c r="C96" s="1"/>
      <c r="D96" s="1"/>
      <c r="E96" s="1"/>
      <c r="F96" s="1"/>
      <c r="G96" s="1"/>
      <c r="H96" s="1"/>
      <c r="I96" s="1"/>
      <c r="J96" s="1"/>
      <c r="K96" s="1"/>
      <c r="L96" s="1"/>
      <c r="M96" s="1"/>
      <c r="N96" s="1"/>
      <c r="O96" s="1"/>
      <c r="P96" s="1"/>
      <c r="Q96" s="1"/>
      <c r="R96" s="84"/>
      <c r="S96" s="1"/>
      <c r="T96" s="1"/>
    </row>
    <row r="97" spans="1:20" x14ac:dyDescent="0.25">
      <c r="A97" s="1"/>
      <c r="B97" s="1"/>
      <c r="C97" s="1"/>
      <c r="D97" s="1"/>
      <c r="E97" s="1"/>
      <c r="F97" s="1"/>
      <c r="G97" s="1"/>
      <c r="H97" s="1"/>
      <c r="I97" s="1"/>
      <c r="J97" s="1"/>
      <c r="K97" s="1"/>
      <c r="L97" s="1"/>
      <c r="M97" s="1"/>
      <c r="N97" s="1"/>
      <c r="O97" s="1"/>
      <c r="P97" s="1"/>
      <c r="Q97" s="1"/>
      <c r="R97" s="84"/>
      <c r="S97" s="1"/>
      <c r="T97" s="1"/>
    </row>
    <row r="98" spans="1:20" x14ac:dyDescent="0.25">
      <c r="A98" s="1"/>
      <c r="B98" s="1"/>
      <c r="C98" s="1"/>
      <c r="D98" s="1"/>
      <c r="E98" s="1"/>
      <c r="F98" s="1"/>
      <c r="G98" s="1"/>
      <c r="H98" s="1"/>
      <c r="I98" s="1"/>
      <c r="J98" s="1"/>
      <c r="K98" s="1"/>
      <c r="L98" s="1"/>
      <c r="M98" s="1"/>
      <c r="N98" s="1"/>
      <c r="O98" s="1"/>
      <c r="P98" s="1"/>
      <c r="Q98" s="1"/>
      <c r="R98" s="84"/>
      <c r="S98" s="1"/>
      <c r="T98" s="1"/>
    </row>
    <row r="99" spans="1:20" x14ac:dyDescent="0.25">
      <c r="A99" s="1"/>
      <c r="B99" s="1"/>
      <c r="C99" s="1"/>
      <c r="D99" s="1"/>
      <c r="E99" s="1"/>
      <c r="F99" s="1"/>
      <c r="G99" s="1"/>
      <c r="H99" s="1"/>
      <c r="I99" s="1"/>
      <c r="J99" s="1"/>
      <c r="K99" s="1"/>
      <c r="L99" s="1"/>
      <c r="M99" s="1"/>
      <c r="N99" s="1"/>
      <c r="O99" s="1"/>
      <c r="P99" s="1"/>
      <c r="Q99" s="1"/>
      <c r="R99" s="84"/>
      <c r="S99" s="1"/>
      <c r="T99" s="1"/>
    </row>
    <row r="100" spans="1:20" x14ac:dyDescent="0.25">
      <c r="A100" s="1"/>
      <c r="B100" s="1"/>
      <c r="C100" s="1"/>
      <c r="D100" s="1"/>
      <c r="E100" s="1"/>
      <c r="F100" s="1"/>
      <c r="G100" s="1"/>
      <c r="H100" s="1"/>
      <c r="I100" s="1"/>
      <c r="J100" s="1"/>
      <c r="K100" s="1"/>
      <c r="L100" s="1"/>
      <c r="M100" s="1"/>
      <c r="N100" s="1"/>
      <c r="O100" s="1"/>
      <c r="P100" s="1"/>
      <c r="Q100" s="1"/>
      <c r="R100" s="84"/>
      <c r="S100" s="1"/>
      <c r="T100" s="1"/>
    </row>
    <row r="101" spans="1:20" x14ac:dyDescent="0.25">
      <c r="A101" s="1"/>
      <c r="B101" s="1"/>
      <c r="C101" s="1"/>
      <c r="D101" s="1"/>
      <c r="E101" s="1"/>
      <c r="F101" s="1"/>
      <c r="G101" s="1"/>
      <c r="H101" s="1"/>
      <c r="I101" s="1"/>
      <c r="J101" s="1"/>
      <c r="K101" s="1"/>
      <c r="L101" s="1"/>
      <c r="M101" s="1"/>
      <c r="N101" s="1"/>
      <c r="O101" s="1"/>
      <c r="P101" s="1"/>
      <c r="Q101" s="1"/>
      <c r="R101" s="84"/>
      <c r="S101" s="1"/>
      <c r="T101" s="1"/>
    </row>
    <row r="102" spans="1:20" x14ac:dyDescent="0.25">
      <c r="A102" s="1"/>
      <c r="B102" s="1"/>
      <c r="C102" s="1"/>
      <c r="D102" s="1"/>
      <c r="E102" s="1"/>
      <c r="F102" s="1"/>
      <c r="G102" s="1"/>
      <c r="H102" s="1"/>
      <c r="I102" s="1"/>
      <c r="J102" s="1"/>
      <c r="K102" s="1"/>
      <c r="L102" s="1"/>
      <c r="M102" s="1"/>
      <c r="N102" s="1"/>
      <c r="O102" s="1"/>
      <c r="P102" s="1"/>
      <c r="Q102" s="1"/>
      <c r="R102" s="84"/>
      <c r="S102" s="1"/>
      <c r="T102" s="1"/>
    </row>
    <row r="103" spans="1:20" x14ac:dyDescent="0.25">
      <c r="A103" s="1"/>
      <c r="B103" s="1"/>
      <c r="C103" s="1"/>
      <c r="D103" s="1"/>
      <c r="E103" s="1"/>
      <c r="F103" s="1"/>
      <c r="G103" s="1"/>
      <c r="H103" s="1"/>
      <c r="I103" s="1"/>
      <c r="J103" s="1"/>
      <c r="K103" s="1"/>
      <c r="L103" s="1"/>
      <c r="M103" s="1"/>
      <c r="N103" s="1"/>
      <c r="O103" s="1"/>
      <c r="P103" s="1"/>
      <c r="Q103" s="1"/>
      <c r="R103" s="84"/>
      <c r="S103" s="1"/>
      <c r="T103" s="1"/>
    </row>
    <row r="104" spans="1:20" x14ac:dyDescent="0.25">
      <c r="A104" s="1"/>
      <c r="B104" s="1"/>
      <c r="C104" s="1"/>
      <c r="D104" s="1"/>
      <c r="E104" s="1"/>
      <c r="F104" s="1"/>
      <c r="G104" s="1"/>
      <c r="H104" s="1"/>
      <c r="I104" s="1"/>
      <c r="J104" s="1"/>
      <c r="K104" s="1"/>
      <c r="L104" s="1"/>
      <c r="M104" s="1"/>
      <c r="N104" s="1"/>
      <c r="O104" s="1"/>
      <c r="P104" s="1"/>
      <c r="Q104" s="1"/>
      <c r="R104" s="84"/>
      <c r="S104" s="1"/>
      <c r="T104" s="1"/>
    </row>
    <row r="105" spans="1:20" x14ac:dyDescent="0.25">
      <c r="A105" s="1"/>
      <c r="B105" s="1"/>
      <c r="C105" s="1"/>
      <c r="D105" s="1"/>
      <c r="E105" s="1"/>
      <c r="F105" s="1"/>
      <c r="G105" s="1"/>
      <c r="H105" s="1"/>
      <c r="I105" s="1"/>
      <c r="J105" s="1"/>
      <c r="K105" s="1"/>
      <c r="L105" s="1"/>
      <c r="M105" s="1"/>
      <c r="N105" s="1"/>
      <c r="O105" s="1"/>
      <c r="P105" s="1"/>
      <c r="Q105" s="1"/>
      <c r="R105" s="84"/>
      <c r="S105" s="1"/>
      <c r="T105" s="1"/>
    </row>
    <row r="106" spans="1:20" x14ac:dyDescent="0.25">
      <c r="A106" s="1"/>
      <c r="B106" s="1"/>
      <c r="C106" s="1"/>
      <c r="D106" s="1"/>
      <c r="E106" s="1"/>
      <c r="F106" s="1"/>
      <c r="G106" s="1"/>
      <c r="H106" s="1"/>
      <c r="I106" s="1"/>
      <c r="J106" s="1"/>
      <c r="K106" s="1"/>
      <c r="L106" s="1"/>
      <c r="M106" s="1"/>
      <c r="N106" s="1"/>
      <c r="O106" s="1"/>
      <c r="P106" s="1"/>
      <c r="Q106" s="1"/>
      <c r="R106" s="84"/>
      <c r="S106" s="1"/>
      <c r="T106" s="1"/>
    </row>
    <row r="107" spans="1:20" x14ac:dyDescent="0.25">
      <c r="A107" s="1"/>
      <c r="B107" s="1"/>
      <c r="C107" s="1"/>
      <c r="D107" s="1"/>
      <c r="E107" s="1"/>
      <c r="F107" s="1"/>
      <c r="G107" s="1"/>
      <c r="H107" s="1"/>
      <c r="I107" s="1"/>
      <c r="J107" s="1"/>
      <c r="K107" s="1"/>
      <c r="L107" s="1"/>
      <c r="M107" s="1"/>
      <c r="N107" s="1"/>
      <c r="O107" s="1"/>
      <c r="P107" s="1"/>
      <c r="Q107" s="1"/>
      <c r="R107" s="84"/>
      <c r="S107" s="1"/>
      <c r="T107" s="1"/>
    </row>
    <row r="108" spans="1:20" x14ac:dyDescent="0.25">
      <c r="A108" s="1"/>
      <c r="B108" s="1"/>
      <c r="C108" s="1"/>
      <c r="D108" s="1"/>
      <c r="E108" s="1"/>
      <c r="F108" s="1"/>
      <c r="G108" s="1"/>
      <c r="H108" s="1"/>
      <c r="I108" s="1"/>
      <c r="J108" s="1"/>
      <c r="K108" s="1"/>
      <c r="L108" s="1"/>
      <c r="M108" s="1"/>
      <c r="N108" s="1"/>
      <c r="O108" s="1"/>
      <c r="P108" s="1"/>
      <c r="Q108" s="1"/>
      <c r="R108" s="84"/>
      <c r="S108" s="1"/>
      <c r="T108" s="1"/>
    </row>
    <row r="109" spans="1:20" x14ac:dyDescent="0.25">
      <c r="A109" s="1"/>
      <c r="B109" s="1"/>
      <c r="C109" s="1"/>
      <c r="D109" s="1"/>
      <c r="E109" s="1"/>
      <c r="F109" s="1"/>
      <c r="G109" s="1"/>
      <c r="H109" s="1"/>
      <c r="I109" s="1"/>
      <c r="J109" s="1"/>
      <c r="K109" s="1"/>
      <c r="L109" s="1"/>
      <c r="M109" s="1"/>
      <c r="N109" s="1"/>
      <c r="O109" s="1"/>
      <c r="P109" s="1"/>
      <c r="Q109" s="1"/>
      <c r="R109" s="84"/>
      <c r="S109" s="1"/>
      <c r="T109" s="1"/>
    </row>
    <row r="110" spans="1:20" x14ac:dyDescent="0.25">
      <c r="A110" s="1"/>
      <c r="B110" s="1"/>
      <c r="C110" s="1"/>
      <c r="D110" s="1"/>
      <c r="E110" s="1"/>
      <c r="F110" s="1"/>
      <c r="G110" s="1"/>
      <c r="H110" s="1"/>
      <c r="I110" s="1"/>
      <c r="J110" s="1"/>
      <c r="K110" s="1"/>
      <c r="L110" s="1"/>
      <c r="M110" s="1"/>
      <c r="N110" s="1"/>
      <c r="O110" s="1"/>
      <c r="P110" s="1"/>
      <c r="Q110" s="1"/>
      <c r="R110" s="84"/>
      <c r="S110" s="1"/>
      <c r="T110" s="1"/>
    </row>
    <row r="111" spans="1:20" x14ac:dyDescent="0.25">
      <c r="A111" s="1"/>
      <c r="B111" s="1"/>
      <c r="C111" s="1"/>
      <c r="D111" s="1"/>
      <c r="E111" s="1"/>
      <c r="F111" s="1"/>
      <c r="G111" s="1"/>
      <c r="H111" s="1"/>
      <c r="I111" s="1"/>
      <c r="J111" s="1"/>
      <c r="K111" s="1"/>
      <c r="L111" s="1"/>
      <c r="M111" s="1"/>
      <c r="N111" s="1"/>
      <c r="O111" s="1"/>
      <c r="P111" s="1"/>
      <c r="Q111" s="1"/>
      <c r="R111" s="84"/>
      <c r="S111" s="1"/>
      <c r="T111" s="1"/>
    </row>
    <row r="112" spans="1:20" x14ac:dyDescent="0.25">
      <c r="A112" s="1"/>
      <c r="B112" s="1"/>
      <c r="C112" s="1"/>
      <c r="D112" s="1"/>
      <c r="E112" s="1"/>
      <c r="F112" s="1"/>
      <c r="G112" s="1"/>
      <c r="H112" s="1"/>
      <c r="I112" s="1"/>
      <c r="J112" s="1"/>
      <c r="K112" s="1"/>
      <c r="L112" s="1"/>
      <c r="M112" s="1"/>
      <c r="N112" s="1"/>
      <c r="O112" s="1"/>
      <c r="P112" s="1"/>
      <c r="Q112" s="1"/>
      <c r="R112" s="84"/>
      <c r="S112" s="1"/>
      <c r="T112" s="1"/>
    </row>
    <row r="113" spans="1:20" x14ac:dyDescent="0.25">
      <c r="A113" s="1"/>
      <c r="B113" s="1"/>
      <c r="C113" s="1"/>
      <c r="D113" s="1"/>
      <c r="E113" s="1"/>
      <c r="F113" s="1"/>
      <c r="G113" s="1"/>
      <c r="H113" s="1"/>
      <c r="I113" s="1"/>
      <c r="J113" s="1"/>
      <c r="K113" s="1"/>
      <c r="L113" s="1"/>
      <c r="M113" s="1"/>
      <c r="N113" s="1"/>
      <c r="O113" s="1"/>
      <c r="P113" s="1"/>
      <c r="Q113" s="1"/>
      <c r="R113" s="84"/>
      <c r="S113" s="1"/>
      <c r="T113" s="1"/>
    </row>
    <row r="114" spans="1:20" x14ac:dyDescent="0.25">
      <c r="A114" s="1"/>
      <c r="B114" s="1"/>
      <c r="C114" s="1"/>
      <c r="D114" s="1"/>
      <c r="E114" s="1"/>
      <c r="F114" s="1"/>
      <c r="G114" s="1"/>
      <c r="H114" s="1"/>
      <c r="I114" s="1"/>
      <c r="J114" s="1"/>
      <c r="K114" s="1"/>
      <c r="L114" s="1"/>
      <c r="M114" s="1"/>
      <c r="N114" s="1"/>
      <c r="O114" s="1"/>
      <c r="P114" s="1"/>
      <c r="Q114" s="1"/>
      <c r="R114" s="84"/>
      <c r="S114" s="1"/>
      <c r="T11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E16" sqref="E16"/>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39</vt:i4>
      </vt:variant>
    </vt:vector>
  </HeadingPairs>
  <TitlesOfParts>
    <vt:vector size="54" baseType="lpstr">
      <vt:lpstr>RESUMEN</vt:lpstr>
      <vt:lpstr>Región</vt:lpstr>
      <vt:lpstr>Categoría</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'Categoría'!Categoria</vt:lpstr>
      <vt:lpstr>Región!Categoria</vt:lpstr>
      <vt:lpstr>Categoria</vt:lpstr>
      <vt:lpstr>'Categoría'!Comunas</vt:lpstr>
      <vt:lpstr>Región!Comunas</vt:lpstr>
      <vt:lpstr>Comunas</vt:lpstr>
      <vt:lpstr>'Categoría'!Cultivo</vt:lpstr>
      <vt:lpstr>Región!Cultivo</vt:lpstr>
      <vt:lpstr>Cultivo</vt:lpstr>
      <vt:lpstr>'Categoría'!Destinos</vt:lpstr>
      <vt:lpstr>Región!Destinos</vt:lpstr>
      <vt:lpstr>Destinos</vt:lpstr>
      <vt:lpstr>Establecimientos</vt:lpstr>
      <vt:lpstr>Filtro_Categoría</vt:lpstr>
      <vt:lpstr>Filtro_Comuna</vt:lpstr>
      <vt:lpstr>Filtro_Producto</vt:lpstr>
      <vt:lpstr>Filtro_Región</vt:lpstr>
      <vt:lpstr>Filtro_Tipo_Atención</vt:lpstr>
      <vt:lpstr>Id_Producto</vt:lpstr>
      <vt:lpstr>Procedimientos</vt:lpstr>
      <vt:lpstr>'Categoría'!Procesamiento</vt:lpstr>
      <vt:lpstr>Región!Procesamiento</vt:lpstr>
      <vt:lpstr>Procesamiento</vt:lpstr>
      <vt:lpstr>'Categoría'!Productos</vt:lpstr>
      <vt:lpstr>Región!Productos</vt:lpstr>
      <vt:lpstr>Productos</vt:lpstr>
      <vt:lpstr>'Categoría'!Regiones</vt:lpstr>
      <vt:lpstr>Región!Regiones</vt:lpstr>
      <vt:lpstr>Regiones</vt:lpstr>
      <vt:lpstr>'Categoría'!SexoPropietarios</vt:lpstr>
      <vt:lpstr>Región!SexoPropietarios</vt:lpstr>
      <vt:lpstr>SexoPropietarios</vt:lpstr>
      <vt:lpstr>Tipo_Procedimientos</vt:lpstr>
      <vt:lpstr>'Categoría'!TipoEmpresa</vt:lpstr>
      <vt:lpstr>Región!TipoEmpresa</vt:lpstr>
      <vt:lpstr>TipoEmpresa</vt:lpstr>
      <vt:lpstr>'Categoría'!TipoEnvase</vt:lpstr>
      <vt:lpstr>Región!TipoEnvase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2021-06-18T20:04:41Z</dcterms:modified>
</cp:coreProperties>
</file>